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ml.chartshapes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charts/chart39.xml" ContentType="application/vnd.openxmlformats-officedocument.drawingml.chart+xml"/>
  <Override PartName="/xl/drawings/drawing2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8.xml" ContentType="application/vnd.openxmlformats-officedocument.drawingml.chartshapes+xml"/>
  <Override PartName="/xl/charts/chart42.xml" ContentType="application/vnd.openxmlformats-officedocument.drawingml.chart+xml"/>
  <Override PartName="/xl/drawings/drawing2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32.xml" ContentType="application/vnd.openxmlformats-officedocument.drawingml.chartshapes+xml"/>
  <Override PartName="/xl/charts/chart48.xml" ContentType="application/vnd.openxmlformats-officedocument.drawingml.chart+xml"/>
  <Override PartName="/xl/drawings/drawing3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4.xml" ContentType="application/vnd.openxmlformats-officedocument.drawingml.chartshapes+xml"/>
  <Override PartName="/xl/charts/chart51.xml" ContentType="application/vnd.openxmlformats-officedocument.drawingml.chart+xml"/>
  <Override PartName="/xl/drawings/drawing3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6.xml" ContentType="application/vnd.openxmlformats-officedocument.drawingml.chartshapes+xml"/>
  <Override PartName="/xl/charts/chart54.xml" ContentType="application/vnd.openxmlformats-officedocument.drawingml.chart+xml"/>
  <Override PartName="/xl/drawings/drawing3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8.xml" ContentType="application/vnd.openxmlformats-officedocument.drawingml.chartshapes+xml"/>
  <Override PartName="/xl/charts/chart57.xml" ContentType="application/vnd.openxmlformats-officedocument.drawingml.chart+xml"/>
  <Override PartName="/xl/drawings/drawing39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40.xml" ContentType="application/vnd.openxmlformats-officedocument.drawingml.chartshapes+xml"/>
  <Override PartName="/xl/charts/chart60.xml" ContentType="application/vnd.openxmlformats-officedocument.drawingml.chart+xml"/>
  <Override PartName="/xl/drawings/drawing4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42.xml" ContentType="application/vnd.openxmlformats-officedocument.drawingml.chartshapes+xml"/>
  <Override PartName="/xl/charts/chart63.xml" ContentType="application/vnd.openxmlformats-officedocument.drawingml.chart+xml"/>
  <Override PartName="/xl/drawings/drawing43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44.xml" ContentType="application/vnd.openxmlformats-officedocument.drawingml.chartshapes+xml"/>
  <Override PartName="/xl/charts/chart66.xml" ContentType="application/vnd.openxmlformats-officedocument.drawingml.chart+xml"/>
  <Override PartName="/xl/drawings/drawing45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46.xml" ContentType="application/vnd.openxmlformats-officedocument.drawingml.chartshapes+xml"/>
  <Override PartName="/xl/charts/chart69.xml" ContentType="application/vnd.openxmlformats-officedocument.drawingml.chart+xml"/>
  <Override PartName="/xl/drawings/drawing47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48.xml" ContentType="application/vnd.openxmlformats-officedocument.drawingml.chartshapes+xml"/>
  <Override PartName="/xl/charts/chart72.xml" ContentType="application/vnd.openxmlformats-officedocument.drawingml.chart+xml"/>
  <Override PartName="/xl/drawings/drawing4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50.xml" ContentType="application/vnd.openxmlformats-officedocument.drawingml.chartshapes+xml"/>
  <Override PartName="/xl/charts/chart75.xml" ContentType="application/vnd.openxmlformats-officedocument.drawingml.chart+xml"/>
  <Override PartName="/xl/drawings/drawing5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52.xml" ContentType="application/vnd.openxmlformats-officedocument.drawingml.chartshapes+xml"/>
  <Override PartName="/xl/charts/chart78.xml" ContentType="application/vnd.openxmlformats-officedocument.drawingml.chart+xml"/>
  <Override PartName="/xl/drawings/drawing53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54.xml" ContentType="application/vnd.openxmlformats-officedocument.drawingml.chartshapes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na/Desktop/"/>
    </mc:Choice>
  </mc:AlternateContent>
  <xr:revisionPtr revIDLastSave="0" documentId="13_ncr:1_{66A9BF67-576B-E44E-9C99-931212F9A556}" xr6:coauthVersionLast="47" xr6:coauthVersionMax="47" xr10:uidLastSave="{00000000-0000-0000-0000-000000000000}"/>
  <bookViews>
    <workbookView xWindow="0" yWindow="500" windowWidth="28760" windowHeight="16460" activeTab="6" xr2:uid="{773ECBED-8A23-9D4F-98AF-A5116696F23A}"/>
  </bookViews>
  <sheets>
    <sheet name="Summary" sheetId="2" r:id="rId1"/>
    <sheet name="2347 MD R" sheetId="19" r:id="rId2"/>
    <sheet name="2382 MD R" sheetId="21" r:id="rId3"/>
    <sheet name="2346 MD R" sheetId="27" r:id="rId4"/>
    <sheet name="2383 MD R" sheetId="28" r:id="rId5"/>
    <sheet name="2011 MD R" sheetId="29" r:id="rId6"/>
    <sheet name="2010 MD R" sheetId="54" r:id="rId7"/>
    <sheet name="2009 MD R" sheetId="31" r:id="rId8"/>
    <sheet name="2347 PD R" sheetId="32" r:id="rId9"/>
    <sheet name="2382 PD R" sheetId="34" r:id="rId10"/>
    <sheet name="2381 PD R" sheetId="35" r:id="rId11"/>
    <sheet name="2383 PD R" sheetId="36" r:id="rId12"/>
    <sheet name="2011 PD R" sheetId="37" r:id="rId13"/>
    <sheet name="2010 PD R" sheetId="38" r:id="rId14"/>
    <sheet name="2009 PD R" sheetId="39" r:id="rId15"/>
    <sheet name="2382 MD NR" sheetId="41" r:id="rId16"/>
    <sheet name="2009 MD NR bad" sheetId="42" r:id="rId17"/>
    <sheet name="2346 MD NR" sheetId="43" r:id="rId18"/>
    <sheet name="2383 MD NR" sheetId="44" r:id="rId19"/>
    <sheet name="2010 MD NR" sheetId="45" r:id="rId20"/>
    <sheet name="2011 MD NR" sheetId="46" r:id="rId21"/>
    <sheet name="2347 MD NR" sheetId="47" r:id="rId22"/>
    <sheet name="2382 PD NR" sheetId="48" r:id="rId23"/>
    <sheet name="2383 PD NR" sheetId="49" r:id="rId24"/>
    <sheet name="2347 PD NR" sheetId="50" r:id="rId25"/>
    <sheet name="2346 PD NR" sheetId="51" r:id="rId26"/>
    <sheet name="2011a PD NR" sheetId="52" r:id="rId27"/>
    <sheet name="2011b PD NR" sheetId="5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4" l="1"/>
  <c r="E9" i="54"/>
  <c r="E8" i="54"/>
  <c r="E7" i="54"/>
  <c r="E6" i="54"/>
  <c r="E5" i="54"/>
  <c r="O3" i="54"/>
  <c r="J3" i="54"/>
  <c r="X26" i="54"/>
  <c r="X25" i="54"/>
  <c r="E7" i="38"/>
  <c r="N26" i="54"/>
  <c r="L26" i="54"/>
  <c r="N25" i="54"/>
  <c r="L25" i="54"/>
  <c r="N24" i="54"/>
  <c r="L24" i="54"/>
  <c r="D34" i="54"/>
  <c r="B34" i="54"/>
  <c r="D33" i="54"/>
  <c r="B33" i="54"/>
  <c r="D32" i="54"/>
  <c r="B32" i="54"/>
  <c r="D31" i="54"/>
  <c r="B31" i="54"/>
  <c r="X27" i="54"/>
  <c r="X28" i="54"/>
  <c r="X29" i="54"/>
  <c r="X30" i="54"/>
  <c r="X31" i="54"/>
  <c r="X32" i="54"/>
  <c r="X33" i="54"/>
  <c r="X34" i="54"/>
  <c r="X35" i="54"/>
  <c r="X36" i="54"/>
  <c r="X37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D30" i="54"/>
  <c r="B30" i="54"/>
  <c r="D29" i="54"/>
  <c r="B29" i="54"/>
  <c r="D28" i="54"/>
  <c r="B28" i="54"/>
  <c r="D27" i="54"/>
  <c r="B27" i="54"/>
  <c r="D26" i="54"/>
  <c r="B26" i="54"/>
  <c r="V25" i="54"/>
  <c r="D25" i="54"/>
  <c r="B25" i="54"/>
  <c r="N26" i="53"/>
  <c r="L26" i="53"/>
  <c r="N25" i="53"/>
  <c r="L25" i="53"/>
  <c r="N24" i="53"/>
  <c r="L24" i="53"/>
  <c r="D34" i="53"/>
  <c r="B34" i="53"/>
  <c r="D33" i="53"/>
  <c r="B33" i="53"/>
  <c r="D32" i="53"/>
  <c r="B32" i="53"/>
  <c r="X26" i="53"/>
  <c r="X27" i="53"/>
  <c r="X28" i="53"/>
  <c r="X29" i="53"/>
  <c r="X30" i="53"/>
  <c r="X31" i="53"/>
  <c r="X32" i="53"/>
  <c r="X33" i="53"/>
  <c r="X34" i="53"/>
  <c r="X35" i="53"/>
  <c r="X36" i="53"/>
  <c r="X37" i="53"/>
  <c r="V26" i="53"/>
  <c r="V27" i="53"/>
  <c r="V28" i="53"/>
  <c r="V29" i="53"/>
  <c r="V30" i="53"/>
  <c r="V31" i="53"/>
  <c r="V32" i="53"/>
  <c r="V33" i="53"/>
  <c r="V34" i="53"/>
  <c r="V35" i="53"/>
  <c r="V36" i="53"/>
  <c r="V37" i="53"/>
  <c r="O3" i="52"/>
  <c r="L24" i="52"/>
  <c r="N24" i="52"/>
  <c r="L25" i="52"/>
  <c r="N25" i="52"/>
  <c r="L26" i="52"/>
  <c r="N26" i="52"/>
  <c r="L27" i="52"/>
  <c r="N27" i="52"/>
  <c r="D31" i="52"/>
  <c r="J3" i="52" s="1"/>
  <c r="B31" i="52"/>
  <c r="D30" i="52"/>
  <c r="B30" i="52"/>
  <c r="D31" i="53"/>
  <c r="B31" i="53"/>
  <c r="D30" i="53"/>
  <c r="B30" i="53"/>
  <c r="D29" i="53"/>
  <c r="B29" i="53"/>
  <c r="D28" i="53"/>
  <c r="B28" i="53"/>
  <c r="D27" i="53"/>
  <c r="B27" i="53"/>
  <c r="D26" i="53"/>
  <c r="B26" i="53"/>
  <c r="X25" i="53"/>
  <c r="V25" i="53"/>
  <c r="D25" i="53"/>
  <c r="B25" i="53"/>
  <c r="O3" i="53"/>
  <c r="X35" i="52"/>
  <c r="V35" i="52"/>
  <c r="X34" i="52"/>
  <c r="V34" i="52"/>
  <c r="X33" i="52"/>
  <c r="V33" i="52"/>
  <c r="X32" i="52"/>
  <c r="V32" i="52"/>
  <c r="X31" i="52"/>
  <c r="V31" i="52"/>
  <c r="X30" i="52"/>
  <c r="V30" i="52"/>
  <c r="X29" i="52"/>
  <c r="V29" i="52"/>
  <c r="D29" i="52"/>
  <c r="B29" i="52"/>
  <c r="X28" i="52"/>
  <c r="V28" i="52"/>
  <c r="D28" i="52"/>
  <c r="B28" i="52"/>
  <c r="X27" i="52"/>
  <c r="V27" i="52"/>
  <c r="D27" i="52"/>
  <c r="B27" i="52"/>
  <c r="X26" i="52"/>
  <c r="V26" i="52"/>
  <c r="D26" i="52"/>
  <c r="B26" i="52"/>
  <c r="X25" i="52"/>
  <c r="V25" i="52"/>
  <c r="D25" i="52"/>
  <c r="B25" i="52"/>
  <c r="O3" i="51"/>
  <c r="J3" i="51"/>
  <c r="N26" i="51"/>
  <c r="L26" i="51"/>
  <c r="N25" i="51"/>
  <c r="L25" i="51"/>
  <c r="N24" i="51"/>
  <c r="L24" i="51"/>
  <c r="D32" i="51"/>
  <c r="B32" i="51"/>
  <c r="D31" i="51"/>
  <c r="B31" i="51"/>
  <c r="X35" i="51"/>
  <c r="V35" i="51"/>
  <c r="X34" i="51"/>
  <c r="V34" i="51"/>
  <c r="X33" i="51"/>
  <c r="V33" i="51"/>
  <c r="X32" i="51"/>
  <c r="V32" i="51"/>
  <c r="X31" i="51"/>
  <c r="V31" i="51"/>
  <c r="X30" i="51"/>
  <c r="V30" i="51"/>
  <c r="D30" i="51"/>
  <c r="B30" i="51"/>
  <c r="X29" i="51"/>
  <c r="V29" i="51"/>
  <c r="D29" i="51"/>
  <c r="B29" i="51"/>
  <c r="X28" i="51"/>
  <c r="V28" i="51"/>
  <c r="D28" i="51"/>
  <c r="B28" i="51"/>
  <c r="X27" i="51"/>
  <c r="V27" i="51"/>
  <c r="D27" i="51"/>
  <c r="B27" i="51"/>
  <c r="X26" i="51"/>
  <c r="V26" i="51"/>
  <c r="D26" i="51"/>
  <c r="B26" i="51"/>
  <c r="X25" i="51"/>
  <c r="V25" i="51"/>
  <c r="D25" i="51"/>
  <c r="B25" i="51"/>
  <c r="O3" i="50"/>
  <c r="N27" i="50"/>
  <c r="L27" i="50"/>
  <c r="N26" i="50"/>
  <c r="L26" i="50"/>
  <c r="N25" i="50"/>
  <c r="L25" i="50"/>
  <c r="N24" i="50"/>
  <c r="L24" i="50"/>
  <c r="D33" i="50"/>
  <c r="B33" i="50"/>
  <c r="D32" i="50"/>
  <c r="B32" i="50"/>
  <c r="D31" i="50"/>
  <c r="B31" i="50"/>
  <c r="X26" i="50"/>
  <c r="X27" i="50"/>
  <c r="X28" i="50"/>
  <c r="X29" i="50"/>
  <c r="X30" i="50"/>
  <c r="X31" i="50"/>
  <c r="X32" i="50"/>
  <c r="X33" i="50"/>
  <c r="X34" i="50"/>
  <c r="X35" i="50"/>
  <c r="X36" i="50"/>
  <c r="X37" i="50"/>
  <c r="V26" i="50"/>
  <c r="V27" i="50"/>
  <c r="V28" i="50"/>
  <c r="V29" i="50"/>
  <c r="V30" i="50"/>
  <c r="V31" i="50"/>
  <c r="V32" i="50"/>
  <c r="V33" i="50"/>
  <c r="V34" i="50"/>
  <c r="V35" i="50"/>
  <c r="V36" i="50"/>
  <c r="V37" i="50"/>
  <c r="D30" i="50"/>
  <c r="B30" i="50"/>
  <c r="D29" i="50"/>
  <c r="B29" i="50"/>
  <c r="D28" i="50"/>
  <c r="B28" i="50"/>
  <c r="D27" i="50"/>
  <c r="B27" i="50"/>
  <c r="D26" i="50"/>
  <c r="B26" i="50"/>
  <c r="X25" i="50"/>
  <c r="V25" i="50"/>
  <c r="D25" i="50"/>
  <c r="J3" i="50" s="1"/>
  <c r="B25" i="50"/>
  <c r="E10" i="49"/>
  <c r="E9" i="49"/>
  <c r="E8" i="49"/>
  <c r="E7" i="49"/>
  <c r="O3" i="49"/>
  <c r="J3" i="49"/>
  <c r="N26" i="49"/>
  <c r="O26" i="49" s="1"/>
  <c r="P26" i="49" s="1"/>
  <c r="Q26" i="49" s="1"/>
  <c r="L26" i="49"/>
  <c r="O25" i="49"/>
  <c r="P25" i="49" s="1"/>
  <c r="Q25" i="49" s="1"/>
  <c r="N25" i="49"/>
  <c r="L25" i="49"/>
  <c r="N24" i="49"/>
  <c r="O24" i="49" s="1"/>
  <c r="P24" i="49" s="1"/>
  <c r="Q24" i="49" s="1"/>
  <c r="L24" i="49"/>
  <c r="D31" i="49"/>
  <c r="B31" i="49"/>
  <c r="D30" i="49"/>
  <c r="B30" i="49"/>
  <c r="D29" i="49"/>
  <c r="B29" i="49"/>
  <c r="X34" i="49"/>
  <c r="V34" i="49"/>
  <c r="X33" i="49"/>
  <c r="V33" i="49"/>
  <c r="X32" i="49"/>
  <c r="V32" i="49"/>
  <c r="X31" i="49"/>
  <c r="V31" i="49"/>
  <c r="X30" i="49"/>
  <c r="V30" i="49"/>
  <c r="X29" i="49"/>
  <c r="V29" i="49"/>
  <c r="X28" i="49"/>
  <c r="V28" i="49"/>
  <c r="D28" i="49"/>
  <c r="B28" i="49"/>
  <c r="X27" i="49"/>
  <c r="V27" i="49"/>
  <c r="D27" i="49"/>
  <c r="B27" i="49"/>
  <c r="X26" i="49"/>
  <c r="V26" i="49"/>
  <c r="D26" i="49"/>
  <c r="B26" i="49"/>
  <c r="X25" i="49"/>
  <c r="V25" i="49"/>
  <c r="D25" i="49"/>
  <c r="B25" i="49"/>
  <c r="O3" i="48"/>
  <c r="J3" i="48"/>
  <c r="E10" i="48"/>
  <c r="E9" i="48"/>
  <c r="E8" i="48"/>
  <c r="E7" i="48"/>
  <c r="N27" i="48"/>
  <c r="O27" i="48" s="1"/>
  <c r="P27" i="48" s="1"/>
  <c r="Q27" i="48" s="1"/>
  <c r="L27" i="48"/>
  <c r="N26" i="48"/>
  <c r="O26" i="48" s="1"/>
  <c r="P26" i="48" s="1"/>
  <c r="Q26" i="48" s="1"/>
  <c r="L26" i="48"/>
  <c r="P25" i="48"/>
  <c r="Q25" i="48" s="1"/>
  <c r="O25" i="48"/>
  <c r="N25" i="48"/>
  <c r="L25" i="48"/>
  <c r="O24" i="48"/>
  <c r="P24" i="48" s="1"/>
  <c r="Q24" i="48" s="1"/>
  <c r="N24" i="48"/>
  <c r="L24" i="48"/>
  <c r="D35" i="48"/>
  <c r="B35" i="48"/>
  <c r="X26" i="48"/>
  <c r="X27" i="48"/>
  <c r="X28" i="48"/>
  <c r="X29" i="48"/>
  <c r="X30" i="48"/>
  <c r="X31" i="48"/>
  <c r="X32" i="48"/>
  <c r="X33" i="48"/>
  <c r="X34" i="48"/>
  <c r="X35" i="48"/>
  <c r="X36" i="48"/>
  <c r="X37" i="48"/>
  <c r="X38" i="48"/>
  <c r="X39" i="48"/>
  <c r="V26" i="48"/>
  <c r="V27" i="48"/>
  <c r="V28" i="48"/>
  <c r="V29" i="48"/>
  <c r="V30" i="48"/>
  <c r="V31" i="48"/>
  <c r="V32" i="48"/>
  <c r="V33" i="48"/>
  <c r="V34" i="48"/>
  <c r="V35" i="48"/>
  <c r="V36" i="48"/>
  <c r="V37" i="48"/>
  <c r="V38" i="48"/>
  <c r="V39" i="48"/>
  <c r="D34" i="48"/>
  <c r="B34" i="48"/>
  <c r="D33" i="48"/>
  <c r="B33" i="48"/>
  <c r="D32" i="48"/>
  <c r="B32" i="48"/>
  <c r="D31" i="48"/>
  <c r="B31" i="48"/>
  <c r="D30" i="48"/>
  <c r="B30" i="48"/>
  <c r="D29" i="48"/>
  <c r="B29" i="48"/>
  <c r="D28" i="48"/>
  <c r="B28" i="48"/>
  <c r="D27" i="48"/>
  <c r="B27" i="48"/>
  <c r="D26" i="48"/>
  <c r="B26" i="48"/>
  <c r="X25" i="48"/>
  <c r="V25" i="48"/>
  <c r="D25" i="48"/>
  <c r="B25" i="48"/>
  <c r="O3" i="47"/>
  <c r="J3" i="47"/>
  <c r="E10" i="47"/>
  <c r="E9" i="47"/>
  <c r="E8" i="47"/>
  <c r="E7" i="47"/>
  <c r="N27" i="47"/>
  <c r="O27" i="47" s="1"/>
  <c r="P27" i="47" s="1"/>
  <c r="Q27" i="47" s="1"/>
  <c r="L27" i="47"/>
  <c r="O26" i="47"/>
  <c r="P26" i="47" s="1"/>
  <c r="Q26" i="47" s="1"/>
  <c r="N26" i="47"/>
  <c r="L26" i="47"/>
  <c r="N25" i="47"/>
  <c r="O25" i="47" s="1"/>
  <c r="P25" i="47" s="1"/>
  <c r="Q25" i="47" s="1"/>
  <c r="L25" i="47"/>
  <c r="N24" i="47"/>
  <c r="O24" i="47" s="1"/>
  <c r="P24" i="47" s="1"/>
  <c r="Q24" i="47" s="1"/>
  <c r="L24" i="47"/>
  <c r="D34" i="47"/>
  <c r="B34" i="47"/>
  <c r="X38" i="47"/>
  <c r="V38" i="47"/>
  <c r="X37" i="47"/>
  <c r="V37" i="47"/>
  <c r="X36" i="47"/>
  <c r="V36" i="47"/>
  <c r="X35" i="47"/>
  <c r="V35" i="47"/>
  <c r="X34" i="47"/>
  <c r="V34" i="47"/>
  <c r="X33" i="47"/>
  <c r="V33" i="47"/>
  <c r="D33" i="47"/>
  <c r="B33" i="47"/>
  <c r="X32" i="47"/>
  <c r="V32" i="47"/>
  <c r="D32" i="47"/>
  <c r="B32" i="47"/>
  <c r="X31" i="47"/>
  <c r="V31" i="47"/>
  <c r="D31" i="47"/>
  <c r="B31" i="47"/>
  <c r="X30" i="47"/>
  <c r="V30" i="47"/>
  <c r="D30" i="47"/>
  <c r="B30" i="47"/>
  <c r="X29" i="47"/>
  <c r="V29" i="47"/>
  <c r="D29" i="47"/>
  <c r="B29" i="47"/>
  <c r="X28" i="47"/>
  <c r="V28" i="47"/>
  <c r="D28" i="47"/>
  <c r="B28" i="47"/>
  <c r="X27" i="47"/>
  <c r="V27" i="47"/>
  <c r="D27" i="47"/>
  <c r="B27" i="47"/>
  <c r="X26" i="47"/>
  <c r="V26" i="47"/>
  <c r="D26" i="47"/>
  <c r="B26" i="47"/>
  <c r="X25" i="47"/>
  <c r="V25" i="47"/>
  <c r="D25" i="47"/>
  <c r="B25" i="47"/>
  <c r="O3" i="46"/>
  <c r="J3" i="46"/>
  <c r="E10" i="46"/>
  <c r="E9" i="46"/>
  <c r="E8" i="46"/>
  <c r="E7" i="46"/>
  <c r="L24" i="46"/>
  <c r="N24" i="46"/>
  <c r="L25" i="46"/>
  <c r="N25" i="46"/>
  <c r="L26" i="46"/>
  <c r="N26" i="46"/>
  <c r="L27" i="46"/>
  <c r="N27" i="46"/>
  <c r="L28" i="46"/>
  <c r="N28" i="46"/>
  <c r="X35" i="46"/>
  <c r="V35" i="46"/>
  <c r="X34" i="46"/>
  <c r="V34" i="46"/>
  <c r="X33" i="46"/>
  <c r="V33" i="46"/>
  <c r="X32" i="46"/>
  <c r="V32" i="46"/>
  <c r="X31" i="46"/>
  <c r="V31" i="46"/>
  <c r="X30" i="46"/>
  <c r="V30" i="46"/>
  <c r="D30" i="46"/>
  <c r="B30" i="46"/>
  <c r="X29" i="46"/>
  <c r="V29" i="46"/>
  <c r="D29" i="46"/>
  <c r="B29" i="46"/>
  <c r="X28" i="46"/>
  <c r="V28" i="46"/>
  <c r="D28" i="46"/>
  <c r="B28" i="46"/>
  <c r="X27" i="46"/>
  <c r="V27" i="46"/>
  <c r="D27" i="46"/>
  <c r="B27" i="46"/>
  <c r="X26" i="46"/>
  <c r="V26" i="46"/>
  <c r="D26" i="46"/>
  <c r="B26" i="46"/>
  <c r="X25" i="46"/>
  <c r="V25" i="46"/>
  <c r="D25" i="46"/>
  <c r="B25" i="46"/>
  <c r="O3" i="45"/>
  <c r="J3" i="45"/>
  <c r="E10" i="45"/>
  <c r="E9" i="45"/>
  <c r="E8" i="45"/>
  <c r="E7" i="45"/>
  <c r="X34" i="45"/>
  <c r="V34" i="45"/>
  <c r="X33" i="45"/>
  <c r="V33" i="45"/>
  <c r="X32" i="45"/>
  <c r="V32" i="45"/>
  <c r="X31" i="45"/>
  <c r="V31" i="45"/>
  <c r="X30" i="45"/>
  <c r="V30" i="45"/>
  <c r="D30" i="45"/>
  <c r="B30" i="45"/>
  <c r="X29" i="45"/>
  <c r="V29" i="45"/>
  <c r="D29" i="45"/>
  <c r="B29" i="45"/>
  <c r="X28" i="45"/>
  <c r="V28" i="45"/>
  <c r="D28" i="45"/>
  <c r="B28" i="45"/>
  <c r="X27" i="45"/>
  <c r="V27" i="45"/>
  <c r="N27" i="45"/>
  <c r="L27" i="45"/>
  <c r="D27" i="45"/>
  <c r="B27" i="45"/>
  <c r="X26" i="45"/>
  <c r="V26" i="45"/>
  <c r="N26" i="45"/>
  <c r="L26" i="45"/>
  <c r="D26" i="45"/>
  <c r="B26" i="45"/>
  <c r="X25" i="45"/>
  <c r="V25" i="45"/>
  <c r="N25" i="45"/>
  <c r="L25" i="45"/>
  <c r="D25" i="45"/>
  <c r="B25" i="45"/>
  <c r="N24" i="45"/>
  <c r="L24" i="45"/>
  <c r="E10" i="44"/>
  <c r="E9" i="44"/>
  <c r="E8" i="44"/>
  <c r="E7" i="44"/>
  <c r="E6" i="44"/>
  <c r="E5" i="44"/>
  <c r="O3" i="44"/>
  <c r="J3" i="44"/>
  <c r="O27" i="44"/>
  <c r="P27" i="44" s="1"/>
  <c r="Q27" i="44" s="1"/>
  <c r="N27" i="44"/>
  <c r="L27" i="44"/>
  <c r="N26" i="44"/>
  <c r="O26" i="44" s="1"/>
  <c r="P26" i="44" s="1"/>
  <c r="Q26" i="44" s="1"/>
  <c r="L26" i="44"/>
  <c r="N25" i="44"/>
  <c r="O25" i="44" s="1"/>
  <c r="P25" i="44" s="1"/>
  <c r="Q25" i="44" s="1"/>
  <c r="L25" i="44"/>
  <c r="N24" i="44"/>
  <c r="O24" i="44" s="1"/>
  <c r="P24" i="44" s="1"/>
  <c r="Q24" i="44" s="1"/>
  <c r="L24" i="44"/>
  <c r="D32" i="44"/>
  <c r="B32" i="44"/>
  <c r="X36" i="44"/>
  <c r="V36" i="44"/>
  <c r="X35" i="44"/>
  <c r="V35" i="44"/>
  <c r="X34" i="44"/>
  <c r="V34" i="44"/>
  <c r="X33" i="44"/>
  <c r="V33" i="44"/>
  <c r="X32" i="44"/>
  <c r="V32" i="44"/>
  <c r="X31" i="44"/>
  <c r="V31" i="44"/>
  <c r="D31" i="44"/>
  <c r="B31" i="44"/>
  <c r="X30" i="44"/>
  <c r="V30" i="44"/>
  <c r="D30" i="44"/>
  <c r="B30" i="44"/>
  <c r="X29" i="44"/>
  <c r="V29" i="44"/>
  <c r="D29" i="44"/>
  <c r="B29" i="44"/>
  <c r="X28" i="44"/>
  <c r="V28" i="44"/>
  <c r="D28" i="44"/>
  <c r="B28" i="44"/>
  <c r="X27" i="44"/>
  <c r="V27" i="44"/>
  <c r="D27" i="44"/>
  <c r="B27" i="44"/>
  <c r="X26" i="44"/>
  <c r="V26" i="44"/>
  <c r="D26" i="44"/>
  <c r="B26" i="44"/>
  <c r="X25" i="44"/>
  <c r="V25" i="44"/>
  <c r="D25" i="44"/>
  <c r="B25" i="44"/>
  <c r="O3" i="43"/>
  <c r="J3" i="43"/>
  <c r="L24" i="43"/>
  <c r="N24" i="43"/>
  <c r="L25" i="43"/>
  <c r="N25" i="43"/>
  <c r="L26" i="43"/>
  <c r="N26" i="43"/>
  <c r="L27" i="43"/>
  <c r="N27" i="43"/>
  <c r="D26" i="43"/>
  <c r="D27" i="43"/>
  <c r="D28" i="43"/>
  <c r="D29" i="43"/>
  <c r="D30" i="43"/>
  <c r="D31" i="43"/>
  <c r="D32" i="43"/>
  <c r="B26" i="43"/>
  <c r="B27" i="43"/>
  <c r="B28" i="43"/>
  <c r="B29" i="43"/>
  <c r="B30" i="43"/>
  <c r="B31" i="43"/>
  <c r="B32" i="43"/>
  <c r="X26" i="43"/>
  <c r="X27" i="43"/>
  <c r="X28" i="43"/>
  <c r="X29" i="43"/>
  <c r="X30" i="43"/>
  <c r="X31" i="43"/>
  <c r="X32" i="43"/>
  <c r="X33" i="43"/>
  <c r="X34" i="43"/>
  <c r="X35" i="43"/>
  <c r="X36" i="43"/>
  <c r="V26" i="43"/>
  <c r="V27" i="43"/>
  <c r="V28" i="43"/>
  <c r="V29" i="43"/>
  <c r="V30" i="43"/>
  <c r="V31" i="43"/>
  <c r="V32" i="43"/>
  <c r="V33" i="43"/>
  <c r="V34" i="43"/>
  <c r="V35" i="43"/>
  <c r="V36" i="43"/>
  <c r="X25" i="43"/>
  <c r="V25" i="43"/>
  <c r="D25" i="43"/>
  <c r="B25" i="43"/>
  <c r="X31" i="42"/>
  <c r="V31" i="42"/>
  <c r="X30" i="42"/>
  <c r="V30" i="42"/>
  <c r="X29" i="42"/>
  <c r="V29" i="42"/>
  <c r="X28" i="42"/>
  <c r="V28" i="42"/>
  <c r="X27" i="42"/>
  <c r="V27" i="42"/>
  <c r="X26" i="42"/>
  <c r="V26" i="42"/>
  <c r="X25" i="42"/>
  <c r="V25" i="42"/>
  <c r="H3" i="42"/>
  <c r="H4" i="42" s="1"/>
  <c r="O3" i="42"/>
  <c r="O3" i="41"/>
  <c r="J3" i="41"/>
  <c r="H3" i="41"/>
  <c r="N26" i="41"/>
  <c r="L26" i="41"/>
  <c r="N25" i="41"/>
  <c r="L25" i="41"/>
  <c r="N24" i="41"/>
  <c r="L24" i="41"/>
  <c r="D30" i="41"/>
  <c r="B30" i="41"/>
  <c r="V26" i="41"/>
  <c r="V27" i="41"/>
  <c r="V28" i="41"/>
  <c r="V29" i="41"/>
  <c r="V30" i="41"/>
  <c r="V31" i="41"/>
  <c r="V32" i="41"/>
  <c r="V33" i="41"/>
  <c r="X26" i="41"/>
  <c r="X27" i="41"/>
  <c r="X28" i="41"/>
  <c r="X29" i="41"/>
  <c r="X30" i="41"/>
  <c r="X31" i="41"/>
  <c r="X32" i="41"/>
  <c r="X33" i="41"/>
  <c r="D29" i="41"/>
  <c r="B29" i="41"/>
  <c r="D28" i="41"/>
  <c r="B28" i="41"/>
  <c r="D27" i="41"/>
  <c r="B27" i="41"/>
  <c r="D26" i="41"/>
  <c r="B26" i="41"/>
  <c r="X25" i="41"/>
  <c r="V25" i="41"/>
  <c r="D25" i="41"/>
  <c r="B25" i="41"/>
  <c r="E5" i="31"/>
  <c r="Y26" i="39"/>
  <c r="Y27" i="39"/>
  <c r="Y28" i="39"/>
  <c r="Y29" i="39"/>
  <c r="Y30" i="39"/>
  <c r="Y31" i="39"/>
  <c r="Y32" i="39"/>
  <c r="Y33" i="39"/>
  <c r="Y34" i="39"/>
  <c r="Y35" i="39"/>
  <c r="Y36" i="39"/>
  <c r="V32" i="36"/>
  <c r="O3" i="39"/>
  <c r="J3" i="39"/>
  <c r="E10" i="39"/>
  <c r="E9" i="39"/>
  <c r="E8" i="39"/>
  <c r="E7" i="39"/>
  <c r="E6" i="39"/>
  <c r="E5" i="39"/>
  <c r="N27" i="39"/>
  <c r="O27" i="39" s="1"/>
  <c r="P27" i="39" s="1"/>
  <c r="Q27" i="39" s="1"/>
  <c r="L27" i="39"/>
  <c r="O26" i="39"/>
  <c r="P26" i="39" s="1"/>
  <c r="Q26" i="39" s="1"/>
  <c r="N26" i="39"/>
  <c r="L26" i="39"/>
  <c r="N25" i="39"/>
  <c r="O25" i="39" s="1"/>
  <c r="P25" i="39" s="1"/>
  <c r="Q25" i="39" s="1"/>
  <c r="L25" i="39"/>
  <c r="N24" i="39"/>
  <c r="O24" i="39" s="1"/>
  <c r="P24" i="39" s="1"/>
  <c r="Q24" i="39" s="1"/>
  <c r="L24" i="39"/>
  <c r="D32" i="39"/>
  <c r="B32" i="39"/>
  <c r="D31" i="39"/>
  <c r="B31" i="39"/>
  <c r="D30" i="39"/>
  <c r="B30" i="39"/>
  <c r="O3" i="38"/>
  <c r="J3" i="38"/>
  <c r="E10" i="38"/>
  <c r="E9" i="38"/>
  <c r="E8" i="38"/>
  <c r="E6" i="38"/>
  <c r="E5" i="38"/>
  <c r="D37" i="38"/>
  <c r="B37" i="38"/>
  <c r="D36" i="38"/>
  <c r="B36" i="38"/>
  <c r="D26" i="38"/>
  <c r="D27" i="38"/>
  <c r="D28" i="38"/>
  <c r="D29" i="38"/>
  <c r="D30" i="38"/>
  <c r="D31" i="38"/>
  <c r="D32" i="38"/>
  <c r="D33" i="38"/>
  <c r="D34" i="38"/>
  <c r="D35" i="38"/>
  <c r="B26" i="38"/>
  <c r="B27" i="38"/>
  <c r="B28" i="38"/>
  <c r="B29" i="38"/>
  <c r="B30" i="38"/>
  <c r="B31" i="38"/>
  <c r="B32" i="38"/>
  <c r="B33" i="38"/>
  <c r="B34" i="38"/>
  <c r="B35" i="38"/>
  <c r="N24" i="38"/>
  <c r="N25" i="38"/>
  <c r="N26" i="38"/>
  <c r="L24" i="38"/>
  <c r="L25" i="38"/>
  <c r="L26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X36" i="39"/>
  <c r="V36" i="39"/>
  <c r="X35" i="39"/>
  <c r="V35" i="39"/>
  <c r="X34" i="39"/>
  <c r="V34" i="39"/>
  <c r="X33" i="39"/>
  <c r="V33" i="39"/>
  <c r="X32" i="39"/>
  <c r="V32" i="39"/>
  <c r="X31" i="39"/>
  <c r="V31" i="39"/>
  <c r="X30" i="39"/>
  <c r="V30" i="39"/>
  <c r="X29" i="39"/>
  <c r="V29" i="39"/>
  <c r="D29" i="39"/>
  <c r="B29" i="39"/>
  <c r="X28" i="39"/>
  <c r="V28" i="39"/>
  <c r="D28" i="39"/>
  <c r="B28" i="39"/>
  <c r="X27" i="39"/>
  <c r="V27" i="39"/>
  <c r="D27" i="39"/>
  <c r="B27" i="39"/>
  <c r="X26" i="39"/>
  <c r="V26" i="39"/>
  <c r="D26" i="39"/>
  <c r="B26" i="39"/>
  <c r="X25" i="39"/>
  <c r="V25" i="39"/>
  <c r="D25" i="39"/>
  <c r="B25" i="39"/>
  <c r="O3" i="37"/>
  <c r="J3" i="37"/>
  <c r="E10" i="37"/>
  <c r="E9" i="37"/>
  <c r="E8" i="37"/>
  <c r="E7" i="37"/>
  <c r="E6" i="37"/>
  <c r="E5" i="37"/>
  <c r="L24" i="37"/>
  <c r="N24" i="37"/>
  <c r="L25" i="37"/>
  <c r="N25" i="37"/>
  <c r="L26" i="37"/>
  <c r="N26" i="37"/>
  <c r="L27" i="37"/>
  <c r="N27" i="37"/>
  <c r="L28" i="37"/>
  <c r="N28" i="37"/>
  <c r="D37" i="37"/>
  <c r="B37" i="37"/>
  <c r="D36" i="37"/>
  <c r="B36" i="37"/>
  <c r="D35" i="37"/>
  <c r="B35" i="37"/>
  <c r="D26" i="37"/>
  <c r="D27" i="37"/>
  <c r="D28" i="37"/>
  <c r="D29" i="37"/>
  <c r="D30" i="37"/>
  <c r="D31" i="37"/>
  <c r="D32" i="37"/>
  <c r="D33" i="37"/>
  <c r="D34" i="37"/>
  <c r="B26" i="37"/>
  <c r="B27" i="37"/>
  <c r="B28" i="37"/>
  <c r="B29" i="37"/>
  <c r="B30" i="37"/>
  <c r="B31" i="37"/>
  <c r="B32" i="37"/>
  <c r="B33" i="37"/>
  <c r="B34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V26" i="37"/>
  <c r="V27" i="37"/>
  <c r="V28" i="37"/>
  <c r="V29" i="37"/>
  <c r="V30" i="37"/>
  <c r="V31" i="37"/>
  <c r="V32" i="37"/>
  <c r="V33" i="37"/>
  <c r="V34" i="37"/>
  <c r="V35" i="37"/>
  <c r="V36" i="37"/>
  <c r="V37" i="37"/>
  <c r="V38" i="37"/>
  <c r="V39" i="37"/>
  <c r="V40" i="37"/>
  <c r="V41" i="37"/>
  <c r="V42" i="37"/>
  <c r="O3" i="36"/>
  <c r="J3" i="36"/>
  <c r="E10" i="36"/>
  <c r="E9" i="36"/>
  <c r="E8" i="36"/>
  <c r="E7" i="36"/>
  <c r="E6" i="36"/>
  <c r="E5" i="36"/>
  <c r="N26" i="36"/>
  <c r="L26" i="36"/>
  <c r="N25" i="36"/>
  <c r="L25" i="36"/>
  <c r="N24" i="36"/>
  <c r="L24" i="36"/>
  <c r="D37" i="36"/>
  <c r="B37" i="36"/>
  <c r="D36" i="36"/>
  <c r="B36" i="36"/>
  <c r="D35" i="36"/>
  <c r="B35" i="36"/>
  <c r="D34" i="36"/>
  <c r="B34" i="36"/>
  <c r="D33" i="36"/>
  <c r="B33" i="36"/>
  <c r="D26" i="36"/>
  <c r="D27" i="36"/>
  <c r="D28" i="36"/>
  <c r="D29" i="36"/>
  <c r="D30" i="36"/>
  <c r="D31" i="36"/>
  <c r="D32" i="36"/>
  <c r="B26" i="36"/>
  <c r="B27" i="36"/>
  <c r="B28" i="36"/>
  <c r="B29" i="36"/>
  <c r="B30" i="36"/>
  <c r="B31" i="36"/>
  <c r="B32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V26" i="36"/>
  <c r="V27" i="36"/>
  <c r="V28" i="36"/>
  <c r="V29" i="36"/>
  <c r="V30" i="36"/>
  <c r="V31" i="36"/>
  <c r="V33" i="36"/>
  <c r="V34" i="36"/>
  <c r="V35" i="36"/>
  <c r="V36" i="36"/>
  <c r="V37" i="36"/>
  <c r="V38" i="36"/>
  <c r="V39" i="36"/>
  <c r="V40" i="36"/>
  <c r="O3" i="35"/>
  <c r="J3" i="35"/>
  <c r="E10" i="35"/>
  <c r="E9" i="35"/>
  <c r="E8" i="35"/>
  <c r="E7" i="35"/>
  <c r="E6" i="35"/>
  <c r="E5" i="35"/>
  <c r="L24" i="35"/>
  <c r="N24" i="35"/>
  <c r="L25" i="35"/>
  <c r="N25" i="35"/>
  <c r="L26" i="35"/>
  <c r="N26" i="35"/>
  <c r="L27" i="35"/>
  <c r="N27" i="35"/>
  <c r="L28" i="35"/>
  <c r="N28" i="35"/>
  <c r="D37" i="35"/>
  <c r="B37" i="35"/>
  <c r="D36" i="35"/>
  <c r="B36" i="35"/>
  <c r="D26" i="35"/>
  <c r="D27" i="35"/>
  <c r="D28" i="35"/>
  <c r="D29" i="35"/>
  <c r="D30" i="35"/>
  <c r="D31" i="35"/>
  <c r="D32" i="35"/>
  <c r="D33" i="35"/>
  <c r="D34" i="35"/>
  <c r="B26" i="35"/>
  <c r="B27" i="35"/>
  <c r="B28" i="35"/>
  <c r="B29" i="35"/>
  <c r="B30" i="35"/>
  <c r="B31" i="35"/>
  <c r="B32" i="35"/>
  <c r="B33" i="35"/>
  <c r="B34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38" i="35"/>
  <c r="X39" i="35"/>
  <c r="X40" i="35"/>
  <c r="X41" i="35"/>
  <c r="X42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E10" i="34"/>
  <c r="E9" i="34"/>
  <c r="E8" i="34"/>
  <c r="E7" i="34"/>
  <c r="E6" i="34"/>
  <c r="E5" i="34"/>
  <c r="O3" i="34"/>
  <c r="J3" i="34"/>
  <c r="N27" i="34"/>
  <c r="L27" i="34"/>
  <c r="N26" i="34"/>
  <c r="L26" i="34"/>
  <c r="N25" i="34"/>
  <c r="L25" i="34"/>
  <c r="N24" i="34"/>
  <c r="L24" i="34"/>
  <c r="D41" i="34"/>
  <c r="B41" i="34"/>
  <c r="D40" i="34"/>
  <c r="B40" i="34"/>
  <c r="D38" i="34"/>
  <c r="B38" i="34"/>
  <c r="D39" i="34"/>
  <c r="B39" i="34"/>
  <c r="D26" i="34"/>
  <c r="D27" i="34"/>
  <c r="D28" i="34"/>
  <c r="D29" i="34"/>
  <c r="D30" i="34"/>
  <c r="D31" i="34"/>
  <c r="D32" i="34"/>
  <c r="D33" i="34"/>
  <c r="D34" i="34"/>
  <c r="D35" i="34"/>
  <c r="D36" i="34"/>
  <c r="D25" i="34"/>
  <c r="B26" i="34"/>
  <c r="B27" i="34"/>
  <c r="B28" i="34"/>
  <c r="B29" i="34"/>
  <c r="B30" i="34"/>
  <c r="B31" i="34"/>
  <c r="B32" i="34"/>
  <c r="B33" i="34"/>
  <c r="B34" i="34"/>
  <c r="B35" i="34"/>
  <c r="B36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O3" i="32"/>
  <c r="J3" i="32"/>
  <c r="E10" i="32"/>
  <c r="E9" i="32"/>
  <c r="E8" i="32"/>
  <c r="E7" i="32"/>
  <c r="L26" i="32"/>
  <c r="N26" i="32"/>
  <c r="L27" i="32"/>
  <c r="N27" i="32"/>
  <c r="L28" i="32"/>
  <c r="N28" i="32"/>
  <c r="L29" i="32"/>
  <c r="N29" i="32"/>
  <c r="L30" i="32"/>
  <c r="N30" i="32"/>
  <c r="L31" i="32"/>
  <c r="N31" i="32"/>
  <c r="N25" i="32"/>
  <c r="L25" i="32"/>
  <c r="D35" i="32"/>
  <c r="B35" i="32"/>
  <c r="D34" i="32"/>
  <c r="D36" i="32"/>
  <c r="D37" i="32"/>
  <c r="N24" i="32"/>
  <c r="B34" i="32"/>
  <c r="B36" i="32"/>
  <c r="B37" i="32"/>
  <c r="L24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E10" i="31"/>
  <c r="E9" i="31"/>
  <c r="E8" i="31"/>
  <c r="E7" i="31"/>
  <c r="E6" i="31"/>
  <c r="E7" i="29"/>
  <c r="E10" i="29"/>
  <c r="E9" i="29"/>
  <c r="E8" i="29"/>
  <c r="E10" i="28"/>
  <c r="E9" i="28"/>
  <c r="E8" i="28"/>
  <c r="E7" i="28"/>
  <c r="E10" i="27"/>
  <c r="E9" i="27"/>
  <c r="E8" i="27"/>
  <c r="E7" i="27"/>
  <c r="E10" i="21"/>
  <c r="E9" i="21"/>
  <c r="E8" i="21"/>
  <c r="E7" i="21"/>
  <c r="E6" i="21"/>
  <c r="E10" i="19"/>
  <c r="E9" i="19"/>
  <c r="E8" i="19"/>
  <c r="E7" i="19"/>
  <c r="E6" i="29"/>
  <c r="E6" i="28"/>
  <c r="E5" i="28"/>
  <c r="E6" i="27"/>
  <c r="E6" i="19"/>
  <c r="E5" i="29"/>
  <c r="E4" i="28"/>
  <c r="E5" i="27"/>
  <c r="E5" i="21"/>
  <c r="E3" i="29"/>
  <c r="O3" i="19"/>
  <c r="J3" i="19"/>
  <c r="E5" i="19"/>
  <c r="E4" i="19"/>
  <c r="E3" i="19"/>
  <c r="O3" i="31"/>
  <c r="J3" i="31"/>
  <c r="N24" i="31"/>
  <c r="N25" i="31"/>
  <c r="N26" i="31"/>
  <c r="N27" i="31"/>
  <c r="N28" i="31"/>
  <c r="L24" i="31"/>
  <c r="L25" i="31"/>
  <c r="L26" i="31"/>
  <c r="L27" i="31"/>
  <c r="L28" i="31"/>
  <c r="D26" i="31"/>
  <c r="D27" i="31"/>
  <c r="D28" i="31"/>
  <c r="D29" i="31"/>
  <c r="B26" i="31"/>
  <c r="B27" i="31"/>
  <c r="B28" i="31"/>
  <c r="B29" i="31"/>
  <c r="X26" i="31"/>
  <c r="X27" i="31"/>
  <c r="X28" i="31"/>
  <c r="X29" i="31"/>
  <c r="X30" i="31"/>
  <c r="X31" i="31"/>
  <c r="X32" i="31"/>
  <c r="X33" i="31"/>
  <c r="X34" i="31"/>
  <c r="X35" i="31"/>
  <c r="V26" i="31"/>
  <c r="V27" i="31"/>
  <c r="V28" i="31"/>
  <c r="V29" i="31"/>
  <c r="V30" i="31"/>
  <c r="V31" i="31"/>
  <c r="V32" i="31"/>
  <c r="V33" i="31"/>
  <c r="V34" i="31"/>
  <c r="V35" i="31"/>
  <c r="O3" i="29"/>
  <c r="D30" i="29"/>
  <c r="D31" i="29"/>
  <c r="N24" i="29"/>
  <c r="N25" i="29"/>
  <c r="N26" i="29"/>
  <c r="B30" i="29"/>
  <c r="B31" i="29"/>
  <c r="L24" i="29"/>
  <c r="L25" i="29"/>
  <c r="L26" i="29"/>
  <c r="X26" i="29"/>
  <c r="X27" i="29"/>
  <c r="X28" i="29"/>
  <c r="X29" i="29"/>
  <c r="X30" i="29"/>
  <c r="X31" i="29"/>
  <c r="X32" i="29"/>
  <c r="X33" i="29"/>
  <c r="X34" i="29"/>
  <c r="V26" i="29"/>
  <c r="V27" i="29"/>
  <c r="V28" i="29"/>
  <c r="V29" i="29"/>
  <c r="V30" i="29"/>
  <c r="V31" i="29"/>
  <c r="V32" i="29"/>
  <c r="V33" i="29"/>
  <c r="V34" i="29"/>
  <c r="O3" i="28"/>
  <c r="N26" i="28"/>
  <c r="N27" i="28"/>
  <c r="N28" i="28"/>
  <c r="L25" i="28"/>
  <c r="L26" i="28"/>
  <c r="L27" i="28"/>
  <c r="L28" i="28"/>
  <c r="D26" i="28"/>
  <c r="D27" i="28"/>
  <c r="D28" i="28"/>
  <c r="D29" i="28"/>
  <c r="D30" i="28"/>
  <c r="D31" i="28"/>
  <c r="D32" i="28"/>
  <c r="B26" i="28"/>
  <c r="B27" i="28"/>
  <c r="B28" i="28"/>
  <c r="B29" i="28"/>
  <c r="B30" i="28"/>
  <c r="B31" i="28"/>
  <c r="B32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O3" i="27"/>
  <c r="D31" i="27"/>
  <c r="N24" i="27"/>
  <c r="N25" i="27"/>
  <c r="N26" i="27"/>
  <c r="N27" i="27"/>
  <c r="B31" i="27"/>
  <c r="L24" i="27"/>
  <c r="L25" i="27"/>
  <c r="L26" i="27"/>
  <c r="L27" i="27"/>
  <c r="X26" i="27"/>
  <c r="X27" i="27"/>
  <c r="X28" i="27"/>
  <c r="X29" i="27"/>
  <c r="X30" i="27"/>
  <c r="X31" i="27"/>
  <c r="X32" i="27"/>
  <c r="X33" i="27"/>
  <c r="X34" i="27"/>
  <c r="X35" i="27"/>
  <c r="V26" i="27"/>
  <c r="V27" i="27"/>
  <c r="V28" i="27"/>
  <c r="V29" i="27"/>
  <c r="V30" i="27"/>
  <c r="V31" i="27"/>
  <c r="V32" i="27"/>
  <c r="V33" i="27"/>
  <c r="V34" i="27"/>
  <c r="V35" i="27"/>
  <c r="O3" i="21"/>
  <c r="D32" i="21"/>
  <c r="D33" i="21"/>
  <c r="N24" i="21"/>
  <c r="N25" i="21"/>
  <c r="N26" i="21"/>
  <c r="N27" i="21"/>
  <c r="N28" i="21"/>
  <c r="B32" i="21"/>
  <c r="B33" i="21"/>
  <c r="L24" i="21"/>
  <c r="L25" i="21"/>
  <c r="L26" i="21"/>
  <c r="L27" i="21"/>
  <c r="L28" i="21"/>
  <c r="D26" i="21"/>
  <c r="D27" i="21"/>
  <c r="D28" i="21"/>
  <c r="D29" i="21"/>
  <c r="D30" i="21"/>
  <c r="B26" i="21"/>
  <c r="B27" i="21"/>
  <c r="B28" i="21"/>
  <c r="B29" i="21"/>
  <c r="B30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D33" i="19"/>
  <c r="B33" i="19"/>
  <c r="D26" i="19"/>
  <c r="D27" i="19"/>
  <c r="D28" i="19"/>
  <c r="D29" i="19"/>
  <c r="D30" i="19"/>
  <c r="D31" i="19"/>
  <c r="B26" i="19"/>
  <c r="B27" i="19"/>
  <c r="B28" i="19"/>
  <c r="B29" i="19"/>
  <c r="B30" i="19"/>
  <c r="B31" i="19"/>
  <c r="N24" i="19"/>
  <c r="N25" i="19"/>
  <c r="N26" i="19"/>
  <c r="N27" i="19"/>
  <c r="N28" i="19"/>
  <c r="L24" i="19"/>
  <c r="L25" i="19"/>
  <c r="L26" i="19"/>
  <c r="L27" i="19"/>
  <c r="L28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B29" i="29"/>
  <c r="D29" i="29"/>
  <c r="B33" i="28"/>
  <c r="D33" i="28"/>
  <c r="L24" i="28"/>
  <c r="N24" i="28"/>
  <c r="N25" i="28"/>
  <c r="D32" i="19"/>
  <c r="B32" i="19"/>
  <c r="D31" i="21"/>
  <c r="B31" i="21"/>
  <c r="X25" i="38"/>
  <c r="V25" i="38"/>
  <c r="D25" i="38"/>
  <c r="B25" i="38"/>
  <c r="X25" i="37"/>
  <c r="V25" i="37"/>
  <c r="D25" i="37"/>
  <c r="B25" i="37"/>
  <c r="X25" i="36"/>
  <c r="V25" i="36"/>
  <c r="D25" i="36"/>
  <c r="B25" i="36"/>
  <c r="D35" i="35"/>
  <c r="B35" i="35"/>
  <c r="X25" i="35"/>
  <c r="V25" i="35"/>
  <c r="D25" i="35"/>
  <c r="B25" i="35"/>
  <c r="D37" i="34"/>
  <c r="B37" i="34"/>
  <c r="X25" i="34"/>
  <c r="V25" i="34"/>
  <c r="B25" i="34"/>
  <c r="D33" i="32"/>
  <c r="B33" i="32"/>
  <c r="D32" i="32"/>
  <c r="B32" i="32"/>
  <c r="D30" i="32"/>
  <c r="D31" i="32"/>
  <c r="B30" i="32"/>
  <c r="B31" i="32"/>
  <c r="D29" i="32"/>
  <c r="B29" i="32"/>
  <c r="D28" i="32"/>
  <c r="B28" i="32"/>
  <c r="D27" i="32"/>
  <c r="B27" i="32"/>
  <c r="D26" i="32"/>
  <c r="B26" i="32"/>
  <c r="X25" i="32"/>
  <c r="V25" i="32"/>
  <c r="D25" i="32"/>
  <c r="B25" i="32"/>
  <c r="X25" i="31"/>
  <c r="V25" i="31"/>
  <c r="D25" i="31"/>
  <c r="B25" i="31"/>
  <c r="D30" i="31"/>
  <c r="B30" i="31"/>
  <c r="D28" i="29"/>
  <c r="B28" i="29"/>
  <c r="D27" i="29"/>
  <c r="B27" i="29"/>
  <c r="D26" i="29"/>
  <c r="B26" i="29"/>
  <c r="B25" i="29"/>
  <c r="D25" i="29"/>
  <c r="X25" i="29"/>
  <c r="V25" i="29"/>
  <c r="B25" i="28"/>
  <c r="D25" i="28"/>
  <c r="J3" i="28" s="1"/>
  <c r="V25" i="28"/>
  <c r="D30" i="27"/>
  <c r="B30" i="27"/>
  <c r="D26" i="27"/>
  <c r="J3" i="27" s="1"/>
  <c r="B26" i="27"/>
  <c r="D25" i="27"/>
  <c r="B25" i="27"/>
  <c r="B27" i="27"/>
  <c r="D27" i="27"/>
  <c r="B28" i="27"/>
  <c r="D28" i="27"/>
  <c r="B29" i="27"/>
  <c r="D29" i="27"/>
  <c r="X25" i="27"/>
  <c r="V25" i="27"/>
  <c r="X25" i="21"/>
  <c r="V25" i="21"/>
  <c r="D25" i="21"/>
  <c r="B25" i="21"/>
  <c r="B25" i="19"/>
  <c r="H3" i="54" l="1"/>
  <c r="H4" i="54" s="1"/>
  <c r="O25" i="54" s="1"/>
  <c r="P25" i="54" s="1"/>
  <c r="Q25" i="54" s="1"/>
  <c r="O24" i="51"/>
  <c r="J3" i="53"/>
  <c r="H3" i="52"/>
  <c r="H4" i="52" s="1"/>
  <c r="O27" i="52" s="1"/>
  <c r="P27" i="52" s="1"/>
  <c r="Q27" i="52" s="1"/>
  <c r="H3" i="53"/>
  <c r="H4" i="53" s="1"/>
  <c r="O25" i="53" s="1"/>
  <c r="P25" i="53" s="1"/>
  <c r="Q25" i="53" s="1"/>
  <c r="H3" i="51"/>
  <c r="H4" i="51" s="1"/>
  <c r="O25" i="51" s="1"/>
  <c r="P25" i="51" s="1"/>
  <c r="Q25" i="51" s="1"/>
  <c r="H3" i="50"/>
  <c r="H4" i="50" s="1"/>
  <c r="O26" i="50" s="1"/>
  <c r="P26" i="50" s="1"/>
  <c r="Q26" i="50" s="1"/>
  <c r="H3" i="49"/>
  <c r="H4" i="49" s="1"/>
  <c r="H3" i="48"/>
  <c r="H4" i="48" s="1"/>
  <c r="H3" i="47"/>
  <c r="H4" i="47" s="1"/>
  <c r="Y36" i="47" s="1"/>
  <c r="Z36" i="47" s="1"/>
  <c r="AA36" i="47" s="1"/>
  <c r="H3" i="46"/>
  <c r="H4" i="46" s="1"/>
  <c r="O24" i="46" s="1"/>
  <c r="P24" i="46" s="1"/>
  <c r="Q24" i="46" s="1"/>
  <c r="H3" i="45"/>
  <c r="H4" i="45" s="1"/>
  <c r="E26" i="45" s="1"/>
  <c r="F26" i="45" s="1"/>
  <c r="G26" i="45" s="1"/>
  <c r="O24" i="45"/>
  <c r="Y33" i="45"/>
  <c r="Z33" i="45" s="1"/>
  <c r="AA33" i="45" s="1"/>
  <c r="E27" i="45"/>
  <c r="F27" i="45" s="1"/>
  <c r="G27" i="45" s="1"/>
  <c r="E3" i="45"/>
  <c r="O26" i="45"/>
  <c r="P26" i="45" s="1"/>
  <c r="Q26" i="45" s="1"/>
  <c r="Y31" i="45"/>
  <c r="Z31" i="45" s="1"/>
  <c r="AA31" i="45" s="1"/>
  <c r="Y34" i="45"/>
  <c r="Z34" i="45" s="1"/>
  <c r="AA34" i="45" s="1"/>
  <c r="H3" i="44"/>
  <c r="H4" i="44" s="1"/>
  <c r="Y29" i="44" s="1"/>
  <c r="Z29" i="44" s="1"/>
  <c r="AA29" i="44" s="1"/>
  <c r="H3" i="43"/>
  <c r="H4" i="43" s="1"/>
  <c r="Y26" i="42"/>
  <c r="Z26" i="42" s="1"/>
  <c r="AA26" i="42" s="1"/>
  <c r="Y28" i="42"/>
  <c r="Z28" i="42" s="1"/>
  <c r="AA28" i="42" s="1"/>
  <c r="Y29" i="42"/>
  <c r="Z29" i="42" s="1"/>
  <c r="AA29" i="42" s="1"/>
  <c r="Y30" i="42"/>
  <c r="Z30" i="42" s="1"/>
  <c r="AA30" i="42" s="1"/>
  <c r="Y31" i="42"/>
  <c r="Z31" i="42" s="1"/>
  <c r="AA31" i="42" s="1"/>
  <c r="E3" i="42"/>
  <c r="Y27" i="42"/>
  <c r="Z27" i="42" s="1"/>
  <c r="AA27" i="42" s="1"/>
  <c r="E2" i="42"/>
  <c r="Y25" i="42"/>
  <c r="Z25" i="42" s="1"/>
  <c r="AA25" i="42" s="1"/>
  <c r="J3" i="42"/>
  <c r="H4" i="41"/>
  <c r="E30" i="41"/>
  <c r="F30" i="41" s="1"/>
  <c r="G30" i="41" s="1"/>
  <c r="Y27" i="41"/>
  <c r="Z27" i="41" s="1"/>
  <c r="AA27" i="41" s="1"/>
  <c r="Y29" i="41"/>
  <c r="Z29" i="41" s="1"/>
  <c r="AA29" i="41" s="1"/>
  <c r="Y31" i="41"/>
  <c r="Z31" i="41" s="1"/>
  <c r="AA31" i="41" s="1"/>
  <c r="Y30" i="41"/>
  <c r="Z30" i="41" s="1"/>
  <c r="AA30" i="41" s="1"/>
  <c r="Y28" i="41"/>
  <c r="Z28" i="41" s="1"/>
  <c r="AA28" i="41" s="1"/>
  <c r="E29" i="41"/>
  <c r="F29" i="41" s="1"/>
  <c r="G29" i="41" s="1"/>
  <c r="E2" i="41"/>
  <c r="E28" i="41"/>
  <c r="F28" i="41" s="1"/>
  <c r="G28" i="41" s="1"/>
  <c r="Y25" i="41"/>
  <c r="Z25" i="41" s="1"/>
  <c r="AA25" i="41" s="1"/>
  <c r="E25" i="41"/>
  <c r="H3" i="39"/>
  <c r="H4" i="39" s="1"/>
  <c r="J3" i="29"/>
  <c r="J3" i="21"/>
  <c r="H3" i="29"/>
  <c r="H4" i="29" s="1"/>
  <c r="E28" i="29" s="1"/>
  <c r="F28" i="29" s="1"/>
  <c r="G28" i="29" s="1"/>
  <c r="H3" i="38"/>
  <c r="H4" i="38" s="1"/>
  <c r="Y29" i="38" s="1"/>
  <c r="Z29" i="38" s="1"/>
  <c r="AA29" i="38" s="1"/>
  <c r="H3" i="37"/>
  <c r="H4" i="37" s="1"/>
  <c r="H3" i="36"/>
  <c r="H4" i="36" s="1"/>
  <c r="O25" i="36" s="1"/>
  <c r="P25" i="36" s="1"/>
  <c r="Q25" i="36" s="1"/>
  <c r="H3" i="35"/>
  <c r="H4" i="35" s="1"/>
  <c r="O27" i="35" s="1"/>
  <c r="P27" i="35" s="1"/>
  <c r="Q27" i="35" s="1"/>
  <c r="H3" i="34"/>
  <c r="H4" i="34" s="1"/>
  <c r="O26" i="34" s="1"/>
  <c r="P26" i="34" s="1"/>
  <c r="Q26" i="34" s="1"/>
  <c r="H3" i="32"/>
  <c r="H4" i="32" s="1"/>
  <c r="H3" i="31"/>
  <c r="H4" i="31" s="1"/>
  <c r="H3" i="28"/>
  <c r="H4" i="28" s="1"/>
  <c r="E28" i="28" s="1"/>
  <c r="F28" i="28" s="1"/>
  <c r="G28" i="28" s="1"/>
  <c r="H3" i="27"/>
  <c r="H4" i="27" s="1"/>
  <c r="Y30" i="27" s="1"/>
  <c r="Z30" i="27" s="1"/>
  <c r="AA30" i="27" s="1"/>
  <c r="H3" i="21"/>
  <c r="H4" i="21" s="1"/>
  <c r="O28" i="21" s="1"/>
  <c r="P28" i="21" s="1"/>
  <c r="Q28" i="21" s="1"/>
  <c r="O24" i="54" l="1"/>
  <c r="P24" i="54" s="1"/>
  <c r="Q24" i="54" s="1"/>
  <c r="O26" i="54"/>
  <c r="P26" i="54" s="1"/>
  <c r="Q26" i="54" s="1"/>
  <c r="E34" i="54"/>
  <c r="F34" i="54" s="1"/>
  <c r="G34" i="54" s="1"/>
  <c r="E33" i="54"/>
  <c r="F33" i="54" s="1"/>
  <c r="G33" i="54" s="1"/>
  <c r="Y35" i="54"/>
  <c r="Z35" i="54" s="1"/>
  <c r="AA35" i="54" s="1"/>
  <c r="E32" i="54"/>
  <c r="F32" i="54" s="1"/>
  <c r="G32" i="54" s="1"/>
  <c r="E31" i="54"/>
  <c r="F31" i="54" s="1"/>
  <c r="G31" i="54" s="1"/>
  <c r="E28" i="54"/>
  <c r="F28" i="54" s="1"/>
  <c r="G28" i="54" s="1"/>
  <c r="E3" i="54"/>
  <c r="E30" i="54"/>
  <c r="F30" i="54" s="1"/>
  <c r="G30" i="54" s="1"/>
  <c r="Y29" i="54"/>
  <c r="Z29" i="54" s="1"/>
  <c r="AA29" i="54" s="1"/>
  <c r="Y27" i="54"/>
  <c r="Z27" i="54" s="1"/>
  <c r="AA27" i="54" s="1"/>
  <c r="Y31" i="54"/>
  <c r="Z31" i="54" s="1"/>
  <c r="AA31" i="54" s="1"/>
  <c r="Y25" i="54"/>
  <c r="Z25" i="54" s="1"/>
  <c r="AA25" i="54" s="1"/>
  <c r="Y26" i="54"/>
  <c r="Z26" i="54" s="1"/>
  <c r="AA26" i="54" s="1"/>
  <c r="E26" i="54"/>
  <c r="F26" i="54" s="1"/>
  <c r="G26" i="54" s="1"/>
  <c r="E29" i="54"/>
  <c r="F29" i="54" s="1"/>
  <c r="G29" i="54" s="1"/>
  <c r="E2" i="54"/>
  <c r="Y32" i="54"/>
  <c r="Z32" i="54" s="1"/>
  <c r="AA32" i="54" s="1"/>
  <c r="Y33" i="54"/>
  <c r="Z33" i="54" s="1"/>
  <c r="AA33" i="54" s="1"/>
  <c r="Y30" i="54"/>
  <c r="Z30" i="54" s="1"/>
  <c r="AA30" i="54" s="1"/>
  <c r="Y28" i="54"/>
  <c r="Z28" i="54" s="1"/>
  <c r="AA28" i="54" s="1"/>
  <c r="E27" i="54"/>
  <c r="F27" i="54" s="1"/>
  <c r="G27" i="54" s="1"/>
  <c r="E25" i="54"/>
  <c r="Y36" i="54"/>
  <c r="Z36" i="54" s="1"/>
  <c r="AA36" i="54" s="1"/>
  <c r="Y37" i="54"/>
  <c r="Z37" i="54" s="1"/>
  <c r="AA37" i="54" s="1"/>
  <c r="Y34" i="54"/>
  <c r="Z34" i="54" s="1"/>
  <c r="AA34" i="54" s="1"/>
  <c r="F25" i="54"/>
  <c r="G25" i="54" s="1"/>
  <c r="O24" i="50"/>
  <c r="O27" i="50"/>
  <c r="P27" i="50" s="1"/>
  <c r="Q27" i="50" s="1"/>
  <c r="O25" i="50"/>
  <c r="P25" i="50" s="1"/>
  <c r="Q25" i="50" s="1"/>
  <c r="O26" i="53"/>
  <c r="P26" i="53" s="1"/>
  <c r="Q26" i="53" s="1"/>
  <c r="O24" i="53"/>
  <c r="E3" i="51"/>
  <c r="Y26" i="51"/>
  <c r="Z26" i="51" s="1"/>
  <c r="AA26" i="51" s="1"/>
  <c r="Y33" i="51"/>
  <c r="Z33" i="51" s="1"/>
  <c r="AA33" i="51" s="1"/>
  <c r="Y25" i="51"/>
  <c r="Z25" i="51" s="1"/>
  <c r="AA25" i="51" s="1"/>
  <c r="E28" i="51"/>
  <c r="F28" i="51" s="1"/>
  <c r="G28" i="51" s="1"/>
  <c r="E29" i="51"/>
  <c r="F29" i="51" s="1"/>
  <c r="G29" i="51" s="1"/>
  <c r="O26" i="51"/>
  <c r="P26" i="51" s="1"/>
  <c r="Q26" i="51" s="1"/>
  <c r="Y30" i="51"/>
  <c r="Z30" i="51" s="1"/>
  <c r="AA30" i="51" s="1"/>
  <c r="E25" i="51"/>
  <c r="Y32" i="51"/>
  <c r="Z32" i="51" s="1"/>
  <c r="AA32" i="51" s="1"/>
  <c r="Y27" i="51"/>
  <c r="Z27" i="51" s="1"/>
  <c r="AA27" i="51" s="1"/>
  <c r="P24" i="51"/>
  <c r="Q24" i="51" s="1"/>
  <c r="E9" i="51"/>
  <c r="E34" i="53"/>
  <c r="F34" i="53" s="1"/>
  <c r="G34" i="53" s="1"/>
  <c r="E33" i="53"/>
  <c r="F33" i="53" s="1"/>
  <c r="G33" i="53" s="1"/>
  <c r="E32" i="53"/>
  <c r="F32" i="53" s="1"/>
  <c r="G32" i="53" s="1"/>
  <c r="Y26" i="53"/>
  <c r="Z26" i="53" s="1"/>
  <c r="AA26" i="53" s="1"/>
  <c r="Y30" i="53"/>
  <c r="Z30" i="53" s="1"/>
  <c r="AA30" i="53" s="1"/>
  <c r="Y34" i="53"/>
  <c r="Z34" i="53" s="1"/>
  <c r="AA34" i="53" s="1"/>
  <c r="Y28" i="53"/>
  <c r="Z28" i="53" s="1"/>
  <c r="AA28" i="53" s="1"/>
  <c r="E26" i="53"/>
  <c r="F26" i="53" s="1"/>
  <c r="G26" i="53" s="1"/>
  <c r="Y31" i="53"/>
  <c r="Z31" i="53" s="1"/>
  <c r="AA31" i="53" s="1"/>
  <c r="Y29" i="53"/>
  <c r="Z29" i="53" s="1"/>
  <c r="AA29" i="53" s="1"/>
  <c r="Y37" i="53"/>
  <c r="Z37" i="53" s="1"/>
  <c r="AA37" i="53" s="1"/>
  <c r="Y27" i="53"/>
  <c r="Z27" i="53" s="1"/>
  <c r="AA27" i="53" s="1"/>
  <c r="Y35" i="53"/>
  <c r="Z35" i="53" s="1"/>
  <c r="AA35" i="53" s="1"/>
  <c r="Y33" i="53"/>
  <c r="Z33" i="53" s="1"/>
  <c r="AA33" i="53" s="1"/>
  <c r="Y32" i="53"/>
  <c r="Z32" i="53" s="1"/>
  <c r="AA32" i="53" s="1"/>
  <c r="Y36" i="53"/>
  <c r="Z36" i="53" s="1"/>
  <c r="AA36" i="53" s="1"/>
  <c r="O25" i="52"/>
  <c r="P25" i="52" s="1"/>
  <c r="Q25" i="52" s="1"/>
  <c r="O24" i="52"/>
  <c r="O26" i="52"/>
  <c r="P26" i="52" s="1"/>
  <c r="Q26" i="52" s="1"/>
  <c r="Y25" i="52"/>
  <c r="Z25" i="52" s="1"/>
  <c r="AA25" i="52" s="1"/>
  <c r="Y30" i="52"/>
  <c r="Z30" i="52" s="1"/>
  <c r="AA30" i="52" s="1"/>
  <c r="Y27" i="52"/>
  <c r="Z27" i="52" s="1"/>
  <c r="AA27" i="52" s="1"/>
  <c r="E27" i="52"/>
  <c r="F27" i="52" s="1"/>
  <c r="G27" i="52" s="1"/>
  <c r="E25" i="52"/>
  <c r="Y32" i="52"/>
  <c r="Z32" i="52" s="1"/>
  <c r="AA32" i="52" s="1"/>
  <c r="Y34" i="52"/>
  <c r="Z34" i="52" s="1"/>
  <c r="AA34" i="52" s="1"/>
  <c r="E26" i="52"/>
  <c r="F26" i="52" s="1"/>
  <c r="G26" i="52" s="1"/>
  <c r="E29" i="52"/>
  <c r="F29" i="52" s="1"/>
  <c r="G29" i="52" s="1"/>
  <c r="Y26" i="52"/>
  <c r="Z26" i="52" s="1"/>
  <c r="AA26" i="52" s="1"/>
  <c r="E28" i="52"/>
  <c r="F28" i="52" s="1"/>
  <c r="G28" i="52" s="1"/>
  <c r="Y31" i="52"/>
  <c r="Z31" i="52" s="1"/>
  <c r="AA31" i="52" s="1"/>
  <c r="E30" i="52"/>
  <c r="F30" i="52" s="1"/>
  <c r="G30" i="52" s="1"/>
  <c r="E2" i="52"/>
  <c r="E3" i="52"/>
  <c r="Y33" i="52"/>
  <c r="Z33" i="52" s="1"/>
  <c r="AA33" i="52" s="1"/>
  <c r="Y28" i="52"/>
  <c r="Z28" i="52" s="1"/>
  <c r="AA28" i="52" s="1"/>
  <c r="Y35" i="52"/>
  <c r="Z35" i="52" s="1"/>
  <c r="AA35" i="52" s="1"/>
  <c r="Y29" i="52"/>
  <c r="Z29" i="52" s="1"/>
  <c r="AA29" i="52" s="1"/>
  <c r="E31" i="52"/>
  <c r="F31" i="52" s="1"/>
  <c r="G31" i="52" s="1"/>
  <c r="E25" i="53"/>
  <c r="E30" i="53"/>
  <c r="F30" i="53" s="1"/>
  <c r="G30" i="53" s="1"/>
  <c r="E2" i="53"/>
  <c r="E31" i="53"/>
  <c r="F31" i="53" s="1"/>
  <c r="G31" i="53" s="1"/>
  <c r="E29" i="53"/>
  <c r="F29" i="53" s="1"/>
  <c r="G29" i="53" s="1"/>
  <c r="E27" i="53"/>
  <c r="F27" i="53" s="1"/>
  <c r="G27" i="53" s="1"/>
  <c r="Y25" i="53"/>
  <c r="Z25" i="53" s="1"/>
  <c r="AA25" i="53" s="1"/>
  <c r="E3" i="53"/>
  <c r="E28" i="53"/>
  <c r="F28" i="53" s="1"/>
  <c r="G28" i="53" s="1"/>
  <c r="F25" i="52"/>
  <c r="G25" i="52" s="1"/>
  <c r="E31" i="51"/>
  <c r="F31" i="51" s="1"/>
  <c r="G31" i="51" s="1"/>
  <c r="E27" i="51"/>
  <c r="F27" i="51" s="1"/>
  <c r="G27" i="51" s="1"/>
  <c r="Y35" i="51"/>
  <c r="Z35" i="51" s="1"/>
  <c r="AA35" i="51" s="1"/>
  <c r="E30" i="51"/>
  <c r="F30" i="51" s="1"/>
  <c r="G30" i="51" s="1"/>
  <c r="Y29" i="51"/>
  <c r="Z29" i="51" s="1"/>
  <c r="AA29" i="51" s="1"/>
  <c r="M3" i="51"/>
  <c r="M4" i="51" s="1"/>
  <c r="E26" i="51"/>
  <c r="F26" i="51" s="1"/>
  <c r="G26" i="51" s="1"/>
  <c r="Y28" i="51"/>
  <c r="Z28" i="51" s="1"/>
  <c r="AA28" i="51" s="1"/>
  <c r="E2" i="51"/>
  <c r="Y34" i="51"/>
  <c r="Z34" i="51" s="1"/>
  <c r="AA34" i="51" s="1"/>
  <c r="Y31" i="51"/>
  <c r="Z31" i="51" s="1"/>
  <c r="AA31" i="51" s="1"/>
  <c r="E32" i="51"/>
  <c r="F32" i="51" s="1"/>
  <c r="G32" i="51" s="1"/>
  <c r="F25" i="51"/>
  <c r="G25" i="51" s="1"/>
  <c r="E6" i="51"/>
  <c r="E33" i="50"/>
  <c r="F33" i="50" s="1"/>
  <c r="G33" i="50" s="1"/>
  <c r="E32" i="50"/>
  <c r="F32" i="50" s="1"/>
  <c r="G32" i="50" s="1"/>
  <c r="E2" i="50"/>
  <c r="E3" i="50"/>
  <c r="E27" i="50"/>
  <c r="F27" i="50" s="1"/>
  <c r="G27" i="50" s="1"/>
  <c r="Y29" i="50"/>
  <c r="Z29" i="50" s="1"/>
  <c r="AA29" i="50" s="1"/>
  <c r="Y30" i="50"/>
  <c r="Z30" i="50" s="1"/>
  <c r="AA30" i="50" s="1"/>
  <c r="Y36" i="50"/>
  <c r="Z36" i="50" s="1"/>
  <c r="AA36" i="50" s="1"/>
  <c r="E25" i="50"/>
  <c r="E29" i="50"/>
  <c r="F29" i="50" s="1"/>
  <c r="G29" i="50" s="1"/>
  <c r="Y32" i="50"/>
  <c r="Z32" i="50" s="1"/>
  <c r="AA32" i="50" s="1"/>
  <c r="Y35" i="50"/>
  <c r="Z35" i="50" s="1"/>
  <c r="AA35" i="50" s="1"/>
  <c r="Y33" i="50"/>
  <c r="Z33" i="50" s="1"/>
  <c r="AA33" i="50" s="1"/>
  <c r="E28" i="50"/>
  <c r="F28" i="50" s="1"/>
  <c r="G28" i="50" s="1"/>
  <c r="E26" i="50"/>
  <c r="F26" i="50" s="1"/>
  <c r="G26" i="50" s="1"/>
  <c r="Y26" i="50"/>
  <c r="Z26" i="50" s="1"/>
  <c r="AA26" i="50" s="1"/>
  <c r="Y37" i="50"/>
  <c r="Z37" i="50" s="1"/>
  <c r="AA37" i="50" s="1"/>
  <c r="Y31" i="50"/>
  <c r="Z31" i="50" s="1"/>
  <c r="AA31" i="50" s="1"/>
  <c r="E30" i="50"/>
  <c r="F30" i="50" s="1"/>
  <c r="G30" i="50" s="1"/>
  <c r="Y25" i="50"/>
  <c r="Z25" i="50" s="1"/>
  <c r="AA25" i="50" s="1"/>
  <c r="Y34" i="50"/>
  <c r="Z34" i="50" s="1"/>
  <c r="AA34" i="50" s="1"/>
  <c r="Y27" i="50"/>
  <c r="Z27" i="50" s="1"/>
  <c r="AA27" i="50" s="1"/>
  <c r="Y28" i="50"/>
  <c r="Z28" i="50" s="1"/>
  <c r="AA28" i="50" s="1"/>
  <c r="E31" i="50"/>
  <c r="F31" i="50" s="1"/>
  <c r="G31" i="50" s="1"/>
  <c r="F25" i="50"/>
  <c r="G25" i="50" s="1"/>
  <c r="E31" i="49"/>
  <c r="F31" i="49" s="1"/>
  <c r="G31" i="49" s="1"/>
  <c r="E29" i="49"/>
  <c r="F29" i="49" s="1"/>
  <c r="G29" i="49" s="1"/>
  <c r="E30" i="49"/>
  <c r="F30" i="49" s="1"/>
  <c r="G30" i="49" s="1"/>
  <c r="Y25" i="49"/>
  <c r="Z25" i="49" s="1"/>
  <c r="AA25" i="49" s="1"/>
  <c r="Y26" i="49"/>
  <c r="Z26" i="49" s="1"/>
  <c r="AA26" i="49" s="1"/>
  <c r="Y29" i="49"/>
  <c r="Z29" i="49" s="1"/>
  <c r="AA29" i="49" s="1"/>
  <c r="E3" i="49"/>
  <c r="E27" i="49"/>
  <c r="F27" i="49" s="1"/>
  <c r="G27" i="49" s="1"/>
  <c r="Y34" i="49"/>
  <c r="Z34" i="49" s="1"/>
  <c r="AA34" i="49" s="1"/>
  <c r="E28" i="49"/>
  <c r="F28" i="49" s="1"/>
  <c r="G28" i="49" s="1"/>
  <c r="Y31" i="49"/>
  <c r="Z31" i="49" s="1"/>
  <c r="AA31" i="49" s="1"/>
  <c r="E25" i="49"/>
  <c r="F25" i="49" s="1"/>
  <c r="G25" i="49" s="1"/>
  <c r="Y28" i="49"/>
  <c r="Z28" i="49" s="1"/>
  <c r="AA28" i="49" s="1"/>
  <c r="E2" i="49"/>
  <c r="Y33" i="49"/>
  <c r="Z33" i="49" s="1"/>
  <c r="AA33" i="49" s="1"/>
  <c r="E26" i="49"/>
  <c r="F26" i="49" s="1"/>
  <c r="G26" i="49" s="1"/>
  <c r="Y32" i="49"/>
  <c r="Z32" i="49" s="1"/>
  <c r="AA32" i="49" s="1"/>
  <c r="Y27" i="49"/>
  <c r="Z27" i="49" s="1"/>
  <c r="AA27" i="49" s="1"/>
  <c r="Y30" i="49"/>
  <c r="Z30" i="49" s="1"/>
  <c r="AA30" i="49" s="1"/>
  <c r="Y28" i="48"/>
  <c r="Z28" i="48" s="1"/>
  <c r="AA28" i="48" s="1"/>
  <c r="E35" i="48"/>
  <c r="F35" i="48" s="1"/>
  <c r="G35" i="48" s="1"/>
  <c r="Y30" i="48"/>
  <c r="Z30" i="48" s="1"/>
  <c r="AA30" i="48" s="1"/>
  <c r="Y26" i="48"/>
  <c r="Z26" i="48" s="1"/>
  <c r="AA26" i="48" s="1"/>
  <c r="Y38" i="48"/>
  <c r="Z38" i="48" s="1"/>
  <c r="AA38" i="48" s="1"/>
  <c r="Y34" i="48"/>
  <c r="Z34" i="48" s="1"/>
  <c r="AA34" i="48" s="1"/>
  <c r="Y31" i="48"/>
  <c r="Z31" i="48" s="1"/>
  <c r="AA31" i="48" s="1"/>
  <c r="Y39" i="48"/>
  <c r="Z39" i="48" s="1"/>
  <c r="AA39" i="48" s="1"/>
  <c r="Y29" i="48"/>
  <c r="Z29" i="48" s="1"/>
  <c r="AA29" i="48" s="1"/>
  <c r="Y37" i="48"/>
  <c r="Z37" i="48" s="1"/>
  <c r="AA37" i="48" s="1"/>
  <c r="Y27" i="48"/>
  <c r="Z27" i="48" s="1"/>
  <c r="AA27" i="48" s="1"/>
  <c r="Y35" i="48"/>
  <c r="Z35" i="48" s="1"/>
  <c r="AA35" i="48" s="1"/>
  <c r="Y33" i="48"/>
  <c r="Z33" i="48" s="1"/>
  <c r="AA33" i="48" s="1"/>
  <c r="Y32" i="48"/>
  <c r="Z32" i="48" s="1"/>
  <c r="AA32" i="48" s="1"/>
  <c r="Y36" i="48"/>
  <c r="Z36" i="48" s="1"/>
  <c r="AA36" i="48" s="1"/>
  <c r="E33" i="48"/>
  <c r="F33" i="48" s="1"/>
  <c r="G33" i="48" s="1"/>
  <c r="E31" i="48"/>
  <c r="F31" i="48" s="1"/>
  <c r="G31" i="48" s="1"/>
  <c r="E29" i="48"/>
  <c r="F29" i="48" s="1"/>
  <c r="G29" i="48" s="1"/>
  <c r="E26" i="48"/>
  <c r="F26" i="48" s="1"/>
  <c r="G26" i="48" s="1"/>
  <c r="E3" i="48"/>
  <c r="E2" i="48"/>
  <c r="E27" i="48"/>
  <c r="F27" i="48" s="1"/>
  <c r="G27" i="48" s="1"/>
  <c r="E28" i="48"/>
  <c r="F28" i="48" s="1"/>
  <c r="G28" i="48" s="1"/>
  <c r="E34" i="48"/>
  <c r="F34" i="48" s="1"/>
  <c r="G34" i="48" s="1"/>
  <c r="Y25" i="48"/>
  <c r="Z25" i="48" s="1"/>
  <c r="AA25" i="48" s="1"/>
  <c r="E32" i="48"/>
  <c r="F32" i="48" s="1"/>
  <c r="G32" i="48" s="1"/>
  <c r="E25" i="48"/>
  <c r="E30" i="48"/>
  <c r="F30" i="48" s="1"/>
  <c r="G30" i="48" s="1"/>
  <c r="E33" i="47"/>
  <c r="F33" i="47" s="1"/>
  <c r="G33" i="47" s="1"/>
  <c r="E34" i="47"/>
  <c r="F34" i="47" s="1"/>
  <c r="G34" i="47" s="1"/>
  <c r="Y38" i="47"/>
  <c r="Z38" i="47" s="1"/>
  <c r="AA38" i="47" s="1"/>
  <c r="E29" i="47"/>
  <c r="F29" i="47" s="1"/>
  <c r="G29" i="47" s="1"/>
  <c r="Y25" i="47"/>
  <c r="Z25" i="47" s="1"/>
  <c r="AA25" i="47" s="1"/>
  <c r="Y37" i="47"/>
  <c r="Z37" i="47" s="1"/>
  <c r="AA37" i="47" s="1"/>
  <c r="E3" i="47"/>
  <c r="Y30" i="47"/>
  <c r="Z30" i="47" s="1"/>
  <c r="AA30" i="47" s="1"/>
  <c r="E32" i="47"/>
  <c r="F32" i="47" s="1"/>
  <c r="G32" i="47" s="1"/>
  <c r="Y27" i="47"/>
  <c r="Z27" i="47" s="1"/>
  <c r="AA27" i="47" s="1"/>
  <c r="Y26" i="47"/>
  <c r="Z26" i="47" s="1"/>
  <c r="AA26" i="47" s="1"/>
  <c r="E2" i="47"/>
  <c r="Y32" i="47"/>
  <c r="Z32" i="47" s="1"/>
  <c r="AA32" i="47" s="1"/>
  <c r="E31" i="47"/>
  <c r="F31" i="47" s="1"/>
  <c r="G31" i="47" s="1"/>
  <c r="E27" i="47"/>
  <c r="F27" i="47" s="1"/>
  <c r="G27" i="47" s="1"/>
  <c r="Y29" i="47"/>
  <c r="Z29" i="47" s="1"/>
  <c r="AA29" i="47" s="1"/>
  <c r="Y31" i="47"/>
  <c r="Z31" i="47" s="1"/>
  <c r="AA31" i="47" s="1"/>
  <c r="E26" i="47"/>
  <c r="F26" i="47" s="1"/>
  <c r="G26" i="47" s="1"/>
  <c r="Y34" i="47"/>
  <c r="Z34" i="47" s="1"/>
  <c r="AA34" i="47" s="1"/>
  <c r="E28" i="47"/>
  <c r="F28" i="47" s="1"/>
  <c r="G28" i="47" s="1"/>
  <c r="E25" i="47"/>
  <c r="F25" i="47" s="1"/>
  <c r="G25" i="47" s="1"/>
  <c r="E30" i="47"/>
  <c r="F30" i="47" s="1"/>
  <c r="G30" i="47" s="1"/>
  <c r="Y35" i="47"/>
  <c r="Z35" i="47" s="1"/>
  <c r="AA35" i="47" s="1"/>
  <c r="Y33" i="47"/>
  <c r="Z33" i="47" s="1"/>
  <c r="AA33" i="47" s="1"/>
  <c r="Y28" i="47"/>
  <c r="Z28" i="47" s="1"/>
  <c r="AA28" i="47" s="1"/>
  <c r="O25" i="46"/>
  <c r="P25" i="46" s="1"/>
  <c r="Q25" i="46" s="1"/>
  <c r="O27" i="46"/>
  <c r="P27" i="46" s="1"/>
  <c r="Q27" i="46" s="1"/>
  <c r="O26" i="46"/>
  <c r="P26" i="46" s="1"/>
  <c r="Q26" i="46" s="1"/>
  <c r="O28" i="46"/>
  <c r="P28" i="46" s="1"/>
  <c r="Q28" i="46" s="1"/>
  <c r="Y34" i="46"/>
  <c r="Z34" i="46" s="1"/>
  <c r="AA34" i="46" s="1"/>
  <c r="Y31" i="46"/>
  <c r="Z31" i="46" s="1"/>
  <c r="AA31" i="46" s="1"/>
  <c r="E25" i="46"/>
  <c r="E2" i="46"/>
  <c r="E30" i="46"/>
  <c r="F30" i="46" s="1"/>
  <c r="G30" i="46" s="1"/>
  <c r="E28" i="46"/>
  <c r="F28" i="46" s="1"/>
  <c r="G28" i="46" s="1"/>
  <c r="Y33" i="46"/>
  <c r="Z33" i="46" s="1"/>
  <c r="AA33" i="46" s="1"/>
  <c r="Y30" i="46"/>
  <c r="Z30" i="46" s="1"/>
  <c r="AA30" i="46" s="1"/>
  <c r="Y28" i="46"/>
  <c r="Z28" i="46" s="1"/>
  <c r="AA28" i="46" s="1"/>
  <c r="E27" i="46"/>
  <c r="F27" i="46" s="1"/>
  <c r="G27" i="46" s="1"/>
  <c r="Y25" i="46"/>
  <c r="Z25" i="46" s="1"/>
  <c r="AA25" i="46" s="1"/>
  <c r="Y32" i="46"/>
  <c r="Z32" i="46" s="1"/>
  <c r="AA32" i="46" s="1"/>
  <c r="Y26" i="46"/>
  <c r="Z26" i="46" s="1"/>
  <c r="AA26" i="46" s="1"/>
  <c r="E3" i="46"/>
  <c r="Y27" i="46"/>
  <c r="Z27" i="46" s="1"/>
  <c r="AA27" i="46" s="1"/>
  <c r="F25" i="46"/>
  <c r="G25" i="46" s="1"/>
  <c r="Y29" i="46"/>
  <c r="Z29" i="46" s="1"/>
  <c r="AA29" i="46" s="1"/>
  <c r="E26" i="46"/>
  <c r="F26" i="46" s="1"/>
  <c r="G26" i="46" s="1"/>
  <c r="Y35" i="46"/>
  <c r="Z35" i="46" s="1"/>
  <c r="AA35" i="46" s="1"/>
  <c r="E29" i="46"/>
  <c r="F29" i="46" s="1"/>
  <c r="G29" i="46" s="1"/>
  <c r="Y26" i="45"/>
  <c r="Z26" i="45" s="1"/>
  <c r="AA26" i="45" s="1"/>
  <c r="O25" i="45"/>
  <c r="P25" i="45" s="1"/>
  <c r="Q25" i="45" s="1"/>
  <c r="Y28" i="45"/>
  <c r="Z28" i="45" s="1"/>
  <c r="AA28" i="45" s="1"/>
  <c r="E29" i="45"/>
  <c r="F29" i="45" s="1"/>
  <c r="G29" i="45" s="1"/>
  <c r="Y29" i="45"/>
  <c r="Z29" i="45" s="1"/>
  <c r="AA29" i="45" s="1"/>
  <c r="E30" i="45"/>
  <c r="F30" i="45" s="1"/>
  <c r="G30" i="45" s="1"/>
  <c r="E2" i="45"/>
  <c r="Y30" i="45"/>
  <c r="Z30" i="45" s="1"/>
  <c r="AA30" i="45" s="1"/>
  <c r="O27" i="45"/>
  <c r="P27" i="45" s="1"/>
  <c r="Q27" i="45" s="1"/>
  <c r="E25" i="45"/>
  <c r="F25" i="45" s="1"/>
  <c r="G25" i="45" s="1"/>
  <c r="Y27" i="45"/>
  <c r="Z27" i="45" s="1"/>
  <c r="AA27" i="45" s="1"/>
  <c r="E28" i="45"/>
  <c r="F28" i="45" s="1"/>
  <c r="G28" i="45" s="1"/>
  <c r="Y25" i="45"/>
  <c r="Z25" i="45" s="1"/>
  <c r="AA25" i="45" s="1"/>
  <c r="Y32" i="45"/>
  <c r="Z32" i="45" s="1"/>
  <c r="AA32" i="45" s="1"/>
  <c r="P24" i="45"/>
  <c r="E32" i="44"/>
  <c r="F32" i="44" s="1"/>
  <c r="G32" i="44" s="1"/>
  <c r="E27" i="44"/>
  <c r="F27" i="44" s="1"/>
  <c r="G27" i="44" s="1"/>
  <c r="Y35" i="44"/>
  <c r="Z35" i="44" s="1"/>
  <c r="AA35" i="44" s="1"/>
  <c r="Y25" i="44"/>
  <c r="Z25" i="44" s="1"/>
  <c r="AA25" i="44" s="1"/>
  <c r="Y33" i="44"/>
  <c r="Z33" i="44" s="1"/>
  <c r="AA33" i="44" s="1"/>
  <c r="E28" i="44"/>
  <c r="F28" i="44" s="1"/>
  <c r="G28" i="44" s="1"/>
  <c r="E30" i="44"/>
  <c r="F30" i="44" s="1"/>
  <c r="G30" i="44" s="1"/>
  <c r="Y26" i="44"/>
  <c r="Z26" i="44" s="1"/>
  <c r="AA26" i="44" s="1"/>
  <c r="Y36" i="44"/>
  <c r="Z36" i="44" s="1"/>
  <c r="AA36" i="44" s="1"/>
  <c r="Y34" i="44"/>
  <c r="Z34" i="44" s="1"/>
  <c r="AA34" i="44" s="1"/>
  <c r="Y28" i="44"/>
  <c r="Z28" i="44" s="1"/>
  <c r="AA28" i="44" s="1"/>
  <c r="Y30" i="44"/>
  <c r="Z30" i="44" s="1"/>
  <c r="AA30" i="44" s="1"/>
  <c r="E26" i="44"/>
  <c r="F26" i="44" s="1"/>
  <c r="G26" i="44" s="1"/>
  <c r="E31" i="44"/>
  <c r="F31" i="44" s="1"/>
  <c r="G31" i="44" s="1"/>
  <c r="E29" i="44"/>
  <c r="F29" i="44" s="1"/>
  <c r="G29" i="44" s="1"/>
  <c r="Y27" i="44"/>
  <c r="Z27" i="44" s="1"/>
  <c r="AA27" i="44" s="1"/>
  <c r="E25" i="44"/>
  <c r="E2" i="44"/>
  <c r="Y32" i="44"/>
  <c r="Z32" i="44" s="1"/>
  <c r="AA32" i="44" s="1"/>
  <c r="E3" i="44"/>
  <c r="Y31" i="44"/>
  <c r="Z31" i="44" s="1"/>
  <c r="AA31" i="44" s="1"/>
  <c r="O24" i="43"/>
  <c r="P24" i="43" s="1"/>
  <c r="Q24" i="43" s="1"/>
  <c r="O25" i="43"/>
  <c r="P25" i="43" s="1"/>
  <c r="Q25" i="43" s="1"/>
  <c r="O27" i="43"/>
  <c r="P27" i="43" s="1"/>
  <c r="Q27" i="43" s="1"/>
  <c r="O26" i="43"/>
  <c r="P26" i="43" s="1"/>
  <c r="Q26" i="43" s="1"/>
  <c r="E26" i="43"/>
  <c r="F26" i="43" s="1"/>
  <c r="G26" i="43" s="1"/>
  <c r="E28" i="43"/>
  <c r="F28" i="43" s="1"/>
  <c r="G28" i="43" s="1"/>
  <c r="E30" i="43"/>
  <c r="F30" i="43" s="1"/>
  <c r="G30" i="43" s="1"/>
  <c r="E32" i="43"/>
  <c r="F32" i="43" s="1"/>
  <c r="G32" i="43" s="1"/>
  <c r="E29" i="43"/>
  <c r="F29" i="43" s="1"/>
  <c r="G29" i="43" s="1"/>
  <c r="E27" i="43"/>
  <c r="F27" i="43" s="1"/>
  <c r="G27" i="43" s="1"/>
  <c r="E31" i="43"/>
  <c r="F31" i="43" s="1"/>
  <c r="G31" i="43" s="1"/>
  <c r="Y27" i="43"/>
  <c r="Z27" i="43" s="1"/>
  <c r="AA27" i="43" s="1"/>
  <c r="Y32" i="43"/>
  <c r="Z32" i="43" s="1"/>
  <c r="AA32" i="43" s="1"/>
  <c r="Y31" i="43"/>
  <c r="Z31" i="43" s="1"/>
  <c r="AA31" i="43" s="1"/>
  <c r="Y36" i="43"/>
  <c r="Z36" i="43" s="1"/>
  <c r="AA36" i="43" s="1"/>
  <c r="Y26" i="43"/>
  <c r="Z26" i="43" s="1"/>
  <c r="AA26" i="43" s="1"/>
  <c r="Y30" i="43"/>
  <c r="Z30" i="43" s="1"/>
  <c r="AA30" i="43" s="1"/>
  <c r="Y35" i="43"/>
  <c r="Z35" i="43" s="1"/>
  <c r="AA35" i="43" s="1"/>
  <c r="Y29" i="43"/>
  <c r="Z29" i="43" s="1"/>
  <c r="AA29" i="43" s="1"/>
  <c r="Y34" i="43"/>
  <c r="Z34" i="43" s="1"/>
  <c r="AA34" i="43" s="1"/>
  <c r="Y28" i="43"/>
  <c r="Z28" i="43" s="1"/>
  <c r="AA28" i="43" s="1"/>
  <c r="Y33" i="43"/>
  <c r="Z33" i="43" s="1"/>
  <c r="AA33" i="43" s="1"/>
  <c r="E25" i="43"/>
  <c r="Y25" i="43"/>
  <c r="Z25" i="43" s="1"/>
  <c r="AA25" i="43" s="1"/>
  <c r="E3" i="43"/>
  <c r="E2" i="43"/>
  <c r="E8" i="42"/>
  <c r="E10" i="42" s="1"/>
  <c r="E9" i="42"/>
  <c r="Y26" i="41"/>
  <c r="Z26" i="41" s="1"/>
  <c r="AA26" i="41" s="1"/>
  <c r="E3" i="41"/>
  <c r="O25" i="41"/>
  <c r="P25" i="41" s="1"/>
  <c r="Q25" i="41" s="1"/>
  <c r="O24" i="41"/>
  <c r="E27" i="41"/>
  <c r="F27" i="41" s="1"/>
  <c r="G27" i="41" s="1"/>
  <c r="E26" i="41"/>
  <c r="F26" i="41" s="1"/>
  <c r="G26" i="41" s="1"/>
  <c r="Y32" i="41"/>
  <c r="Z32" i="41" s="1"/>
  <c r="AA32" i="41" s="1"/>
  <c r="Y33" i="41"/>
  <c r="Z33" i="41" s="1"/>
  <c r="AA33" i="41" s="1"/>
  <c r="O26" i="41"/>
  <c r="P26" i="41" s="1"/>
  <c r="Q26" i="41" s="1"/>
  <c r="F25" i="41"/>
  <c r="G25" i="41" s="1"/>
  <c r="E32" i="39"/>
  <c r="F32" i="39" s="1"/>
  <c r="G32" i="39" s="1"/>
  <c r="E27" i="39"/>
  <c r="F27" i="39" s="1"/>
  <c r="G27" i="39" s="1"/>
  <c r="E31" i="39"/>
  <c r="F31" i="39" s="1"/>
  <c r="G31" i="39" s="1"/>
  <c r="E30" i="39"/>
  <c r="F30" i="39" s="1"/>
  <c r="G30" i="39" s="1"/>
  <c r="E29" i="39"/>
  <c r="F29" i="39" s="1"/>
  <c r="G29" i="39" s="1"/>
  <c r="E2" i="39"/>
  <c r="E3" i="39"/>
  <c r="E26" i="39"/>
  <c r="F26" i="39" s="1"/>
  <c r="G26" i="39" s="1"/>
  <c r="Z28" i="39"/>
  <c r="AA28" i="39" s="1"/>
  <c r="E28" i="39"/>
  <c r="F28" i="39" s="1"/>
  <c r="G28" i="39" s="1"/>
  <c r="Z26" i="39"/>
  <c r="AA26" i="39" s="1"/>
  <c r="Z29" i="39"/>
  <c r="AA29" i="39" s="1"/>
  <c r="Z32" i="39"/>
  <c r="AA32" i="39" s="1"/>
  <c r="E25" i="39"/>
  <c r="F25" i="39" s="1"/>
  <c r="G25" i="39" s="1"/>
  <c r="Z35" i="39"/>
  <c r="AA35" i="39" s="1"/>
  <c r="Z30" i="39"/>
  <c r="AA30" i="39" s="1"/>
  <c r="Z31" i="39"/>
  <c r="AA31" i="39" s="1"/>
  <c r="Y25" i="39"/>
  <c r="Z25" i="39" s="1"/>
  <c r="AA25" i="39" s="1"/>
  <c r="Z33" i="39"/>
  <c r="AA33" i="39" s="1"/>
  <c r="Z27" i="39"/>
  <c r="AA27" i="39" s="1"/>
  <c r="Z36" i="39"/>
  <c r="AA36" i="39" s="1"/>
  <c r="Z34" i="39"/>
  <c r="AA34" i="39" s="1"/>
  <c r="E37" i="38"/>
  <c r="F37" i="38" s="1"/>
  <c r="G37" i="38" s="1"/>
  <c r="E36" i="38"/>
  <c r="F36" i="38" s="1"/>
  <c r="G36" i="38" s="1"/>
  <c r="E34" i="38"/>
  <c r="F34" i="38" s="1"/>
  <c r="G34" i="38" s="1"/>
  <c r="E35" i="38"/>
  <c r="F35" i="38" s="1"/>
  <c r="G35" i="38" s="1"/>
  <c r="O24" i="38"/>
  <c r="P24" i="38" s="1"/>
  <c r="Q24" i="38" s="1"/>
  <c r="E28" i="38"/>
  <c r="F28" i="38" s="1"/>
  <c r="G28" i="38" s="1"/>
  <c r="E32" i="38"/>
  <c r="F32" i="38" s="1"/>
  <c r="G32" i="38" s="1"/>
  <c r="O25" i="38"/>
  <c r="P25" i="38" s="1"/>
  <c r="Q25" i="38" s="1"/>
  <c r="E26" i="38"/>
  <c r="F26" i="38" s="1"/>
  <c r="G26" i="38" s="1"/>
  <c r="E27" i="38"/>
  <c r="F27" i="38" s="1"/>
  <c r="G27" i="38" s="1"/>
  <c r="E29" i="38"/>
  <c r="F29" i="38" s="1"/>
  <c r="G29" i="38" s="1"/>
  <c r="O26" i="38"/>
  <c r="P26" i="38" s="1"/>
  <c r="Q26" i="38" s="1"/>
  <c r="E30" i="38"/>
  <c r="F30" i="38" s="1"/>
  <c r="G30" i="38" s="1"/>
  <c r="E31" i="38"/>
  <c r="F31" i="38" s="1"/>
  <c r="G31" i="38" s="1"/>
  <c r="E33" i="38"/>
  <c r="F33" i="38" s="1"/>
  <c r="G33" i="38" s="1"/>
  <c r="Y30" i="38"/>
  <c r="Z30" i="38" s="1"/>
  <c r="AA30" i="38" s="1"/>
  <c r="Y27" i="38"/>
  <c r="Z27" i="38" s="1"/>
  <c r="AA27" i="38" s="1"/>
  <c r="Y28" i="38"/>
  <c r="Z28" i="38" s="1"/>
  <c r="AA28" i="38" s="1"/>
  <c r="Y34" i="38"/>
  <c r="Z34" i="38" s="1"/>
  <c r="AA34" i="38" s="1"/>
  <c r="Y31" i="38"/>
  <c r="Z31" i="38" s="1"/>
  <c r="AA31" i="38" s="1"/>
  <c r="Y32" i="38"/>
  <c r="Z32" i="38" s="1"/>
  <c r="AA32" i="38" s="1"/>
  <c r="Y33" i="38"/>
  <c r="Z33" i="38" s="1"/>
  <c r="AA33" i="38" s="1"/>
  <c r="Y38" i="38"/>
  <c r="Z38" i="38" s="1"/>
  <c r="AA38" i="38" s="1"/>
  <c r="Y35" i="38"/>
  <c r="Z35" i="38" s="1"/>
  <c r="AA35" i="38" s="1"/>
  <c r="Y36" i="38"/>
  <c r="Z36" i="38" s="1"/>
  <c r="AA36" i="38" s="1"/>
  <c r="Y37" i="38"/>
  <c r="Z37" i="38" s="1"/>
  <c r="AA37" i="38" s="1"/>
  <c r="Y26" i="38"/>
  <c r="Z26" i="38" s="1"/>
  <c r="AA26" i="38" s="1"/>
  <c r="Y39" i="38"/>
  <c r="Z39" i="38" s="1"/>
  <c r="AA39" i="38" s="1"/>
  <c r="Y40" i="38"/>
  <c r="Z40" i="38" s="1"/>
  <c r="AA40" i="38" s="1"/>
  <c r="O27" i="37"/>
  <c r="P27" i="37" s="1"/>
  <c r="Q27" i="37" s="1"/>
  <c r="O24" i="37"/>
  <c r="P24" i="37" s="1"/>
  <c r="Q24" i="37" s="1"/>
  <c r="O26" i="37"/>
  <c r="P26" i="37" s="1"/>
  <c r="Q26" i="37" s="1"/>
  <c r="O28" i="37"/>
  <c r="P28" i="37" s="1"/>
  <c r="Q28" i="37" s="1"/>
  <c r="O25" i="37"/>
  <c r="P25" i="37" s="1"/>
  <c r="Q25" i="37" s="1"/>
  <c r="E33" i="37"/>
  <c r="F33" i="37" s="1"/>
  <c r="G33" i="37" s="1"/>
  <c r="E37" i="37"/>
  <c r="F37" i="37" s="1"/>
  <c r="G37" i="37" s="1"/>
  <c r="E36" i="37"/>
  <c r="F36" i="37" s="1"/>
  <c r="G36" i="37" s="1"/>
  <c r="E35" i="37"/>
  <c r="F35" i="37" s="1"/>
  <c r="G35" i="37" s="1"/>
  <c r="E30" i="37"/>
  <c r="F30" i="37" s="1"/>
  <c r="G30" i="37" s="1"/>
  <c r="E31" i="37"/>
  <c r="F31" i="37" s="1"/>
  <c r="G31" i="37" s="1"/>
  <c r="E34" i="37"/>
  <c r="F34" i="37" s="1"/>
  <c r="G34" i="37" s="1"/>
  <c r="E28" i="37"/>
  <c r="F28" i="37" s="1"/>
  <c r="G28" i="37" s="1"/>
  <c r="E27" i="37"/>
  <c r="F27" i="37" s="1"/>
  <c r="G27" i="37" s="1"/>
  <c r="E32" i="37"/>
  <c r="F32" i="37" s="1"/>
  <c r="G32" i="37" s="1"/>
  <c r="E26" i="37"/>
  <c r="F26" i="37" s="1"/>
  <c r="G26" i="37" s="1"/>
  <c r="E29" i="37"/>
  <c r="F29" i="37" s="1"/>
  <c r="G29" i="37" s="1"/>
  <c r="Y34" i="37"/>
  <c r="Z34" i="37" s="1"/>
  <c r="AA34" i="37" s="1"/>
  <c r="Y26" i="37"/>
  <c r="Z26" i="37" s="1"/>
  <c r="AA26" i="37" s="1"/>
  <c r="Y28" i="37"/>
  <c r="Z28" i="37" s="1"/>
  <c r="AA28" i="37" s="1"/>
  <c r="Y33" i="37"/>
  <c r="Z33" i="37" s="1"/>
  <c r="AA33" i="37" s="1"/>
  <c r="Y42" i="37"/>
  <c r="Z42" i="37" s="1"/>
  <c r="AA42" i="37" s="1"/>
  <c r="Y35" i="37"/>
  <c r="Z35" i="37" s="1"/>
  <c r="AA35" i="37" s="1"/>
  <c r="Y30" i="37"/>
  <c r="Z30" i="37" s="1"/>
  <c r="AA30" i="37" s="1"/>
  <c r="Y41" i="37"/>
  <c r="Z41" i="37" s="1"/>
  <c r="AA41" i="37" s="1"/>
  <c r="Y39" i="37"/>
  <c r="Z39" i="37" s="1"/>
  <c r="AA39" i="37" s="1"/>
  <c r="Y32" i="37"/>
  <c r="Z32" i="37" s="1"/>
  <c r="AA32" i="37" s="1"/>
  <c r="Y37" i="37"/>
  <c r="Z37" i="37" s="1"/>
  <c r="AA37" i="37" s="1"/>
  <c r="Y27" i="37"/>
  <c r="Z27" i="37" s="1"/>
  <c r="AA27" i="37" s="1"/>
  <c r="Y36" i="37"/>
  <c r="Z36" i="37" s="1"/>
  <c r="AA36" i="37" s="1"/>
  <c r="Y29" i="37"/>
  <c r="Z29" i="37" s="1"/>
  <c r="AA29" i="37" s="1"/>
  <c r="Y38" i="37"/>
  <c r="Z38" i="37" s="1"/>
  <c r="AA38" i="37" s="1"/>
  <c r="Y31" i="37"/>
  <c r="Z31" i="37" s="1"/>
  <c r="AA31" i="37" s="1"/>
  <c r="Y40" i="37"/>
  <c r="Z40" i="37" s="1"/>
  <c r="AA40" i="37" s="1"/>
  <c r="O26" i="36"/>
  <c r="P26" i="36" s="1"/>
  <c r="Q26" i="36" s="1"/>
  <c r="O24" i="36"/>
  <c r="P24" i="36" s="1"/>
  <c r="Q24" i="36" s="1"/>
  <c r="E37" i="36"/>
  <c r="F37" i="36" s="1"/>
  <c r="G37" i="36" s="1"/>
  <c r="E36" i="36"/>
  <c r="F36" i="36" s="1"/>
  <c r="G36" i="36" s="1"/>
  <c r="E33" i="36"/>
  <c r="F33" i="36" s="1"/>
  <c r="G33" i="36" s="1"/>
  <c r="E35" i="36"/>
  <c r="F35" i="36" s="1"/>
  <c r="G35" i="36" s="1"/>
  <c r="E34" i="36"/>
  <c r="F34" i="36" s="1"/>
  <c r="G34" i="36" s="1"/>
  <c r="E27" i="36"/>
  <c r="F27" i="36" s="1"/>
  <c r="G27" i="36" s="1"/>
  <c r="E29" i="36"/>
  <c r="F29" i="36" s="1"/>
  <c r="G29" i="36" s="1"/>
  <c r="E31" i="36"/>
  <c r="F31" i="36" s="1"/>
  <c r="G31" i="36" s="1"/>
  <c r="E26" i="36"/>
  <c r="F26" i="36" s="1"/>
  <c r="G26" i="36" s="1"/>
  <c r="E32" i="36"/>
  <c r="F32" i="36" s="1"/>
  <c r="G32" i="36" s="1"/>
  <c r="E30" i="36"/>
  <c r="F30" i="36" s="1"/>
  <c r="G30" i="36" s="1"/>
  <c r="E28" i="36"/>
  <c r="F28" i="36" s="1"/>
  <c r="G28" i="36" s="1"/>
  <c r="Y26" i="36"/>
  <c r="Z26" i="36" s="1"/>
  <c r="AA26" i="36" s="1"/>
  <c r="Y34" i="36"/>
  <c r="Z34" i="36" s="1"/>
  <c r="AA34" i="36" s="1"/>
  <c r="Y32" i="36"/>
  <c r="Z32" i="36" s="1"/>
  <c r="AA32" i="36" s="1"/>
  <c r="Y33" i="36"/>
  <c r="Z33" i="36" s="1"/>
  <c r="AA33" i="36" s="1"/>
  <c r="Y35" i="36"/>
  <c r="Z35" i="36" s="1"/>
  <c r="AA35" i="36" s="1"/>
  <c r="Y38" i="36"/>
  <c r="Z38" i="36" s="1"/>
  <c r="AA38" i="36" s="1"/>
  <c r="Y39" i="36"/>
  <c r="Z39" i="36" s="1"/>
  <c r="AA39" i="36" s="1"/>
  <c r="Y36" i="36"/>
  <c r="Z36" i="36" s="1"/>
  <c r="AA36" i="36" s="1"/>
  <c r="Y37" i="36"/>
  <c r="Z37" i="36" s="1"/>
  <c r="AA37" i="36" s="1"/>
  <c r="Y27" i="36"/>
  <c r="Z27" i="36" s="1"/>
  <c r="AA27" i="36" s="1"/>
  <c r="Y40" i="36"/>
  <c r="Z40" i="36" s="1"/>
  <c r="AA40" i="36" s="1"/>
  <c r="Y30" i="36"/>
  <c r="Z30" i="36" s="1"/>
  <c r="AA30" i="36" s="1"/>
  <c r="Y31" i="36"/>
  <c r="Z31" i="36" s="1"/>
  <c r="AA31" i="36" s="1"/>
  <c r="Y28" i="36"/>
  <c r="Z28" i="36" s="1"/>
  <c r="AA28" i="36" s="1"/>
  <c r="Y29" i="36"/>
  <c r="Z29" i="36" s="1"/>
  <c r="AA29" i="36" s="1"/>
  <c r="O24" i="35"/>
  <c r="P24" i="35" s="1"/>
  <c r="Q24" i="35" s="1"/>
  <c r="O26" i="35"/>
  <c r="P26" i="35" s="1"/>
  <c r="Q26" i="35" s="1"/>
  <c r="O28" i="35"/>
  <c r="P28" i="35" s="1"/>
  <c r="Q28" i="35" s="1"/>
  <c r="O25" i="35"/>
  <c r="P25" i="35" s="1"/>
  <c r="Q25" i="35" s="1"/>
  <c r="E37" i="35"/>
  <c r="F37" i="35" s="1"/>
  <c r="G37" i="35" s="1"/>
  <c r="E36" i="35"/>
  <c r="F36" i="35" s="1"/>
  <c r="G36" i="35" s="1"/>
  <c r="E30" i="35"/>
  <c r="F30" i="35" s="1"/>
  <c r="G30" i="35" s="1"/>
  <c r="E27" i="35"/>
  <c r="F27" i="35" s="1"/>
  <c r="G27" i="35" s="1"/>
  <c r="E34" i="35"/>
  <c r="F34" i="35" s="1"/>
  <c r="G34" i="35" s="1"/>
  <c r="E31" i="35"/>
  <c r="F31" i="35" s="1"/>
  <c r="G31" i="35" s="1"/>
  <c r="E28" i="35"/>
  <c r="F28" i="35" s="1"/>
  <c r="G28" i="35" s="1"/>
  <c r="E32" i="35"/>
  <c r="F32" i="35" s="1"/>
  <c r="G32" i="35" s="1"/>
  <c r="E26" i="35"/>
  <c r="F26" i="35" s="1"/>
  <c r="G26" i="35" s="1"/>
  <c r="E33" i="35"/>
  <c r="F33" i="35" s="1"/>
  <c r="G33" i="35" s="1"/>
  <c r="E29" i="35"/>
  <c r="F29" i="35" s="1"/>
  <c r="G29" i="35" s="1"/>
  <c r="Y29" i="35"/>
  <c r="Z29" i="35" s="1"/>
  <c r="AA29" i="35" s="1"/>
  <c r="Y37" i="35"/>
  <c r="Z37" i="35" s="1"/>
  <c r="AA37" i="35" s="1"/>
  <c r="Y33" i="35"/>
  <c r="Z33" i="35" s="1"/>
  <c r="AA33" i="35" s="1"/>
  <c r="Y41" i="35"/>
  <c r="Z41" i="35" s="1"/>
  <c r="AA41" i="35" s="1"/>
  <c r="Y26" i="35"/>
  <c r="Z26" i="35" s="1"/>
  <c r="AA26" i="35" s="1"/>
  <c r="Y30" i="35"/>
  <c r="Z30" i="35" s="1"/>
  <c r="AA30" i="35" s="1"/>
  <c r="Y28" i="35"/>
  <c r="Z28" i="35" s="1"/>
  <c r="AA28" i="35" s="1"/>
  <c r="Y31" i="35"/>
  <c r="Z31" i="35" s="1"/>
  <c r="AA31" i="35" s="1"/>
  <c r="Y34" i="35"/>
  <c r="Z34" i="35" s="1"/>
  <c r="AA34" i="35" s="1"/>
  <c r="Y38" i="35"/>
  <c r="Z38" i="35" s="1"/>
  <c r="AA38" i="35" s="1"/>
  <c r="Y36" i="35"/>
  <c r="Z36" i="35" s="1"/>
  <c r="AA36" i="35" s="1"/>
  <c r="Y35" i="35"/>
  <c r="Z35" i="35" s="1"/>
  <c r="AA35" i="35" s="1"/>
  <c r="Y42" i="35"/>
  <c r="Z42" i="35" s="1"/>
  <c r="AA42" i="35" s="1"/>
  <c r="E35" i="35"/>
  <c r="F35" i="35" s="1"/>
  <c r="G35" i="35" s="1"/>
  <c r="Y40" i="35"/>
  <c r="Z40" i="35" s="1"/>
  <c r="AA40" i="35" s="1"/>
  <c r="Y39" i="35"/>
  <c r="Z39" i="35" s="1"/>
  <c r="AA39" i="35" s="1"/>
  <c r="Y32" i="35"/>
  <c r="Z32" i="35" s="1"/>
  <c r="AA32" i="35" s="1"/>
  <c r="Y27" i="35"/>
  <c r="Z27" i="35" s="1"/>
  <c r="AA27" i="35" s="1"/>
  <c r="O27" i="34"/>
  <c r="P27" i="34" s="1"/>
  <c r="Q27" i="34" s="1"/>
  <c r="O24" i="34"/>
  <c r="P24" i="34" s="1"/>
  <c r="Q24" i="34" s="1"/>
  <c r="O25" i="34"/>
  <c r="P25" i="34" s="1"/>
  <c r="Q25" i="34" s="1"/>
  <c r="E41" i="34"/>
  <c r="F41" i="34" s="1"/>
  <c r="G41" i="34" s="1"/>
  <c r="E40" i="34"/>
  <c r="F40" i="34" s="1"/>
  <c r="G40" i="34" s="1"/>
  <c r="E38" i="34"/>
  <c r="F38" i="34" s="1"/>
  <c r="G38" i="34" s="1"/>
  <c r="E28" i="34"/>
  <c r="F28" i="34" s="1"/>
  <c r="G28" i="34" s="1"/>
  <c r="E39" i="34"/>
  <c r="F39" i="34" s="1"/>
  <c r="G39" i="34" s="1"/>
  <c r="E34" i="34"/>
  <c r="F34" i="34" s="1"/>
  <c r="G34" i="34" s="1"/>
  <c r="E27" i="34"/>
  <c r="F27" i="34" s="1"/>
  <c r="G27" i="34" s="1"/>
  <c r="E29" i="34"/>
  <c r="F29" i="34" s="1"/>
  <c r="G29" i="34" s="1"/>
  <c r="E31" i="34"/>
  <c r="F31" i="34" s="1"/>
  <c r="G31" i="34" s="1"/>
  <c r="E33" i="34"/>
  <c r="F33" i="34" s="1"/>
  <c r="G33" i="34" s="1"/>
  <c r="E35" i="34"/>
  <c r="F35" i="34" s="1"/>
  <c r="G35" i="34" s="1"/>
  <c r="E26" i="34"/>
  <c r="F26" i="34" s="1"/>
  <c r="G26" i="34" s="1"/>
  <c r="E32" i="34"/>
  <c r="F32" i="34" s="1"/>
  <c r="G32" i="34" s="1"/>
  <c r="E30" i="34"/>
  <c r="F30" i="34" s="1"/>
  <c r="G30" i="34" s="1"/>
  <c r="E36" i="34"/>
  <c r="F36" i="34" s="1"/>
  <c r="G36" i="34" s="1"/>
  <c r="Y28" i="34"/>
  <c r="Z28" i="34" s="1"/>
  <c r="AA28" i="34" s="1"/>
  <c r="Y36" i="34"/>
  <c r="Z36" i="34" s="1"/>
  <c r="AA36" i="34" s="1"/>
  <c r="Y44" i="34"/>
  <c r="Z44" i="34" s="1"/>
  <c r="AA44" i="34" s="1"/>
  <c r="Y26" i="34"/>
  <c r="Z26" i="34" s="1"/>
  <c r="AA26" i="34" s="1"/>
  <c r="Y34" i="34"/>
  <c r="Z34" i="34" s="1"/>
  <c r="AA34" i="34" s="1"/>
  <c r="Y42" i="34"/>
  <c r="Z42" i="34" s="1"/>
  <c r="AA42" i="34" s="1"/>
  <c r="Y32" i="34"/>
  <c r="Z32" i="34" s="1"/>
  <c r="AA32" i="34" s="1"/>
  <c r="Y40" i="34"/>
  <c r="Z40" i="34" s="1"/>
  <c r="AA40" i="34" s="1"/>
  <c r="Y30" i="34"/>
  <c r="Z30" i="34" s="1"/>
  <c r="AA30" i="34" s="1"/>
  <c r="Y38" i="34"/>
  <c r="Z38" i="34" s="1"/>
  <c r="AA38" i="34" s="1"/>
  <c r="Y45" i="34"/>
  <c r="Z45" i="34" s="1"/>
  <c r="AA45" i="34" s="1"/>
  <c r="E37" i="34"/>
  <c r="Y31" i="34"/>
  <c r="Z31" i="34" s="1"/>
  <c r="AA31" i="34" s="1"/>
  <c r="Y35" i="34"/>
  <c r="Z35" i="34" s="1"/>
  <c r="AA35" i="34" s="1"/>
  <c r="Y33" i="34"/>
  <c r="Z33" i="34" s="1"/>
  <c r="AA33" i="34" s="1"/>
  <c r="Y27" i="34"/>
  <c r="Z27" i="34" s="1"/>
  <c r="AA27" i="34" s="1"/>
  <c r="Y29" i="34"/>
  <c r="Z29" i="34" s="1"/>
  <c r="AA29" i="34" s="1"/>
  <c r="Y39" i="34"/>
  <c r="Z39" i="34" s="1"/>
  <c r="AA39" i="34" s="1"/>
  <c r="Y37" i="34"/>
  <c r="Z37" i="34" s="1"/>
  <c r="AA37" i="34" s="1"/>
  <c r="Y43" i="34"/>
  <c r="Z43" i="34" s="1"/>
  <c r="AA43" i="34" s="1"/>
  <c r="Y41" i="34"/>
  <c r="Z41" i="34" s="1"/>
  <c r="AA41" i="34" s="1"/>
  <c r="O27" i="32"/>
  <c r="P27" i="32" s="1"/>
  <c r="Q27" i="32" s="1"/>
  <c r="O31" i="32"/>
  <c r="P31" i="32" s="1"/>
  <c r="Q31" i="32" s="1"/>
  <c r="O28" i="32"/>
  <c r="P28" i="32" s="1"/>
  <c r="Q28" i="32" s="1"/>
  <c r="O29" i="32"/>
  <c r="P29" i="32" s="1"/>
  <c r="Q29" i="32" s="1"/>
  <c r="O26" i="32"/>
  <c r="P26" i="32" s="1"/>
  <c r="Q26" i="32" s="1"/>
  <c r="O30" i="32"/>
  <c r="P30" i="32" s="1"/>
  <c r="Q30" i="32" s="1"/>
  <c r="O25" i="32"/>
  <c r="P25" i="32" s="1"/>
  <c r="Q25" i="32" s="1"/>
  <c r="E35" i="32"/>
  <c r="F35" i="32" s="1"/>
  <c r="G35" i="32" s="1"/>
  <c r="O24" i="32"/>
  <c r="E36" i="32"/>
  <c r="F36" i="32" s="1"/>
  <c r="G36" i="32" s="1"/>
  <c r="E33" i="32"/>
  <c r="F33" i="32" s="1"/>
  <c r="G33" i="32" s="1"/>
  <c r="Y26" i="32"/>
  <c r="Z26" i="32" s="1"/>
  <c r="AA26" i="32" s="1"/>
  <c r="Y28" i="32"/>
  <c r="Z28" i="32" s="1"/>
  <c r="AA28" i="32" s="1"/>
  <c r="Y30" i="32"/>
  <c r="Z30" i="32" s="1"/>
  <c r="AA30" i="32" s="1"/>
  <c r="Y32" i="32"/>
  <c r="Z32" i="32" s="1"/>
  <c r="AA32" i="32" s="1"/>
  <c r="Y34" i="32"/>
  <c r="Z34" i="32" s="1"/>
  <c r="AA34" i="32" s="1"/>
  <c r="Y36" i="32"/>
  <c r="Z36" i="32" s="1"/>
  <c r="AA36" i="32" s="1"/>
  <c r="Y38" i="32"/>
  <c r="Z38" i="32" s="1"/>
  <c r="AA38" i="32" s="1"/>
  <c r="Y40" i="32"/>
  <c r="Z40" i="32" s="1"/>
  <c r="AA40" i="32" s="1"/>
  <c r="Y42" i="32"/>
  <c r="Z42" i="32" s="1"/>
  <c r="AA42" i="32" s="1"/>
  <c r="Y44" i="32"/>
  <c r="Z44" i="32" s="1"/>
  <c r="AA44" i="32" s="1"/>
  <c r="Y29" i="32"/>
  <c r="Z29" i="32" s="1"/>
  <c r="AA29" i="32" s="1"/>
  <c r="Y33" i="32"/>
  <c r="Z33" i="32" s="1"/>
  <c r="AA33" i="32" s="1"/>
  <c r="Y35" i="32"/>
  <c r="Z35" i="32" s="1"/>
  <c r="AA35" i="32" s="1"/>
  <c r="Y39" i="32"/>
  <c r="Z39" i="32" s="1"/>
  <c r="AA39" i="32" s="1"/>
  <c r="Y43" i="32"/>
  <c r="Z43" i="32" s="1"/>
  <c r="AA43" i="32" s="1"/>
  <c r="Y27" i="32"/>
  <c r="Z27" i="32" s="1"/>
  <c r="AA27" i="32" s="1"/>
  <c r="Y31" i="32"/>
  <c r="Z31" i="32" s="1"/>
  <c r="AA31" i="32" s="1"/>
  <c r="Y37" i="32"/>
  <c r="Z37" i="32" s="1"/>
  <c r="AA37" i="32" s="1"/>
  <c r="Y41" i="32"/>
  <c r="Z41" i="32" s="1"/>
  <c r="AA41" i="32" s="1"/>
  <c r="Y45" i="32"/>
  <c r="Z45" i="32" s="1"/>
  <c r="AA45" i="32" s="1"/>
  <c r="E34" i="32"/>
  <c r="F34" i="32" s="1"/>
  <c r="G34" i="32" s="1"/>
  <c r="E37" i="32"/>
  <c r="F37" i="32" s="1"/>
  <c r="G37" i="32" s="1"/>
  <c r="O26" i="31"/>
  <c r="P26" i="31" s="1"/>
  <c r="Q26" i="31" s="1"/>
  <c r="O24" i="31"/>
  <c r="P24" i="31" s="1"/>
  <c r="Q24" i="31" s="1"/>
  <c r="O28" i="31"/>
  <c r="P28" i="31" s="1"/>
  <c r="Q28" i="31" s="1"/>
  <c r="O27" i="31"/>
  <c r="P27" i="31" s="1"/>
  <c r="Q27" i="31" s="1"/>
  <c r="O25" i="31"/>
  <c r="P25" i="31" s="1"/>
  <c r="Q25" i="31" s="1"/>
  <c r="E27" i="31"/>
  <c r="F27" i="31" s="1"/>
  <c r="G27" i="31" s="1"/>
  <c r="E29" i="31"/>
  <c r="F29" i="31" s="1"/>
  <c r="G29" i="31" s="1"/>
  <c r="E26" i="31"/>
  <c r="F26" i="31" s="1"/>
  <c r="G26" i="31" s="1"/>
  <c r="E28" i="31"/>
  <c r="F28" i="31" s="1"/>
  <c r="G28" i="31" s="1"/>
  <c r="Y31" i="31"/>
  <c r="Z31" i="31" s="1"/>
  <c r="AA31" i="31" s="1"/>
  <c r="Y33" i="31"/>
  <c r="Z33" i="31" s="1"/>
  <c r="AA33" i="31" s="1"/>
  <c r="Y29" i="31"/>
  <c r="Z29" i="31" s="1"/>
  <c r="AA29" i="31" s="1"/>
  <c r="Y27" i="31"/>
  <c r="Z27" i="31" s="1"/>
  <c r="AA27" i="31" s="1"/>
  <c r="Y35" i="31"/>
  <c r="Z35" i="31" s="1"/>
  <c r="AA35" i="31" s="1"/>
  <c r="Y32" i="31"/>
  <c r="Z32" i="31" s="1"/>
  <c r="AA32" i="31" s="1"/>
  <c r="Y34" i="31"/>
  <c r="Z34" i="31" s="1"/>
  <c r="AA34" i="31" s="1"/>
  <c r="Y30" i="31"/>
  <c r="Z30" i="31" s="1"/>
  <c r="AA30" i="31" s="1"/>
  <c r="Y26" i="31"/>
  <c r="Z26" i="31" s="1"/>
  <c r="AA26" i="31" s="1"/>
  <c r="Y28" i="31"/>
  <c r="Z28" i="31" s="1"/>
  <c r="AA28" i="31" s="1"/>
  <c r="E25" i="29"/>
  <c r="F25" i="29" s="1"/>
  <c r="G25" i="29" s="1"/>
  <c r="O26" i="29"/>
  <c r="P26" i="29" s="1"/>
  <c r="Q26" i="29" s="1"/>
  <c r="O26" i="28"/>
  <c r="P26" i="28" s="1"/>
  <c r="Q26" i="28" s="1"/>
  <c r="O27" i="28"/>
  <c r="P27" i="28" s="1"/>
  <c r="Q27" i="28" s="1"/>
  <c r="O28" i="28"/>
  <c r="P28" i="28" s="1"/>
  <c r="Q28" i="28" s="1"/>
  <c r="Y30" i="29"/>
  <c r="Z30" i="29" s="1"/>
  <c r="AA30" i="29" s="1"/>
  <c r="O25" i="29"/>
  <c r="P25" i="29" s="1"/>
  <c r="Q25" i="29" s="1"/>
  <c r="E31" i="29"/>
  <c r="F31" i="29" s="1"/>
  <c r="G31" i="29" s="1"/>
  <c r="E27" i="29"/>
  <c r="F27" i="29" s="1"/>
  <c r="G27" i="29" s="1"/>
  <c r="Y32" i="29"/>
  <c r="Z32" i="29" s="1"/>
  <c r="AA32" i="29" s="1"/>
  <c r="E2" i="29"/>
  <c r="Y26" i="29"/>
  <c r="Z26" i="29" s="1"/>
  <c r="AA26" i="29" s="1"/>
  <c r="O24" i="29"/>
  <c r="P24" i="29" s="1"/>
  <c r="Q24" i="29" s="1"/>
  <c r="M3" i="29" s="1"/>
  <c r="M4" i="29" s="1"/>
  <c r="Y29" i="29"/>
  <c r="Z29" i="29" s="1"/>
  <c r="AA29" i="29" s="1"/>
  <c r="E26" i="29"/>
  <c r="F26" i="29" s="1"/>
  <c r="G26" i="29" s="1"/>
  <c r="E29" i="29"/>
  <c r="F29" i="29" s="1"/>
  <c r="G29" i="29" s="1"/>
  <c r="Y31" i="29"/>
  <c r="Z31" i="29" s="1"/>
  <c r="AA31" i="29" s="1"/>
  <c r="Y28" i="29"/>
  <c r="Z28" i="29" s="1"/>
  <c r="AA28" i="29" s="1"/>
  <c r="Y25" i="29"/>
  <c r="Z25" i="29" s="1"/>
  <c r="AA25" i="29" s="1"/>
  <c r="E30" i="29"/>
  <c r="F30" i="29" s="1"/>
  <c r="G30" i="29" s="1"/>
  <c r="Y34" i="29"/>
  <c r="Z34" i="29" s="1"/>
  <c r="AA34" i="29" s="1"/>
  <c r="Y33" i="29"/>
  <c r="Z33" i="29" s="1"/>
  <c r="AA33" i="29" s="1"/>
  <c r="Y27" i="29"/>
  <c r="Z27" i="29" s="1"/>
  <c r="AA27" i="29" s="1"/>
  <c r="E26" i="28"/>
  <c r="F26" i="28" s="1"/>
  <c r="G26" i="28" s="1"/>
  <c r="E30" i="28"/>
  <c r="F30" i="28" s="1"/>
  <c r="G30" i="28" s="1"/>
  <c r="E27" i="28"/>
  <c r="F27" i="28" s="1"/>
  <c r="G27" i="28" s="1"/>
  <c r="E29" i="28"/>
  <c r="F29" i="28" s="1"/>
  <c r="G29" i="28" s="1"/>
  <c r="E31" i="28"/>
  <c r="F31" i="28" s="1"/>
  <c r="G31" i="28" s="1"/>
  <c r="E32" i="28"/>
  <c r="F32" i="28" s="1"/>
  <c r="G32" i="28" s="1"/>
  <c r="Y28" i="28"/>
  <c r="Z28" i="28" s="1"/>
  <c r="AA28" i="28" s="1"/>
  <c r="Y32" i="28"/>
  <c r="Z32" i="28" s="1"/>
  <c r="AA32" i="28" s="1"/>
  <c r="Y36" i="28"/>
  <c r="Z36" i="28" s="1"/>
  <c r="AA36" i="28" s="1"/>
  <c r="Y26" i="28"/>
  <c r="Z26" i="28" s="1"/>
  <c r="AA26" i="28" s="1"/>
  <c r="Y27" i="28"/>
  <c r="Z27" i="28" s="1"/>
  <c r="AA27" i="28" s="1"/>
  <c r="Y30" i="28"/>
  <c r="Z30" i="28" s="1"/>
  <c r="AA30" i="28" s="1"/>
  <c r="Y31" i="28"/>
  <c r="Z31" i="28" s="1"/>
  <c r="AA31" i="28" s="1"/>
  <c r="Y34" i="28"/>
  <c r="Z34" i="28" s="1"/>
  <c r="AA34" i="28" s="1"/>
  <c r="Y35" i="28"/>
  <c r="Z35" i="28" s="1"/>
  <c r="AA35" i="28" s="1"/>
  <c r="Y38" i="28"/>
  <c r="Z38" i="28" s="1"/>
  <c r="AA38" i="28" s="1"/>
  <c r="Y33" i="28"/>
  <c r="Z33" i="28" s="1"/>
  <c r="AA33" i="28" s="1"/>
  <c r="Y37" i="28"/>
  <c r="Z37" i="28" s="1"/>
  <c r="AA37" i="28" s="1"/>
  <c r="Y29" i="28"/>
  <c r="Z29" i="28" s="1"/>
  <c r="AA29" i="28" s="1"/>
  <c r="Y29" i="27"/>
  <c r="Z29" i="27" s="1"/>
  <c r="AA29" i="27" s="1"/>
  <c r="Y27" i="27"/>
  <c r="Z27" i="27" s="1"/>
  <c r="AA27" i="27" s="1"/>
  <c r="Y35" i="27"/>
  <c r="Z35" i="27" s="1"/>
  <c r="AA35" i="27" s="1"/>
  <c r="Y31" i="27"/>
  <c r="Z31" i="27" s="1"/>
  <c r="AA31" i="27" s="1"/>
  <c r="Y33" i="27"/>
  <c r="Z33" i="27" s="1"/>
  <c r="AA33" i="27" s="1"/>
  <c r="O24" i="27"/>
  <c r="P24" i="27" s="1"/>
  <c r="Q24" i="27" s="1"/>
  <c r="O26" i="27"/>
  <c r="P26" i="27" s="1"/>
  <c r="Q26" i="27" s="1"/>
  <c r="E31" i="27"/>
  <c r="F31" i="27" s="1"/>
  <c r="G31" i="27" s="1"/>
  <c r="Y28" i="27"/>
  <c r="Z28" i="27" s="1"/>
  <c r="AA28" i="27" s="1"/>
  <c r="O25" i="27"/>
  <c r="P25" i="27" s="1"/>
  <c r="Q25" i="27" s="1"/>
  <c r="Y34" i="27"/>
  <c r="Z34" i="27" s="1"/>
  <c r="AA34" i="27" s="1"/>
  <c r="Y32" i="27"/>
  <c r="Z32" i="27" s="1"/>
  <c r="AA32" i="27" s="1"/>
  <c r="O27" i="27"/>
  <c r="P27" i="27" s="1"/>
  <c r="Q27" i="27" s="1"/>
  <c r="Y26" i="27"/>
  <c r="Z26" i="27" s="1"/>
  <c r="AA26" i="27" s="1"/>
  <c r="E32" i="21"/>
  <c r="F32" i="21" s="1"/>
  <c r="G32" i="21" s="1"/>
  <c r="O24" i="21"/>
  <c r="P24" i="21" s="1"/>
  <c r="Q24" i="21" s="1"/>
  <c r="E26" i="21"/>
  <c r="F26" i="21" s="1"/>
  <c r="G26" i="21" s="1"/>
  <c r="O27" i="21"/>
  <c r="P27" i="21" s="1"/>
  <c r="Q27" i="21" s="1"/>
  <c r="O25" i="21"/>
  <c r="P25" i="21" s="1"/>
  <c r="Q25" i="21" s="1"/>
  <c r="E33" i="21"/>
  <c r="F33" i="21" s="1"/>
  <c r="G33" i="21" s="1"/>
  <c r="O26" i="21"/>
  <c r="P26" i="21" s="1"/>
  <c r="Q26" i="21" s="1"/>
  <c r="E30" i="21"/>
  <c r="F30" i="21" s="1"/>
  <c r="G30" i="21" s="1"/>
  <c r="E27" i="21"/>
  <c r="F27" i="21" s="1"/>
  <c r="G27" i="21" s="1"/>
  <c r="E29" i="21"/>
  <c r="F29" i="21" s="1"/>
  <c r="G29" i="21" s="1"/>
  <c r="E28" i="21"/>
  <c r="F28" i="21" s="1"/>
  <c r="G28" i="21" s="1"/>
  <c r="Y29" i="21"/>
  <c r="Z29" i="21" s="1"/>
  <c r="AA29" i="21" s="1"/>
  <c r="Y28" i="21"/>
  <c r="Z28" i="21" s="1"/>
  <c r="AA28" i="21" s="1"/>
  <c r="Y36" i="21"/>
  <c r="Z36" i="21" s="1"/>
  <c r="AA36" i="21" s="1"/>
  <c r="Y26" i="21"/>
  <c r="Z26" i="21" s="1"/>
  <c r="AA26" i="21" s="1"/>
  <c r="Y34" i="21"/>
  <c r="Z34" i="21" s="1"/>
  <c r="AA34" i="21" s="1"/>
  <c r="Y38" i="21"/>
  <c r="Z38" i="21" s="1"/>
  <c r="AA38" i="21" s="1"/>
  <c r="Y32" i="21"/>
  <c r="Z32" i="21" s="1"/>
  <c r="AA32" i="21" s="1"/>
  <c r="Y30" i="21"/>
  <c r="Z30" i="21" s="1"/>
  <c r="AA30" i="21" s="1"/>
  <c r="Y37" i="21"/>
  <c r="Z37" i="21" s="1"/>
  <c r="AA37" i="21" s="1"/>
  <c r="Y27" i="21"/>
  <c r="Z27" i="21" s="1"/>
  <c r="AA27" i="21" s="1"/>
  <c r="Y35" i="21"/>
  <c r="Z35" i="21" s="1"/>
  <c r="AA35" i="21" s="1"/>
  <c r="Y31" i="21"/>
  <c r="Z31" i="21" s="1"/>
  <c r="AA31" i="21" s="1"/>
  <c r="Y33" i="21"/>
  <c r="Z33" i="21" s="1"/>
  <c r="AA33" i="21" s="1"/>
  <c r="E31" i="21"/>
  <c r="F31" i="21" s="1"/>
  <c r="G31" i="21" s="1"/>
  <c r="O24" i="28"/>
  <c r="P24" i="28" s="1"/>
  <c r="Q24" i="28" s="1"/>
  <c r="E33" i="28"/>
  <c r="F33" i="28" s="1"/>
  <c r="G33" i="28" s="1"/>
  <c r="O25" i="28"/>
  <c r="P25" i="28" s="1"/>
  <c r="Q25" i="28" s="1"/>
  <c r="E25" i="27"/>
  <c r="F25" i="27" s="1"/>
  <c r="G25" i="27" s="1"/>
  <c r="E30" i="27"/>
  <c r="F30" i="27" s="1"/>
  <c r="G30" i="27" s="1"/>
  <c r="Y25" i="38"/>
  <c r="Z25" i="38" s="1"/>
  <c r="AA25" i="38" s="1"/>
  <c r="E25" i="38"/>
  <c r="F25" i="38" s="1"/>
  <c r="G25" i="38" s="1"/>
  <c r="E2" i="38"/>
  <c r="E3" i="38"/>
  <c r="E25" i="37"/>
  <c r="E2" i="37"/>
  <c r="E3" i="37"/>
  <c r="Y25" i="37"/>
  <c r="Z25" i="37" s="1"/>
  <c r="AA25" i="37" s="1"/>
  <c r="E25" i="36"/>
  <c r="E3" i="36"/>
  <c r="E2" i="36"/>
  <c r="Y25" i="36"/>
  <c r="Z25" i="36" s="1"/>
  <c r="AA25" i="36" s="1"/>
  <c r="E3" i="35"/>
  <c r="E2" i="35"/>
  <c r="Y25" i="35"/>
  <c r="Z25" i="35" s="1"/>
  <c r="AA25" i="35" s="1"/>
  <c r="E25" i="35"/>
  <c r="F25" i="35" s="1"/>
  <c r="G25" i="35" s="1"/>
  <c r="E3" i="34"/>
  <c r="E2" i="34"/>
  <c r="E25" i="34"/>
  <c r="Y25" i="34"/>
  <c r="Z25" i="34" s="1"/>
  <c r="AA25" i="34" s="1"/>
  <c r="E31" i="32"/>
  <c r="F31" i="32" s="1"/>
  <c r="G31" i="32" s="1"/>
  <c r="E32" i="32"/>
  <c r="F32" i="32" s="1"/>
  <c r="G32" i="32" s="1"/>
  <c r="E30" i="32"/>
  <c r="F30" i="32" s="1"/>
  <c r="G30" i="32" s="1"/>
  <c r="E28" i="32"/>
  <c r="F28" i="32" s="1"/>
  <c r="G28" i="32" s="1"/>
  <c r="E26" i="32"/>
  <c r="F26" i="32" s="1"/>
  <c r="G26" i="32" s="1"/>
  <c r="Y25" i="32"/>
  <c r="Z25" i="32" s="1"/>
  <c r="AA25" i="32" s="1"/>
  <c r="E29" i="32"/>
  <c r="F29" i="32" s="1"/>
  <c r="G29" i="32" s="1"/>
  <c r="E3" i="32"/>
  <c r="E2" i="32"/>
  <c r="E25" i="32"/>
  <c r="E27" i="32"/>
  <c r="F27" i="32" s="1"/>
  <c r="G27" i="32" s="1"/>
  <c r="Y25" i="31"/>
  <c r="Z25" i="31" s="1"/>
  <c r="AA25" i="31" s="1"/>
  <c r="E30" i="31"/>
  <c r="F30" i="31" s="1"/>
  <c r="E3" i="31"/>
  <c r="E2" i="31"/>
  <c r="E25" i="31"/>
  <c r="E25" i="28"/>
  <c r="F25" i="28" s="1"/>
  <c r="G25" i="28" s="1"/>
  <c r="Y25" i="28"/>
  <c r="Z25" i="28" s="1"/>
  <c r="AA25" i="28" s="1"/>
  <c r="E3" i="28"/>
  <c r="E2" i="28"/>
  <c r="E26" i="27"/>
  <c r="F26" i="27" s="1"/>
  <c r="G26" i="27" s="1"/>
  <c r="E27" i="27"/>
  <c r="F27" i="27" s="1"/>
  <c r="G27" i="27" s="1"/>
  <c r="E29" i="27"/>
  <c r="F29" i="27" s="1"/>
  <c r="G29" i="27" s="1"/>
  <c r="E28" i="27"/>
  <c r="F28" i="27" s="1"/>
  <c r="G28" i="27" s="1"/>
  <c r="Y25" i="27"/>
  <c r="Z25" i="27" s="1"/>
  <c r="AA25" i="27" s="1"/>
  <c r="E3" i="27"/>
  <c r="E2" i="27"/>
  <c r="E2" i="21"/>
  <c r="E3" i="21"/>
  <c r="E25" i="21"/>
  <c r="Y25" i="21"/>
  <c r="Z25" i="21" s="1"/>
  <c r="AA25" i="21" s="1"/>
  <c r="D25" i="19"/>
  <c r="X25" i="19"/>
  <c r="E8" i="50" l="1"/>
  <c r="E10" i="50" s="1"/>
  <c r="P24" i="50"/>
  <c r="Q24" i="50" s="1"/>
  <c r="E9" i="50"/>
  <c r="E8" i="53"/>
  <c r="E10" i="53" s="1"/>
  <c r="P24" i="53"/>
  <c r="Q24" i="53" s="1"/>
  <c r="E9" i="53"/>
  <c r="P24" i="52"/>
  <c r="E9" i="52"/>
  <c r="E8" i="52"/>
  <c r="E10" i="52" s="1"/>
  <c r="E8" i="51"/>
  <c r="E10" i="51" s="1"/>
  <c r="F25" i="53"/>
  <c r="G25" i="53" s="1"/>
  <c r="H32" i="51"/>
  <c r="I32" i="51" s="1"/>
  <c r="R25" i="51"/>
  <c r="S25" i="51" s="1"/>
  <c r="R26" i="51"/>
  <c r="S26" i="51" s="1"/>
  <c r="R24" i="51"/>
  <c r="S24" i="51" s="1"/>
  <c r="H31" i="51"/>
  <c r="I31" i="51" s="1"/>
  <c r="H29" i="51"/>
  <c r="I29" i="51" s="1"/>
  <c r="H26" i="51"/>
  <c r="I26" i="51" s="1"/>
  <c r="AB33" i="51"/>
  <c r="AC33" i="51" s="1"/>
  <c r="AB31" i="51"/>
  <c r="AC31" i="51" s="1"/>
  <c r="AB29" i="51"/>
  <c r="AC29" i="51" s="1"/>
  <c r="AB27" i="51"/>
  <c r="AC27" i="51" s="1"/>
  <c r="H25" i="51"/>
  <c r="I25" i="51" s="1"/>
  <c r="E7" i="51" s="1"/>
  <c r="AB34" i="51"/>
  <c r="AC34" i="51" s="1"/>
  <c r="H30" i="51"/>
  <c r="I30" i="51" s="1"/>
  <c r="H28" i="51"/>
  <c r="I28" i="51" s="1"/>
  <c r="AB26" i="51"/>
  <c r="AC26" i="51" s="1"/>
  <c r="E4" i="51"/>
  <c r="AB35" i="51"/>
  <c r="AC35" i="51" s="1"/>
  <c r="AB32" i="51"/>
  <c r="AC32" i="51" s="1"/>
  <c r="AB30" i="51"/>
  <c r="AC30" i="51" s="1"/>
  <c r="AB28" i="51"/>
  <c r="AC28" i="51" s="1"/>
  <c r="H27" i="51"/>
  <c r="I27" i="51" s="1"/>
  <c r="AB25" i="51"/>
  <c r="AC25" i="51" s="1"/>
  <c r="E6" i="50"/>
  <c r="M3" i="50"/>
  <c r="M4" i="50" s="1"/>
  <c r="F25" i="48"/>
  <c r="G25" i="48" s="1"/>
  <c r="E6" i="47"/>
  <c r="M3" i="47"/>
  <c r="M4" i="47" s="1"/>
  <c r="E6" i="45"/>
  <c r="Q24" i="45"/>
  <c r="M3" i="45" s="1"/>
  <c r="M4" i="45" s="1"/>
  <c r="F25" i="44"/>
  <c r="G25" i="44" s="1"/>
  <c r="E9" i="43"/>
  <c r="E8" i="43"/>
  <c r="E10" i="43" s="1"/>
  <c r="F25" i="43"/>
  <c r="G25" i="43" s="1"/>
  <c r="E6" i="42"/>
  <c r="M3" i="42"/>
  <c r="M4" i="42" s="1"/>
  <c r="P24" i="41"/>
  <c r="E9" i="41"/>
  <c r="E8" i="41"/>
  <c r="E10" i="41" s="1"/>
  <c r="M3" i="39"/>
  <c r="M4" i="39" s="1"/>
  <c r="F37" i="34"/>
  <c r="G37" i="34" s="1"/>
  <c r="P24" i="32"/>
  <c r="H30" i="29"/>
  <c r="I30" i="29" s="1"/>
  <c r="R24" i="29"/>
  <c r="S24" i="29" s="1"/>
  <c r="R26" i="29"/>
  <c r="S26" i="29" s="1"/>
  <c r="H31" i="29"/>
  <c r="I31" i="29" s="1"/>
  <c r="R25" i="29"/>
  <c r="S25" i="29" s="1"/>
  <c r="AB28" i="29"/>
  <c r="AC28" i="29" s="1"/>
  <c r="AB29" i="29"/>
  <c r="AC29" i="29" s="1"/>
  <c r="AB26" i="29"/>
  <c r="AC26" i="29" s="1"/>
  <c r="AB30" i="29"/>
  <c r="AC30" i="29" s="1"/>
  <c r="AB33" i="29"/>
  <c r="AC33" i="29" s="1"/>
  <c r="AB27" i="29"/>
  <c r="AC27" i="29" s="1"/>
  <c r="AB34" i="29"/>
  <c r="AC34" i="29" s="1"/>
  <c r="AB31" i="29"/>
  <c r="AC31" i="29" s="1"/>
  <c r="AB32" i="29"/>
  <c r="AC32" i="29" s="1"/>
  <c r="H3" i="19"/>
  <c r="H29" i="29"/>
  <c r="I29" i="29" s="1"/>
  <c r="M3" i="38"/>
  <c r="M4" i="38" s="1"/>
  <c r="F25" i="37"/>
  <c r="G25" i="37" s="1"/>
  <c r="F25" i="36"/>
  <c r="G25" i="36" s="1"/>
  <c r="M3" i="35"/>
  <c r="M4" i="35" s="1"/>
  <c r="F25" i="34"/>
  <c r="G25" i="34" s="1"/>
  <c r="F25" i="32"/>
  <c r="G25" i="32" s="1"/>
  <c r="G30" i="31"/>
  <c r="M3" i="31" s="1"/>
  <c r="M4" i="31" s="1"/>
  <c r="F25" i="31"/>
  <c r="G25" i="31" s="1"/>
  <c r="H25" i="29"/>
  <c r="I25" i="29" s="1"/>
  <c r="H28" i="29"/>
  <c r="I28" i="29" s="1"/>
  <c r="H27" i="29"/>
  <c r="I27" i="29" s="1"/>
  <c r="H26" i="29"/>
  <c r="I26" i="29" s="1"/>
  <c r="E4" i="29"/>
  <c r="AB25" i="29"/>
  <c r="AC25" i="29" s="1"/>
  <c r="M3" i="28"/>
  <c r="M4" i="28" s="1"/>
  <c r="F25" i="21"/>
  <c r="G25" i="21" s="1"/>
  <c r="V25" i="19"/>
  <c r="M3" i="54" l="1"/>
  <c r="M4" i="54" s="1"/>
  <c r="Q24" i="52"/>
  <c r="M3" i="52" s="1"/>
  <c r="M4" i="52" s="1"/>
  <c r="E6" i="52"/>
  <c r="M3" i="53"/>
  <c r="M4" i="53" s="1"/>
  <c r="E6" i="53"/>
  <c r="E5" i="51"/>
  <c r="H33" i="50"/>
  <c r="I33" i="50" s="1"/>
  <c r="R26" i="50"/>
  <c r="S26" i="50" s="1"/>
  <c r="R27" i="50"/>
  <c r="S27" i="50" s="1"/>
  <c r="R24" i="50"/>
  <c r="S24" i="50" s="1"/>
  <c r="R25" i="50"/>
  <c r="S25" i="50" s="1"/>
  <c r="H32" i="50"/>
  <c r="I32" i="50" s="1"/>
  <c r="H31" i="50"/>
  <c r="I31" i="50" s="1"/>
  <c r="AB33" i="50"/>
  <c r="AC33" i="50" s="1"/>
  <c r="AB27" i="50"/>
  <c r="AC27" i="50" s="1"/>
  <c r="AB29" i="50"/>
  <c r="AC29" i="50" s="1"/>
  <c r="AB36" i="50"/>
  <c r="AC36" i="50" s="1"/>
  <c r="AB35" i="50"/>
  <c r="AC35" i="50" s="1"/>
  <c r="AB37" i="50"/>
  <c r="AC37" i="50" s="1"/>
  <c r="AB31" i="50"/>
  <c r="AC31" i="50" s="1"/>
  <c r="AB32" i="50"/>
  <c r="AC32" i="50" s="1"/>
  <c r="AB26" i="50"/>
  <c r="AC26" i="50" s="1"/>
  <c r="AB28" i="50"/>
  <c r="AC28" i="50" s="1"/>
  <c r="AB34" i="50"/>
  <c r="AC34" i="50" s="1"/>
  <c r="AB30" i="50"/>
  <c r="AC30" i="50" s="1"/>
  <c r="E4" i="50"/>
  <c r="H29" i="50"/>
  <c r="I29" i="50" s="1"/>
  <c r="H27" i="50"/>
  <c r="I27" i="50" s="1"/>
  <c r="AB25" i="50"/>
  <c r="AC25" i="50" s="1"/>
  <c r="H26" i="50"/>
  <c r="I26" i="50" s="1"/>
  <c r="H30" i="50"/>
  <c r="I30" i="50" s="1"/>
  <c r="H28" i="50"/>
  <c r="I28" i="50" s="1"/>
  <c r="H25" i="50"/>
  <c r="I25" i="50" s="1"/>
  <c r="E7" i="50" s="1"/>
  <c r="M3" i="49"/>
  <c r="M4" i="49" s="1"/>
  <c r="E6" i="49"/>
  <c r="E6" i="48"/>
  <c r="M3" i="48"/>
  <c r="M4" i="48" s="1"/>
  <c r="H34" i="47"/>
  <c r="I34" i="47" s="1"/>
  <c r="R26" i="47"/>
  <c r="S26" i="47" s="1"/>
  <c r="R27" i="47"/>
  <c r="S27" i="47" s="1"/>
  <c r="R24" i="47"/>
  <c r="S24" i="47" s="1"/>
  <c r="R25" i="47"/>
  <c r="S25" i="47" s="1"/>
  <c r="AB37" i="47"/>
  <c r="AC37" i="47" s="1"/>
  <c r="AB35" i="47"/>
  <c r="AC35" i="47" s="1"/>
  <c r="AB33" i="47"/>
  <c r="AC33" i="47" s="1"/>
  <c r="AB31" i="47"/>
  <c r="AC31" i="47" s="1"/>
  <c r="AB29" i="47"/>
  <c r="AC29" i="47" s="1"/>
  <c r="H28" i="47"/>
  <c r="I28" i="47" s="1"/>
  <c r="AB26" i="47"/>
  <c r="AC26" i="47" s="1"/>
  <c r="E4" i="47"/>
  <c r="AB38" i="47"/>
  <c r="AC38" i="47" s="1"/>
  <c r="H32" i="47"/>
  <c r="I32" i="47" s="1"/>
  <c r="H30" i="47"/>
  <c r="I30" i="47" s="1"/>
  <c r="H27" i="47"/>
  <c r="I27" i="47" s="1"/>
  <c r="AB25" i="47"/>
  <c r="AC25" i="47" s="1"/>
  <c r="AB27" i="47"/>
  <c r="AC27" i="47" s="1"/>
  <c r="AB36" i="47"/>
  <c r="AC36" i="47" s="1"/>
  <c r="AB34" i="47"/>
  <c r="AC34" i="47" s="1"/>
  <c r="AB32" i="47"/>
  <c r="AC32" i="47" s="1"/>
  <c r="AB30" i="47"/>
  <c r="AC30" i="47" s="1"/>
  <c r="AB28" i="47"/>
  <c r="AC28" i="47" s="1"/>
  <c r="H26" i="47"/>
  <c r="I26" i="47" s="1"/>
  <c r="H33" i="47"/>
  <c r="I33" i="47" s="1"/>
  <c r="H31" i="47"/>
  <c r="I31" i="47" s="1"/>
  <c r="H29" i="47"/>
  <c r="I29" i="47" s="1"/>
  <c r="H25" i="47"/>
  <c r="I25" i="47" s="1"/>
  <c r="M3" i="46"/>
  <c r="M4" i="46" s="1"/>
  <c r="E6" i="46"/>
  <c r="H30" i="45"/>
  <c r="I30" i="45" s="1"/>
  <c r="H28" i="45"/>
  <c r="I28" i="45" s="1"/>
  <c r="AB26" i="45"/>
  <c r="AC26" i="45" s="1"/>
  <c r="R25" i="45"/>
  <c r="S25" i="45" s="1"/>
  <c r="E4" i="45"/>
  <c r="AB32" i="45"/>
  <c r="AC32" i="45" s="1"/>
  <c r="AB30" i="45"/>
  <c r="AC30" i="45" s="1"/>
  <c r="AB28" i="45"/>
  <c r="AC28" i="45" s="1"/>
  <c r="H27" i="45"/>
  <c r="I27" i="45" s="1"/>
  <c r="AB25" i="45"/>
  <c r="AC25" i="45" s="1"/>
  <c r="AB34" i="45"/>
  <c r="AC34" i="45" s="1"/>
  <c r="AB29" i="45"/>
  <c r="AC29" i="45" s="1"/>
  <c r="R26" i="45"/>
  <c r="S26" i="45" s="1"/>
  <c r="AB33" i="45"/>
  <c r="AC33" i="45" s="1"/>
  <c r="H29" i="45"/>
  <c r="I29" i="45" s="1"/>
  <c r="R27" i="45"/>
  <c r="S27" i="45" s="1"/>
  <c r="H26" i="45"/>
  <c r="I26" i="45" s="1"/>
  <c r="R24" i="45"/>
  <c r="AB31" i="45"/>
  <c r="AC31" i="45" s="1"/>
  <c r="AB27" i="45"/>
  <c r="AC27" i="45" s="1"/>
  <c r="H25" i="45"/>
  <c r="I25" i="45" s="1"/>
  <c r="M3" i="44"/>
  <c r="M4" i="44" s="1"/>
  <c r="M3" i="43"/>
  <c r="M4" i="43" s="1"/>
  <c r="E6" i="43"/>
  <c r="AB25" i="42"/>
  <c r="AC25" i="42" s="1"/>
  <c r="AB31" i="42"/>
  <c r="AC31" i="42" s="1"/>
  <c r="AB26" i="42"/>
  <c r="AC26" i="42" s="1"/>
  <c r="AB30" i="42"/>
  <c r="AC30" i="42" s="1"/>
  <c r="AB28" i="42"/>
  <c r="AC28" i="42" s="1"/>
  <c r="AB27" i="42"/>
  <c r="AC27" i="42" s="1"/>
  <c r="AB29" i="42"/>
  <c r="AC29" i="42" s="1"/>
  <c r="E4" i="42"/>
  <c r="Q24" i="41"/>
  <c r="M3" i="41" s="1"/>
  <c r="M4" i="41" s="1"/>
  <c r="E4" i="41" s="1"/>
  <c r="E6" i="41"/>
  <c r="H30" i="41"/>
  <c r="I30" i="41" s="1"/>
  <c r="R25" i="41"/>
  <c r="S25" i="41" s="1"/>
  <c r="R26" i="41"/>
  <c r="S26" i="41" s="1"/>
  <c r="R24" i="41"/>
  <c r="AB29" i="41"/>
  <c r="AC29" i="41" s="1"/>
  <c r="AB30" i="41"/>
  <c r="AC30" i="41" s="1"/>
  <c r="AB33" i="41"/>
  <c r="AC33" i="41" s="1"/>
  <c r="AB28" i="41"/>
  <c r="AC28" i="41" s="1"/>
  <c r="AB27" i="41"/>
  <c r="AC27" i="41" s="1"/>
  <c r="AB26" i="41"/>
  <c r="AC26" i="41" s="1"/>
  <c r="AB32" i="41"/>
  <c r="AC32" i="41" s="1"/>
  <c r="AB31" i="41"/>
  <c r="AC31" i="41" s="1"/>
  <c r="H28" i="41"/>
  <c r="I28" i="41" s="1"/>
  <c r="H27" i="41"/>
  <c r="I27" i="41" s="1"/>
  <c r="AB25" i="41"/>
  <c r="AC25" i="41" s="1"/>
  <c r="H29" i="41"/>
  <c r="I29" i="41" s="1"/>
  <c r="H26" i="41"/>
  <c r="I26" i="41" s="1"/>
  <c r="H25" i="41"/>
  <c r="I25" i="41" s="1"/>
  <c r="E7" i="41" s="1"/>
  <c r="R26" i="39"/>
  <c r="S26" i="39" s="1"/>
  <c r="R27" i="39"/>
  <c r="S27" i="39" s="1"/>
  <c r="R24" i="39"/>
  <c r="S24" i="39" s="1"/>
  <c r="R25" i="39"/>
  <c r="S25" i="39" s="1"/>
  <c r="H31" i="39"/>
  <c r="I31" i="39" s="1"/>
  <c r="H32" i="39"/>
  <c r="I32" i="39" s="1"/>
  <c r="H30" i="39"/>
  <c r="I30" i="39" s="1"/>
  <c r="H36" i="38"/>
  <c r="I36" i="38" s="1"/>
  <c r="H37" i="38"/>
  <c r="I37" i="38" s="1"/>
  <c r="H26" i="38"/>
  <c r="I26" i="38" s="1"/>
  <c r="H28" i="38"/>
  <c r="I28" i="38" s="1"/>
  <c r="H30" i="38"/>
  <c r="I30" i="38" s="1"/>
  <c r="H32" i="38"/>
  <c r="I32" i="38" s="1"/>
  <c r="H34" i="38"/>
  <c r="I34" i="38" s="1"/>
  <c r="H27" i="38"/>
  <c r="I27" i="38" s="1"/>
  <c r="H29" i="38"/>
  <c r="I29" i="38" s="1"/>
  <c r="H31" i="38"/>
  <c r="I31" i="38" s="1"/>
  <c r="H33" i="38"/>
  <c r="I33" i="38" s="1"/>
  <c r="H35" i="38"/>
  <c r="I35" i="38" s="1"/>
  <c r="AB29" i="38"/>
  <c r="AC29" i="38" s="1"/>
  <c r="R25" i="38"/>
  <c r="S25" i="38" s="1"/>
  <c r="R24" i="38"/>
  <c r="S24" i="38" s="1"/>
  <c r="R26" i="38"/>
  <c r="S26" i="38" s="1"/>
  <c r="AB36" i="38"/>
  <c r="AC36" i="38" s="1"/>
  <c r="AB40" i="38"/>
  <c r="AC40" i="38" s="1"/>
  <c r="AB34" i="38"/>
  <c r="AC34" i="38" s="1"/>
  <c r="AB39" i="38"/>
  <c r="AC39" i="38" s="1"/>
  <c r="AB38" i="38"/>
  <c r="AC38" i="38" s="1"/>
  <c r="AB31" i="38"/>
  <c r="AC31" i="38" s="1"/>
  <c r="AB28" i="38"/>
  <c r="AC28" i="38" s="1"/>
  <c r="AB33" i="38"/>
  <c r="AC33" i="38" s="1"/>
  <c r="AB26" i="38"/>
  <c r="AC26" i="38" s="1"/>
  <c r="AB35" i="38"/>
  <c r="AC35" i="38" s="1"/>
  <c r="AB32" i="38"/>
  <c r="AC32" i="38" s="1"/>
  <c r="AB27" i="38"/>
  <c r="AC27" i="38" s="1"/>
  <c r="AB37" i="38"/>
  <c r="AC37" i="38" s="1"/>
  <c r="AB30" i="38"/>
  <c r="AC30" i="38" s="1"/>
  <c r="AB36" i="39"/>
  <c r="AC36" i="39" s="1"/>
  <c r="AB32" i="39"/>
  <c r="AC32" i="39" s="1"/>
  <c r="AB30" i="39"/>
  <c r="AC30" i="39" s="1"/>
  <c r="AB28" i="39"/>
  <c r="AC28" i="39" s="1"/>
  <c r="AB26" i="39"/>
  <c r="AC26" i="39" s="1"/>
  <c r="E4" i="39"/>
  <c r="H25" i="39"/>
  <c r="I25" i="39" s="1"/>
  <c r="AB33" i="39"/>
  <c r="AC33" i="39" s="1"/>
  <c r="H29" i="39"/>
  <c r="I29" i="39" s="1"/>
  <c r="H27" i="39"/>
  <c r="I27" i="39" s="1"/>
  <c r="AB25" i="39"/>
  <c r="AC25" i="39" s="1"/>
  <c r="H28" i="39"/>
  <c r="I28" i="39" s="1"/>
  <c r="AB34" i="39"/>
  <c r="AC34" i="39" s="1"/>
  <c r="AB31" i="39"/>
  <c r="AC31" i="39" s="1"/>
  <c r="AB29" i="39"/>
  <c r="AC29" i="39" s="1"/>
  <c r="AB27" i="39"/>
  <c r="AC27" i="39" s="1"/>
  <c r="H26" i="39"/>
  <c r="I26" i="39" s="1"/>
  <c r="AB35" i="39"/>
  <c r="AC35" i="39" s="1"/>
  <c r="R28" i="35"/>
  <c r="S28" i="35" s="1"/>
  <c r="R25" i="35"/>
  <c r="S25" i="35" s="1"/>
  <c r="R26" i="35"/>
  <c r="S26" i="35" s="1"/>
  <c r="R24" i="35"/>
  <c r="S24" i="35" s="1"/>
  <c r="R27" i="35"/>
  <c r="S27" i="35" s="1"/>
  <c r="H37" i="35"/>
  <c r="I37" i="35" s="1"/>
  <c r="H36" i="35"/>
  <c r="I36" i="35" s="1"/>
  <c r="H26" i="35"/>
  <c r="I26" i="35" s="1"/>
  <c r="H28" i="35"/>
  <c r="I28" i="35" s="1"/>
  <c r="H30" i="35"/>
  <c r="I30" i="35" s="1"/>
  <c r="H32" i="35"/>
  <c r="I32" i="35" s="1"/>
  <c r="H34" i="35"/>
  <c r="I34" i="35" s="1"/>
  <c r="H27" i="35"/>
  <c r="I27" i="35" s="1"/>
  <c r="H29" i="35"/>
  <c r="I29" i="35" s="1"/>
  <c r="H31" i="35"/>
  <c r="I31" i="35" s="1"/>
  <c r="H33" i="35"/>
  <c r="I33" i="35" s="1"/>
  <c r="AB27" i="35"/>
  <c r="AC27" i="35" s="1"/>
  <c r="AB28" i="35"/>
  <c r="AC28" i="35" s="1"/>
  <c r="AB34" i="35"/>
  <c r="AC34" i="35" s="1"/>
  <c r="AB30" i="35"/>
  <c r="AC30" i="35" s="1"/>
  <c r="AB36" i="35"/>
  <c r="AC36" i="35" s="1"/>
  <c r="AB39" i="35"/>
  <c r="AC39" i="35" s="1"/>
  <c r="AB26" i="35"/>
  <c r="AC26" i="35" s="1"/>
  <c r="AB41" i="35"/>
  <c r="AC41" i="35" s="1"/>
  <c r="AB31" i="35"/>
  <c r="AC31" i="35" s="1"/>
  <c r="AB38" i="35"/>
  <c r="AC38" i="35" s="1"/>
  <c r="AB42" i="35"/>
  <c r="AC42" i="35" s="1"/>
  <c r="AB37" i="35"/>
  <c r="AC37" i="35" s="1"/>
  <c r="AB40" i="35"/>
  <c r="AC40" i="35" s="1"/>
  <c r="AB35" i="35"/>
  <c r="AC35" i="35" s="1"/>
  <c r="AB29" i="35"/>
  <c r="AC29" i="35" s="1"/>
  <c r="AB32" i="35"/>
  <c r="AC32" i="35" s="1"/>
  <c r="AB33" i="35"/>
  <c r="AC33" i="35" s="1"/>
  <c r="Q24" i="32"/>
  <c r="E6" i="32"/>
  <c r="R24" i="31"/>
  <c r="S24" i="31" s="1"/>
  <c r="R26" i="31"/>
  <c r="S26" i="31" s="1"/>
  <c r="R28" i="31"/>
  <c r="S28" i="31" s="1"/>
  <c r="R25" i="31"/>
  <c r="S25" i="31" s="1"/>
  <c r="R27" i="31"/>
  <c r="S27" i="31" s="1"/>
  <c r="H26" i="31"/>
  <c r="I26" i="31" s="1"/>
  <c r="H28" i="31"/>
  <c r="I28" i="31" s="1"/>
  <c r="H27" i="31"/>
  <c r="I27" i="31" s="1"/>
  <c r="H29" i="31"/>
  <c r="I29" i="31" s="1"/>
  <c r="AB33" i="31"/>
  <c r="AC33" i="31" s="1"/>
  <c r="AB27" i="31"/>
  <c r="AC27" i="31" s="1"/>
  <c r="AB31" i="31"/>
  <c r="AC31" i="31" s="1"/>
  <c r="AB26" i="31"/>
  <c r="AC26" i="31" s="1"/>
  <c r="AB28" i="31"/>
  <c r="AC28" i="31" s="1"/>
  <c r="AB35" i="31"/>
  <c r="AC35" i="31" s="1"/>
  <c r="AB29" i="31"/>
  <c r="AC29" i="31" s="1"/>
  <c r="AB30" i="31"/>
  <c r="AC30" i="31" s="1"/>
  <c r="AB34" i="31"/>
  <c r="AC34" i="31" s="1"/>
  <c r="AB32" i="31"/>
  <c r="AC32" i="31" s="1"/>
  <c r="R26" i="28"/>
  <c r="S26" i="28" s="1"/>
  <c r="R27" i="28"/>
  <c r="S27" i="28" s="1"/>
  <c r="R28" i="28"/>
  <c r="S28" i="28" s="1"/>
  <c r="H26" i="28"/>
  <c r="I26" i="28" s="1"/>
  <c r="H28" i="28"/>
  <c r="I28" i="28" s="1"/>
  <c r="H30" i="28"/>
  <c r="I30" i="28" s="1"/>
  <c r="H32" i="28"/>
  <c r="I32" i="28" s="1"/>
  <c r="H27" i="28"/>
  <c r="I27" i="28" s="1"/>
  <c r="H29" i="28"/>
  <c r="I29" i="28" s="1"/>
  <c r="H31" i="28"/>
  <c r="I31" i="28" s="1"/>
  <c r="AB38" i="28"/>
  <c r="AC38" i="28" s="1"/>
  <c r="AB30" i="28"/>
  <c r="AC30" i="28" s="1"/>
  <c r="AB35" i="28"/>
  <c r="AC35" i="28" s="1"/>
  <c r="AB27" i="28"/>
  <c r="AC27" i="28" s="1"/>
  <c r="AB37" i="28"/>
  <c r="AC37" i="28" s="1"/>
  <c r="AB29" i="28"/>
  <c r="AC29" i="28" s="1"/>
  <c r="AB32" i="28"/>
  <c r="AC32" i="28" s="1"/>
  <c r="AB34" i="28"/>
  <c r="AC34" i="28" s="1"/>
  <c r="AB26" i="28"/>
  <c r="AC26" i="28" s="1"/>
  <c r="AB31" i="28"/>
  <c r="AC31" i="28" s="1"/>
  <c r="AB33" i="28"/>
  <c r="AC33" i="28" s="1"/>
  <c r="AB36" i="28"/>
  <c r="AC36" i="28" s="1"/>
  <c r="AB28" i="28"/>
  <c r="AC28" i="28" s="1"/>
  <c r="R24" i="28"/>
  <c r="S24" i="28" s="1"/>
  <c r="H33" i="28"/>
  <c r="I33" i="28" s="1"/>
  <c r="R25" i="28"/>
  <c r="S25" i="28" s="1"/>
  <c r="E4" i="38"/>
  <c r="AB25" i="38"/>
  <c r="AC25" i="38" s="1"/>
  <c r="H25" i="38"/>
  <c r="I25" i="38" s="1"/>
  <c r="M3" i="37"/>
  <c r="M4" i="37" s="1"/>
  <c r="M3" i="36"/>
  <c r="M4" i="36" s="1"/>
  <c r="H35" i="35"/>
  <c r="I35" i="35" s="1"/>
  <c r="H25" i="35"/>
  <c r="I25" i="35" s="1"/>
  <c r="E4" i="35"/>
  <c r="AB25" i="35"/>
  <c r="AC25" i="35" s="1"/>
  <c r="M3" i="34"/>
  <c r="M4" i="34" s="1"/>
  <c r="M3" i="32"/>
  <c r="M4" i="32" s="1"/>
  <c r="H30" i="31"/>
  <c r="E4" i="31"/>
  <c r="AB25" i="31"/>
  <c r="AC25" i="31" s="1"/>
  <c r="H25" i="31"/>
  <c r="I25" i="31" s="1"/>
  <c r="H25" i="28"/>
  <c r="I25" i="28" s="1"/>
  <c r="AB25" i="28"/>
  <c r="AC25" i="28" s="1"/>
  <c r="M3" i="27"/>
  <c r="M4" i="27" s="1"/>
  <c r="M3" i="21"/>
  <c r="M4" i="21" s="1"/>
  <c r="H4" i="19"/>
  <c r="E33" i="19" s="1"/>
  <c r="F33" i="19" s="1"/>
  <c r="G33" i="19" s="1"/>
  <c r="H34" i="54" l="1"/>
  <c r="I34" i="54" s="1"/>
  <c r="R25" i="54"/>
  <c r="S25" i="54" s="1"/>
  <c r="R24" i="54"/>
  <c r="S24" i="54" s="1"/>
  <c r="R26" i="54"/>
  <c r="S26" i="54" s="1"/>
  <c r="H33" i="54"/>
  <c r="I33" i="54" s="1"/>
  <c r="H32" i="54"/>
  <c r="I32" i="54" s="1"/>
  <c r="H29" i="54"/>
  <c r="I29" i="54" s="1"/>
  <c r="AB34" i="54"/>
  <c r="AC34" i="54" s="1"/>
  <c r="H30" i="54"/>
  <c r="I30" i="54" s="1"/>
  <c r="AB35" i="54"/>
  <c r="AC35" i="54" s="1"/>
  <c r="H31" i="54"/>
  <c r="I31" i="54" s="1"/>
  <c r="AB32" i="54"/>
  <c r="AC32" i="54" s="1"/>
  <c r="AB27" i="54"/>
  <c r="AC27" i="54" s="1"/>
  <c r="H26" i="54"/>
  <c r="I26" i="54" s="1"/>
  <c r="E4" i="54"/>
  <c r="H27" i="54"/>
  <c r="I27" i="54" s="1"/>
  <c r="AB33" i="54"/>
  <c r="AC33" i="54" s="1"/>
  <c r="AB36" i="54"/>
  <c r="AC36" i="54" s="1"/>
  <c r="H25" i="54"/>
  <c r="I25" i="54" s="1"/>
  <c r="AB26" i="54"/>
  <c r="AC26" i="54" s="1"/>
  <c r="AB29" i="54"/>
  <c r="AC29" i="54" s="1"/>
  <c r="AB37" i="54"/>
  <c r="AC37" i="54" s="1"/>
  <c r="AB28" i="54"/>
  <c r="AC28" i="54" s="1"/>
  <c r="AB31" i="54"/>
  <c r="AC31" i="54" s="1"/>
  <c r="H28" i="54"/>
  <c r="I28" i="54" s="1"/>
  <c r="AB25" i="54"/>
  <c r="AC25" i="54" s="1"/>
  <c r="AB30" i="54"/>
  <c r="AC30" i="54" s="1"/>
  <c r="R26" i="52"/>
  <c r="S26" i="52" s="1"/>
  <c r="AB35" i="52"/>
  <c r="AC35" i="52" s="1"/>
  <c r="H26" i="52"/>
  <c r="I26" i="52" s="1"/>
  <c r="AB26" i="52"/>
  <c r="AC26" i="52" s="1"/>
  <c r="H27" i="52"/>
  <c r="I27" i="52" s="1"/>
  <c r="AB27" i="52"/>
  <c r="AC27" i="52" s="1"/>
  <c r="AB28" i="52"/>
  <c r="AC28" i="52" s="1"/>
  <c r="R27" i="52"/>
  <c r="S27" i="52" s="1"/>
  <c r="AB31" i="52"/>
  <c r="AC31" i="52" s="1"/>
  <c r="H28" i="52"/>
  <c r="I28" i="52" s="1"/>
  <c r="AB32" i="52"/>
  <c r="AC32" i="52" s="1"/>
  <c r="E4" i="52"/>
  <c r="AB25" i="52"/>
  <c r="AC25" i="52" s="1"/>
  <c r="R24" i="52"/>
  <c r="H29" i="52"/>
  <c r="I29" i="52" s="1"/>
  <c r="R25" i="52"/>
  <c r="S25" i="52" s="1"/>
  <c r="H31" i="52"/>
  <c r="I31" i="52" s="1"/>
  <c r="AB29" i="52"/>
  <c r="AC29" i="52" s="1"/>
  <c r="H25" i="52"/>
  <c r="I25" i="52" s="1"/>
  <c r="E7" i="52" s="1"/>
  <c r="AB30" i="52"/>
  <c r="AC30" i="52" s="1"/>
  <c r="AB33" i="52"/>
  <c r="AC33" i="52" s="1"/>
  <c r="H30" i="52"/>
  <c r="I30" i="52" s="1"/>
  <c r="AB34" i="52"/>
  <c r="AC34" i="52" s="1"/>
  <c r="H34" i="53"/>
  <c r="I34" i="53" s="1"/>
  <c r="R25" i="53"/>
  <c r="S25" i="53" s="1"/>
  <c r="R26" i="53"/>
  <c r="S26" i="53" s="1"/>
  <c r="R24" i="53"/>
  <c r="S24" i="53" s="1"/>
  <c r="H33" i="53"/>
  <c r="I33" i="53" s="1"/>
  <c r="H32" i="53"/>
  <c r="I32" i="53" s="1"/>
  <c r="AB36" i="53"/>
  <c r="AC36" i="53" s="1"/>
  <c r="AB28" i="53"/>
  <c r="AC28" i="53" s="1"/>
  <c r="AB33" i="53"/>
  <c r="AC33" i="53" s="1"/>
  <c r="AB35" i="53"/>
  <c r="AC35" i="53" s="1"/>
  <c r="AB37" i="53"/>
  <c r="AC37" i="53" s="1"/>
  <c r="AB34" i="53"/>
  <c r="AC34" i="53" s="1"/>
  <c r="AB30" i="53"/>
  <c r="AC30" i="53" s="1"/>
  <c r="AB32" i="53"/>
  <c r="AC32" i="53" s="1"/>
  <c r="AB31" i="53"/>
  <c r="AC31" i="53" s="1"/>
  <c r="AB27" i="53"/>
  <c r="AC27" i="53" s="1"/>
  <c r="AB29" i="53"/>
  <c r="AC29" i="53" s="1"/>
  <c r="AB26" i="53"/>
  <c r="AC26" i="53" s="1"/>
  <c r="H26" i="53"/>
  <c r="I26" i="53" s="1"/>
  <c r="H30" i="53"/>
  <c r="I30" i="53" s="1"/>
  <c r="H28" i="53"/>
  <c r="I28" i="53" s="1"/>
  <c r="H25" i="53"/>
  <c r="I25" i="53" s="1"/>
  <c r="E4" i="53"/>
  <c r="H31" i="53"/>
  <c r="I31" i="53" s="1"/>
  <c r="H29" i="53"/>
  <c r="I29" i="53" s="1"/>
  <c r="H27" i="53"/>
  <c r="I27" i="53" s="1"/>
  <c r="AB25" i="53"/>
  <c r="AC25" i="53" s="1"/>
  <c r="E5" i="50"/>
  <c r="H31" i="49"/>
  <c r="I31" i="49" s="1"/>
  <c r="R25" i="49"/>
  <c r="S25" i="49" s="1"/>
  <c r="R26" i="49"/>
  <c r="S26" i="49" s="1"/>
  <c r="R24" i="49"/>
  <c r="S24" i="49" s="1"/>
  <c r="H30" i="49"/>
  <c r="I30" i="49" s="1"/>
  <c r="H29" i="49"/>
  <c r="I29" i="49" s="1"/>
  <c r="AB27" i="49"/>
  <c r="AC27" i="49" s="1"/>
  <c r="H26" i="49"/>
  <c r="I26" i="49" s="1"/>
  <c r="AB26" i="49"/>
  <c r="AC26" i="49" s="1"/>
  <c r="AB34" i="49"/>
  <c r="AC34" i="49" s="1"/>
  <c r="H27" i="49"/>
  <c r="I27" i="49" s="1"/>
  <c r="AB33" i="49"/>
  <c r="AC33" i="49" s="1"/>
  <c r="AB32" i="49"/>
  <c r="AC32" i="49" s="1"/>
  <c r="AB25" i="49"/>
  <c r="AC25" i="49" s="1"/>
  <c r="AB31" i="49"/>
  <c r="AC31" i="49" s="1"/>
  <c r="H25" i="49"/>
  <c r="I25" i="49" s="1"/>
  <c r="E4" i="49"/>
  <c r="AB30" i="49"/>
  <c r="AC30" i="49" s="1"/>
  <c r="AB29" i="49"/>
  <c r="AC29" i="49" s="1"/>
  <c r="H28" i="49"/>
  <c r="I28" i="49" s="1"/>
  <c r="AB28" i="49"/>
  <c r="AC28" i="49" s="1"/>
  <c r="H35" i="48"/>
  <c r="I35" i="48" s="1"/>
  <c r="R26" i="48"/>
  <c r="S26" i="48" s="1"/>
  <c r="R24" i="48"/>
  <c r="S24" i="48" s="1"/>
  <c r="R25" i="48"/>
  <c r="S25" i="48" s="1"/>
  <c r="R27" i="48"/>
  <c r="S27" i="48" s="1"/>
  <c r="AB28" i="48"/>
  <c r="AC28" i="48" s="1"/>
  <c r="AB27" i="48"/>
  <c r="AC27" i="48" s="1"/>
  <c r="AB32" i="48"/>
  <c r="AC32" i="48" s="1"/>
  <c r="AB31" i="48"/>
  <c r="AC31" i="48" s="1"/>
  <c r="AB38" i="48"/>
  <c r="AC38" i="48" s="1"/>
  <c r="AB36" i="48"/>
  <c r="AC36" i="48" s="1"/>
  <c r="AB29" i="48"/>
  <c r="AC29" i="48" s="1"/>
  <c r="AB26" i="48"/>
  <c r="AC26" i="48" s="1"/>
  <c r="AB35" i="48"/>
  <c r="AC35" i="48" s="1"/>
  <c r="AB39" i="48"/>
  <c r="AC39" i="48" s="1"/>
  <c r="AB33" i="48"/>
  <c r="AC33" i="48" s="1"/>
  <c r="AB30" i="48"/>
  <c r="AC30" i="48" s="1"/>
  <c r="AB37" i="48"/>
  <c r="AC37" i="48" s="1"/>
  <c r="AB34" i="48"/>
  <c r="AC34" i="48" s="1"/>
  <c r="H34" i="48"/>
  <c r="I34" i="48" s="1"/>
  <c r="H32" i="48"/>
  <c r="I32" i="48" s="1"/>
  <c r="H30" i="48"/>
  <c r="I30" i="48" s="1"/>
  <c r="H28" i="48"/>
  <c r="I28" i="48" s="1"/>
  <c r="E4" i="48"/>
  <c r="H27" i="48"/>
  <c r="I27" i="48" s="1"/>
  <c r="AB25" i="48"/>
  <c r="AC25" i="48" s="1"/>
  <c r="H33" i="48"/>
  <c r="I33" i="48" s="1"/>
  <c r="H31" i="48"/>
  <c r="I31" i="48" s="1"/>
  <c r="H29" i="48"/>
  <c r="I29" i="48" s="1"/>
  <c r="H26" i="48"/>
  <c r="I26" i="48" s="1"/>
  <c r="H25" i="48"/>
  <c r="I25" i="48" s="1"/>
  <c r="E5" i="47"/>
  <c r="R28" i="46"/>
  <c r="S28" i="46" s="1"/>
  <c r="R25" i="46"/>
  <c r="S25" i="46" s="1"/>
  <c r="R24" i="46"/>
  <c r="S24" i="46" s="1"/>
  <c r="R27" i="46"/>
  <c r="S27" i="46" s="1"/>
  <c r="R26" i="46"/>
  <c r="S26" i="46" s="1"/>
  <c r="AB34" i="46"/>
  <c r="AC34" i="46" s="1"/>
  <c r="H29" i="46"/>
  <c r="I29" i="46" s="1"/>
  <c r="H26" i="46"/>
  <c r="I26" i="46" s="1"/>
  <c r="AB35" i="46"/>
  <c r="AC35" i="46" s="1"/>
  <c r="AB31" i="46"/>
  <c r="AC31" i="46" s="1"/>
  <c r="AB29" i="46"/>
  <c r="AC29" i="46" s="1"/>
  <c r="H25" i="46"/>
  <c r="I25" i="46" s="1"/>
  <c r="AB32" i="46"/>
  <c r="AC32" i="46" s="1"/>
  <c r="H30" i="46"/>
  <c r="I30" i="46" s="1"/>
  <c r="H28" i="46"/>
  <c r="I28" i="46" s="1"/>
  <c r="AB26" i="46"/>
  <c r="AC26" i="46" s="1"/>
  <c r="E4" i="46"/>
  <c r="AB27" i="46"/>
  <c r="AC27" i="46" s="1"/>
  <c r="AB33" i="46"/>
  <c r="AC33" i="46" s="1"/>
  <c r="AB30" i="46"/>
  <c r="AC30" i="46" s="1"/>
  <c r="AB28" i="46"/>
  <c r="AC28" i="46" s="1"/>
  <c r="H27" i="46"/>
  <c r="I27" i="46" s="1"/>
  <c r="AB25" i="46"/>
  <c r="AC25" i="46" s="1"/>
  <c r="S24" i="45"/>
  <c r="E5" i="45"/>
  <c r="H32" i="44"/>
  <c r="I32" i="44" s="1"/>
  <c r="R27" i="44"/>
  <c r="S27" i="44" s="1"/>
  <c r="R24" i="44"/>
  <c r="S24" i="44" s="1"/>
  <c r="R26" i="44"/>
  <c r="S26" i="44" s="1"/>
  <c r="R25" i="44"/>
  <c r="S25" i="44" s="1"/>
  <c r="AB35" i="44"/>
  <c r="AC35" i="44" s="1"/>
  <c r="AB33" i="44"/>
  <c r="AC33" i="44" s="1"/>
  <c r="AB31" i="44"/>
  <c r="AC31" i="44" s="1"/>
  <c r="AB29" i="44"/>
  <c r="AC29" i="44" s="1"/>
  <c r="H28" i="44"/>
  <c r="I28" i="44" s="1"/>
  <c r="AB26" i="44"/>
  <c r="AC26" i="44" s="1"/>
  <c r="E4" i="44"/>
  <c r="AB36" i="44"/>
  <c r="AC36" i="44" s="1"/>
  <c r="AB34" i="44"/>
  <c r="AC34" i="44" s="1"/>
  <c r="AB32" i="44"/>
  <c r="AC32" i="44" s="1"/>
  <c r="AB30" i="44"/>
  <c r="AC30" i="44" s="1"/>
  <c r="AB28" i="44"/>
  <c r="AC28" i="44" s="1"/>
  <c r="H26" i="44"/>
  <c r="I26" i="44" s="1"/>
  <c r="H30" i="44"/>
  <c r="I30" i="44" s="1"/>
  <c r="H27" i="44"/>
  <c r="I27" i="44" s="1"/>
  <c r="AB25" i="44"/>
  <c r="AC25" i="44" s="1"/>
  <c r="H31" i="44"/>
  <c r="I31" i="44" s="1"/>
  <c r="H29" i="44"/>
  <c r="I29" i="44" s="1"/>
  <c r="AB27" i="44"/>
  <c r="AC27" i="44" s="1"/>
  <c r="H25" i="44"/>
  <c r="I25" i="44" s="1"/>
  <c r="R27" i="43"/>
  <c r="S27" i="43" s="1"/>
  <c r="R25" i="43"/>
  <c r="S25" i="43" s="1"/>
  <c r="R24" i="43"/>
  <c r="S24" i="43" s="1"/>
  <c r="R26" i="43"/>
  <c r="S26" i="43" s="1"/>
  <c r="H26" i="43"/>
  <c r="I26" i="43" s="1"/>
  <c r="H28" i="43"/>
  <c r="I28" i="43" s="1"/>
  <c r="H30" i="43"/>
  <c r="I30" i="43" s="1"/>
  <c r="H32" i="43"/>
  <c r="I32" i="43" s="1"/>
  <c r="H27" i="43"/>
  <c r="I27" i="43" s="1"/>
  <c r="H29" i="43"/>
  <c r="I29" i="43" s="1"/>
  <c r="H31" i="43"/>
  <c r="I31" i="43" s="1"/>
  <c r="AB33" i="43"/>
  <c r="AC33" i="43" s="1"/>
  <c r="AB35" i="43"/>
  <c r="AC35" i="43" s="1"/>
  <c r="AB34" i="43"/>
  <c r="AC34" i="43" s="1"/>
  <c r="AB36" i="43"/>
  <c r="AC36" i="43" s="1"/>
  <c r="AB31" i="43"/>
  <c r="AC31" i="43" s="1"/>
  <c r="AB30" i="43"/>
  <c r="AC30" i="43" s="1"/>
  <c r="AB32" i="43"/>
  <c r="AC32" i="43" s="1"/>
  <c r="AB27" i="43"/>
  <c r="AC27" i="43" s="1"/>
  <c r="AB26" i="43"/>
  <c r="AC26" i="43" s="1"/>
  <c r="AB28" i="43"/>
  <c r="AC28" i="43" s="1"/>
  <c r="AB29" i="43"/>
  <c r="AC29" i="43" s="1"/>
  <c r="H25" i="43"/>
  <c r="I25" i="43" s="1"/>
  <c r="E4" i="43"/>
  <c r="AB25" i="43"/>
  <c r="AC25" i="43" s="1"/>
  <c r="E7" i="42"/>
  <c r="E5" i="42"/>
  <c r="S24" i="41"/>
  <c r="E5" i="41"/>
  <c r="R28" i="37"/>
  <c r="S28" i="37" s="1"/>
  <c r="R25" i="37"/>
  <c r="S25" i="37" s="1"/>
  <c r="R24" i="37"/>
  <c r="S24" i="37" s="1"/>
  <c r="R27" i="37"/>
  <c r="S27" i="37" s="1"/>
  <c r="R26" i="37"/>
  <c r="S26" i="37" s="1"/>
  <c r="H37" i="37"/>
  <c r="I37" i="37" s="1"/>
  <c r="H35" i="37"/>
  <c r="I35" i="37" s="1"/>
  <c r="H36" i="37"/>
  <c r="I36" i="37" s="1"/>
  <c r="H26" i="37"/>
  <c r="I26" i="37" s="1"/>
  <c r="H28" i="37"/>
  <c r="I28" i="37" s="1"/>
  <c r="H30" i="37"/>
  <c r="I30" i="37" s="1"/>
  <c r="H32" i="37"/>
  <c r="I32" i="37" s="1"/>
  <c r="H34" i="37"/>
  <c r="I34" i="37" s="1"/>
  <c r="H27" i="37"/>
  <c r="I27" i="37" s="1"/>
  <c r="H29" i="37"/>
  <c r="I29" i="37" s="1"/>
  <c r="H31" i="37"/>
  <c r="I31" i="37" s="1"/>
  <c r="H33" i="37"/>
  <c r="I33" i="37" s="1"/>
  <c r="AB38" i="37"/>
  <c r="AC38" i="37" s="1"/>
  <c r="AB29" i="37"/>
  <c r="AC29" i="37" s="1"/>
  <c r="AB36" i="37"/>
  <c r="AC36" i="37" s="1"/>
  <c r="AB31" i="37"/>
  <c r="AC31" i="37" s="1"/>
  <c r="AB34" i="37"/>
  <c r="AC34" i="37" s="1"/>
  <c r="AB32" i="37"/>
  <c r="AC32" i="37" s="1"/>
  <c r="AB39" i="37"/>
  <c r="AC39" i="37" s="1"/>
  <c r="AB27" i="37"/>
  <c r="AC27" i="37" s="1"/>
  <c r="AB42" i="37"/>
  <c r="AC42" i="37" s="1"/>
  <c r="AB40" i="37"/>
  <c r="AC40" i="37" s="1"/>
  <c r="AB28" i="37"/>
  <c r="AC28" i="37" s="1"/>
  <c r="AB37" i="37"/>
  <c r="AC37" i="37" s="1"/>
  <c r="AB33" i="37"/>
  <c r="AC33" i="37" s="1"/>
  <c r="AB30" i="37"/>
  <c r="AC30" i="37" s="1"/>
  <c r="AB35" i="37"/>
  <c r="AC35" i="37" s="1"/>
  <c r="AB41" i="37"/>
  <c r="AC41" i="37" s="1"/>
  <c r="AB26" i="37"/>
  <c r="AC26" i="37" s="1"/>
  <c r="R25" i="36"/>
  <c r="S25" i="36" s="1"/>
  <c r="R26" i="36"/>
  <c r="S26" i="36" s="1"/>
  <c r="H37" i="36"/>
  <c r="I37" i="36" s="1"/>
  <c r="R24" i="36"/>
  <c r="S24" i="36" s="1"/>
  <c r="H35" i="36"/>
  <c r="I35" i="36" s="1"/>
  <c r="H36" i="36"/>
  <c r="I36" i="36" s="1"/>
  <c r="H33" i="36"/>
  <c r="I33" i="36" s="1"/>
  <c r="H34" i="36"/>
  <c r="I34" i="36" s="1"/>
  <c r="H26" i="36"/>
  <c r="I26" i="36" s="1"/>
  <c r="H28" i="36"/>
  <c r="I28" i="36" s="1"/>
  <c r="H30" i="36"/>
  <c r="I30" i="36" s="1"/>
  <c r="H32" i="36"/>
  <c r="I32" i="36" s="1"/>
  <c r="H27" i="36"/>
  <c r="I27" i="36" s="1"/>
  <c r="H29" i="36"/>
  <c r="I29" i="36" s="1"/>
  <c r="H31" i="36"/>
  <c r="I31" i="36" s="1"/>
  <c r="AB28" i="36"/>
  <c r="AC28" i="36" s="1"/>
  <c r="AB38" i="36"/>
  <c r="AC38" i="36" s="1"/>
  <c r="AB37" i="36"/>
  <c r="AC37" i="36" s="1"/>
  <c r="AB36" i="36"/>
  <c r="AC36" i="36" s="1"/>
  <c r="AB32" i="36"/>
  <c r="AC32" i="36" s="1"/>
  <c r="AB34" i="36"/>
  <c r="AC34" i="36" s="1"/>
  <c r="AB35" i="36"/>
  <c r="AC35" i="36" s="1"/>
  <c r="AB33" i="36"/>
  <c r="AC33" i="36" s="1"/>
  <c r="AB31" i="36"/>
  <c r="AC31" i="36" s="1"/>
  <c r="AB39" i="36"/>
  <c r="AC39" i="36" s="1"/>
  <c r="AB40" i="36"/>
  <c r="AC40" i="36" s="1"/>
  <c r="AB26" i="36"/>
  <c r="AC26" i="36" s="1"/>
  <c r="AB27" i="36"/>
  <c r="AC27" i="36" s="1"/>
  <c r="AB30" i="36"/>
  <c r="AC30" i="36" s="1"/>
  <c r="AB29" i="36"/>
  <c r="AC29" i="36" s="1"/>
  <c r="R26" i="34"/>
  <c r="S26" i="34" s="1"/>
  <c r="R27" i="34"/>
  <c r="S27" i="34" s="1"/>
  <c r="R24" i="34"/>
  <c r="S24" i="34" s="1"/>
  <c r="R25" i="34"/>
  <c r="S25" i="34" s="1"/>
  <c r="H38" i="34"/>
  <c r="I38" i="34" s="1"/>
  <c r="H40" i="34"/>
  <c r="I40" i="34" s="1"/>
  <c r="H41" i="34"/>
  <c r="I41" i="34" s="1"/>
  <c r="H39" i="34"/>
  <c r="I39" i="34" s="1"/>
  <c r="H26" i="34"/>
  <c r="I26" i="34" s="1"/>
  <c r="H28" i="34"/>
  <c r="I28" i="34" s="1"/>
  <c r="H30" i="34"/>
  <c r="I30" i="34" s="1"/>
  <c r="H32" i="34"/>
  <c r="I32" i="34" s="1"/>
  <c r="H34" i="34"/>
  <c r="I34" i="34" s="1"/>
  <c r="H36" i="34"/>
  <c r="I36" i="34" s="1"/>
  <c r="H27" i="34"/>
  <c r="I27" i="34" s="1"/>
  <c r="H29" i="34"/>
  <c r="I29" i="34" s="1"/>
  <c r="H31" i="34"/>
  <c r="I31" i="34" s="1"/>
  <c r="H33" i="34"/>
  <c r="I33" i="34" s="1"/>
  <c r="H35" i="34"/>
  <c r="I35" i="34" s="1"/>
  <c r="AB38" i="34"/>
  <c r="AC38" i="34" s="1"/>
  <c r="AB32" i="34"/>
  <c r="AC32" i="34" s="1"/>
  <c r="AB45" i="34"/>
  <c r="AC45" i="34" s="1"/>
  <c r="AB29" i="34"/>
  <c r="AC29" i="34" s="1"/>
  <c r="AB39" i="34"/>
  <c r="AC39" i="34" s="1"/>
  <c r="AB43" i="34"/>
  <c r="AC43" i="34" s="1"/>
  <c r="AB27" i="34"/>
  <c r="AC27" i="34" s="1"/>
  <c r="AB42" i="34"/>
  <c r="AC42" i="34" s="1"/>
  <c r="AB26" i="34"/>
  <c r="AC26" i="34" s="1"/>
  <c r="AB36" i="34"/>
  <c r="AC36" i="34" s="1"/>
  <c r="AB40" i="34"/>
  <c r="AC40" i="34" s="1"/>
  <c r="AB41" i="34"/>
  <c r="AC41" i="34" s="1"/>
  <c r="AB37" i="34"/>
  <c r="AC37" i="34" s="1"/>
  <c r="AB33" i="34"/>
  <c r="AC33" i="34" s="1"/>
  <c r="AB31" i="34"/>
  <c r="AC31" i="34" s="1"/>
  <c r="AB35" i="34"/>
  <c r="AC35" i="34" s="1"/>
  <c r="AB30" i="34"/>
  <c r="AC30" i="34" s="1"/>
  <c r="AB34" i="34"/>
  <c r="AC34" i="34" s="1"/>
  <c r="AB44" i="34"/>
  <c r="AC44" i="34" s="1"/>
  <c r="AB28" i="34"/>
  <c r="AC28" i="34" s="1"/>
  <c r="R27" i="32"/>
  <c r="S27" i="32" s="1"/>
  <c r="R31" i="32"/>
  <c r="S31" i="32" s="1"/>
  <c r="R29" i="32"/>
  <c r="S29" i="32" s="1"/>
  <c r="R26" i="32"/>
  <c r="S26" i="32" s="1"/>
  <c r="R28" i="32"/>
  <c r="S28" i="32" s="1"/>
  <c r="R30" i="32"/>
  <c r="S30" i="32" s="1"/>
  <c r="R25" i="32"/>
  <c r="S25" i="32" s="1"/>
  <c r="H35" i="32"/>
  <c r="I35" i="32" s="1"/>
  <c r="AB25" i="32"/>
  <c r="AC25" i="32" s="1"/>
  <c r="H34" i="32"/>
  <c r="I34" i="32" s="1"/>
  <c r="H36" i="32"/>
  <c r="I36" i="32" s="1"/>
  <c r="R24" i="32"/>
  <c r="H37" i="32"/>
  <c r="I37" i="32" s="1"/>
  <c r="AB45" i="32"/>
  <c r="AC45" i="32" s="1"/>
  <c r="AB43" i="32"/>
  <c r="AC43" i="32" s="1"/>
  <c r="AB27" i="32"/>
  <c r="AC27" i="32" s="1"/>
  <c r="AB38" i="32"/>
  <c r="AC38" i="32" s="1"/>
  <c r="AB30" i="32"/>
  <c r="AC30" i="32" s="1"/>
  <c r="AB28" i="32"/>
  <c r="AC28" i="32" s="1"/>
  <c r="AB37" i="32"/>
  <c r="AC37" i="32" s="1"/>
  <c r="AB42" i="32"/>
  <c r="AC42" i="32" s="1"/>
  <c r="AB26" i="32"/>
  <c r="AC26" i="32" s="1"/>
  <c r="AB33" i="32"/>
  <c r="AC33" i="32" s="1"/>
  <c r="AB32" i="32"/>
  <c r="AC32" i="32" s="1"/>
  <c r="AB41" i="32"/>
  <c r="AC41" i="32" s="1"/>
  <c r="AB39" i="32"/>
  <c r="AC39" i="32" s="1"/>
  <c r="AB44" i="32"/>
  <c r="AC44" i="32" s="1"/>
  <c r="AB36" i="32"/>
  <c r="AC36" i="32" s="1"/>
  <c r="AB35" i="32"/>
  <c r="AC35" i="32" s="1"/>
  <c r="AB34" i="32"/>
  <c r="AC34" i="32" s="1"/>
  <c r="AB29" i="32"/>
  <c r="AC29" i="32" s="1"/>
  <c r="AB40" i="32"/>
  <c r="AC40" i="32" s="1"/>
  <c r="AB31" i="32"/>
  <c r="AC31" i="32" s="1"/>
  <c r="H31" i="27"/>
  <c r="I31" i="27" s="1"/>
  <c r="R25" i="27"/>
  <c r="S25" i="27" s="1"/>
  <c r="R27" i="27"/>
  <c r="S27" i="27" s="1"/>
  <c r="R24" i="27"/>
  <c r="S24" i="27" s="1"/>
  <c r="R26" i="27"/>
  <c r="S26" i="27" s="1"/>
  <c r="AB33" i="27"/>
  <c r="AC33" i="27" s="1"/>
  <c r="AB27" i="27"/>
  <c r="AC27" i="27" s="1"/>
  <c r="AB31" i="27"/>
  <c r="AC31" i="27" s="1"/>
  <c r="AB32" i="27"/>
  <c r="AC32" i="27" s="1"/>
  <c r="AB26" i="27"/>
  <c r="AC26" i="27" s="1"/>
  <c r="AB35" i="27"/>
  <c r="AC35" i="27" s="1"/>
  <c r="AB29" i="27"/>
  <c r="AC29" i="27" s="1"/>
  <c r="AB30" i="27"/>
  <c r="AC30" i="27" s="1"/>
  <c r="AB28" i="27"/>
  <c r="AC28" i="27" s="1"/>
  <c r="AB34" i="27"/>
  <c r="AC34" i="27" s="1"/>
  <c r="H32" i="21"/>
  <c r="I32" i="21" s="1"/>
  <c r="R24" i="21"/>
  <c r="S24" i="21" s="1"/>
  <c r="R26" i="21"/>
  <c r="S26" i="21" s="1"/>
  <c r="R28" i="21"/>
  <c r="S28" i="21" s="1"/>
  <c r="H33" i="21"/>
  <c r="I33" i="21" s="1"/>
  <c r="R25" i="21"/>
  <c r="S25" i="21" s="1"/>
  <c r="R27" i="21"/>
  <c r="S27" i="21" s="1"/>
  <c r="H26" i="21"/>
  <c r="I26" i="21" s="1"/>
  <c r="H28" i="21"/>
  <c r="I28" i="21" s="1"/>
  <c r="H30" i="21"/>
  <c r="I30" i="21" s="1"/>
  <c r="H27" i="21"/>
  <c r="I27" i="21" s="1"/>
  <c r="H29" i="21"/>
  <c r="I29" i="21" s="1"/>
  <c r="AB33" i="21"/>
  <c r="AC33" i="21" s="1"/>
  <c r="AB30" i="21"/>
  <c r="AC30" i="21" s="1"/>
  <c r="AB26" i="21"/>
  <c r="AC26" i="21" s="1"/>
  <c r="AB35" i="21"/>
  <c r="AC35" i="21" s="1"/>
  <c r="AB37" i="21"/>
  <c r="AC37" i="21" s="1"/>
  <c r="AB38" i="21"/>
  <c r="AC38" i="21" s="1"/>
  <c r="AB32" i="21"/>
  <c r="AC32" i="21" s="1"/>
  <c r="AB34" i="21"/>
  <c r="AC34" i="21" s="1"/>
  <c r="AB36" i="21"/>
  <c r="AC36" i="21" s="1"/>
  <c r="AB27" i="21"/>
  <c r="AC27" i="21" s="1"/>
  <c r="AB29" i="21"/>
  <c r="AC29" i="21" s="1"/>
  <c r="AB31" i="21"/>
  <c r="AC31" i="21" s="1"/>
  <c r="AB28" i="21"/>
  <c r="AC28" i="21" s="1"/>
  <c r="O27" i="19"/>
  <c r="P27" i="19" s="1"/>
  <c r="Q27" i="19" s="1"/>
  <c r="E29" i="19"/>
  <c r="F29" i="19" s="1"/>
  <c r="G29" i="19" s="1"/>
  <c r="O25" i="19"/>
  <c r="P25" i="19" s="1"/>
  <c r="Q25" i="19" s="1"/>
  <c r="E27" i="19"/>
  <c r="F27" i="19" s="1"/>
  <c r="G27" i="19" s="1"/>
  <c r="E31" i="19"/>
  <c r="F31" i="19" s="1"/>
  <c r="G31" i="19" s="1"/>
  <c r="E28" i="19"/>
  <c r="F28" i="19" s="1"/>
  <c r="G28" i="19" s="1"/>
  <c r="O28" i="19"/>
  <c r="P28" i="19" s="1"/>
  <c r="Q28" i="19" s="1"/>
  <c r="E30" i="19"/>
  <c r="F30" i="19" s="1"/>
  <c r="G30" i="19" s="1"/>
  <c r="O24" i="19"/>
  <c r="P24" i="19" s="1"/>
  <c r="Q24" i="19" s="1"/>
  <c r="E26" i="19"/>
  <c r="F26" i="19" s="1"/>
  <c r="G26" i="19" s="1"/>
  <c r="O26" i="19"/>
  <c r="P26" i="19" s="1"/>
  <c r="Q26" i="19" s="1"/>
  <c r="Y31" i="19"/>
  <c r="Z31" i="19" s="1"/>
  <c r="AA31" i="19" s="1"/>
  <c r="Y29" i="19"/>
  <c r="Z29" i="19" s="1"/>
  <c r="AA29" i="19" s="1"/>
  <c r="Y37" i="19"/>
  <c r="Z37" i="19" s="1"/>
  <c r="AA37" i="19" s="1"/>
  <c r="Y27" i="19"/>
  <c r="Z27" i="19" s="1"/>
  <c r="AA27" i="19" s="1"/>
  <c r="Y35" i="19"/>
  <c r="Z35" i="19" s="1"/>
  <c r="AA35" i="19" s="1"/>
  <c r="Y33" i="19"/>
  <c r="Z33" i="19" s="1"/>
  <c r="AA33" i="19" s="1"/>
  <c r="Y36" i="19"/>
  <c r="Z36" i="19" s="1"/>
  <c r="AA36" i="19" s="1"/>
  <c r="Y30" i="19"/>
  <c r="Z30" i="19" s="1"/>
  <c r="AA30" i="19" s="1"/>
  <c r="Y34" i="19"/>
  <c r="Z34" i="19" s="1"/>
  <c r="AA34" i="19" s="1"/>
  <c r="Y28" i="19"/>
  <c r="Z28" i="19" s="1"/>
  <c r="AA28" i="19" s="1"/>
  <c r="Y26" i="19"/>
  <c r="Z26" i="19" s="1"/>
  <c r="AA26" i="19" s="1"/>
  <c r="E32" i="19"/>
  <c r="F32" i="19" s="1"/>
  <c r="G32" i="19" s="1"/>
  <c r="Y38" i="19"/>
  <c r="Z38" i="19" s="1"/>
  <c r="AA38" i="19" s="1"/>
  <c r="Y32" i="19"/>
  <c r="Z32" i="19" s="1"/>
  <c r="AA32" i="19" s="1"/>
  <c r="H31" i="21"/>
  <c r="I31" i="21" s="1"/>
  <c r="H25" i="37"/>
  <c r="I25" i="37" s="1"/>
  <c r="E4" i="37"/>
  <c r="AB25" i="37"/>
  <c r="AC25" i="37" s="1"/>
  <c r="AB25" i="36"/>
  <c r="AC25" i="36" s="1"/>
  <c r="H25" i="36"/>
  <c r="I25" i="36" s="1"/>
  <c r="E4" i="36"/>
  <c r="H37" i="34"/>
  <c r="I37" i="34" s="1"/>
  <c r="E4" i="34"/>
  <c r="H25" i="34"/>
  <c r="I25" i="34" s="1"/>
  <c r="AB25" i="34"/>
  <c r="AC25" i="34" s="1"/>
  <c r="H33" i="32"/>
  <c r="I33" i="32" s="1"/>
  <c r="H32" i="32"/>
  <c r="I32" i="32" s="1"/>
  <c r="H30" i="32"/>
  <c r="I30" i="32" s="1"/>
  <c r="H31" i="32"/>
  <c r="I31" i="32" s="1"/>
  <c r="H29" i="32"/>
  <c r="I29" i="32" s="1"/>
  <c r="H25" i="32"/>
  <c r="I25" i="32" s="1"/>
  <c r="H26" i="32"/>
  <c r="I26" i="32" s="1"/>
  <c r="H28" i="32"/>
  <c r="I28" i="32" s="1"/>
  <c r="H27" i="32"/>
  <c r="I27" i="32" s="1"/>
  <c r="E4" i="32"/>
  <c r="I30" i="31"/>
  <c r="H30" i="27"/>
  <c r="I30" i="27" s="1"/>
  <c r="H26" i="27"/>
  <c r="I26" i="27" s="1"/>
  <c r="H25" i="27"/>
  <c r="I25" i="27" s="1"/>
  <c r="H28" i="27"/>
  <c r="I28" i="27" s="1"/>
  <c r="H29" i="27"/>
  <c r="I29" i="27" s="1"/>
  <c r="H27" i="27"/>
  <c r="I27" i="27" s="1"/>
  <c r="E4" i="27"/>
  <c r="AB25" i="27"/>
  <c r="AC25" i="27" s="1"/>
  <c r="E4" i="21"/>
  <c r="AB25" i="21"/>
  <c r="AC25" i="21" s="1"/>
  <c r="H25" i="21"/>
  <c r="I25" i="21" s="1"/>
  <c r="E25" i="19"/>
  <c r="E2" i="19"/>
  <c r="Y25" i="19"/>
  <c r="Z25" i="19" s="1"/>
  <c r="AA25" i="19" s="1"/>
  <c r="C7" i="2"/>
  <c r="C3" i="2"/>
  <c r="C4" i="2"/>
  <c r="H7" i="2"/>
  <c r="C5" i="2"/>
  <c r="C2" i="2"/>
  <c r="C6" i="2"/>
  <c r="E7" i="53" l="1"/>
  <c r="S24" i="52"/>
  <c r="E5" i="52"/>
  <c r="E5" i="53"/>
  <c r="E5" i="49"/>
  <c r="E5" i="48"/>
  <c r="E5" i="46"/>
  <c r="E7" i="43"/>
  <c r="E5" i="43"/>
  <c r="S24" i="32"/>
  <c r="E5" i="32"/>
  <c r="F25" i="19"/>
  <c r="G25" i="19" s="1"/>
  <c r="C10" i="2"/>
  <c r="C9" i="2"/>
  <c r="H2" i="2"/>
  <c r="I2" i="2"/>
  <c r="H5" i="2"/>
  <c r="I4" i="2"/>
  <c r="I6" i="2"/>
  <c r="H3" i="2"/>
  <c r="I3" i="2"/>
  <c r="H4" i="2"/>
  <c r="I5" i="2"/>
  <c r="J7" i="2"/>
  <c r="I7" i="2"/>
  <c r="H6" i="2"/>
  <c r="F7" i="2"/>
  <c r="M3" i="19" l="1"/>
  <c r="M4" i="19" s="1"/>
  <c r="H33" i="19" s="1"/>
  <c r="I33" i="19" s="1"/>
  <c r="K7" i="2"/>
  <c r="H10" i="2"/>
  <c r="I10" i="2"/>
  <c r="H9" i="2"/>
  <c r="I9" i="2"/>
  <c r="J6" i="2"/>
  <c r="J5" i="2"/>
  <c r="F5" i="2"/>
  <c r="J3" i="2"/>
  <c r="D7" i="2"/>
  <c r="F4" i="2"/>
  <c r="J4" i="2"/>
  <c r="J2" i="2"/>
  <c r="F2" i="2"/>
  <c r="F3" i="2"/>
  <c r="F6" i="2"/>
  <c r="H26" i="19" l="1"/>
  <c r="I26" i="19" s="1"/>
  <c r="H28" i="19"/>
  <c r="I28" i="19" s="1"/>
  <c r="H30" i="19"/>
  <c r="I30" i="19" s="1"/>
  <c r="H27" i="19"/>
  <c r="I27" i="19" s="1"/>
  <c r="H29" i="19"/>
  <c r="I29" i="19" s="1"/>
  <c r="H31" i="19"/>
  <c r="I31" i="19" s="1"/>
  <c r="R25" i="19"/>
  <c r="S25" i="19" s="1"/>
  <c r="R27" i="19"/>
  <c r="S27" i="19" s="1"/>
  <c r="R24" i="19"/>
  <c r="S24" i="19" s="1"/>
  <c r="R26" i="19"/>
  <c r="S26" i="19" s="1"/>
  <c r="R28" i="19"/>
  <c r="S28" i="19" s="1"/>
  <c r="AB27" i="19"/>
  <c r="AC27" i="19" s="1"/>
  <c r="AB36" i="19"/>
  <c r="AC36" i="19" s="1"/>
  <c r="AB35" i="19"/>
  <c r="AC35" i="19" s="1"/>
  <c r="AB26" i="19"/>
  <c r="AC26" i="19" s="1"/>
  <c r="AB37" i="19"/>
  <c r="AC37" i="19" s="1"/>
  <c r="AB33" i="19"/>
  <c r="AC33" i="19" s="1"/>
  <c r="AB30" i="19"/>
  <c r="AC30" i="19" s="1"/>
  <c r="AB28" i="19"/>
  <c r="AC28" i="19" s="1"/>
  <c r="AB34" i="19"/>
  <c r="AC34" i="19" s="1"/>
  <c r="AB29" i="19"/>
  <c r="AC29" i="19" s="1"/>
  <c r="AB38" i="19"/>
  <c r="AC38" i="19" s="1"/>
  <c r="AB31" i="19"/>
  <c r="AC31" i="19" s="1"/>
  <c r="AB32" i="19"/>
  <c r="AC32" i="19" s="1"/>
  <c r="H32" i="19"/>
  <c r="I32" i="19" s="1"/>
  <c r="K2" i="2"/>
  <c r="K5" i="2"/>
  <c r="K4" i="2"/>
  <c r="K3" i="2"/>
  <c r="K6" i="2"/>
  <c r="F9" i="2"/>
  <c r="F10" i="2"/>
  <c r="J10" i="2"/>
  <c r="J9" i="2"/>
  <c r="D4" i="2"/>
  <c r="E7" i="2"/>
  <c r="D6" i="2"/>
  <c r="G5" i="2"/>
  <c r="E6" i="2"/>
  <c r="G4" i="2"/>
  <c r="E4" i="2"/>
  <c r="G6" i="2"/>
  <c r="G7" i="2"/>
  <c r="G3" i="2"/>
  <c r="D3" i="2"/>
  <c r="D5" i="2"/>
  <c r="E3" i="2"/>
  <c r="E5" i="2"/>
  <c r="K10" i="2" l="1"/>
  <c r="K9" i="2"/>
  <c r="H25" i="19" l="1"/>
  <c r="I25" i="19" s="1"/>
  <c r="AB25" i="19"/>
  <c r="AC25" i="19" s="1"/>
  <c r="D2" i="2"/>
  <c r="D9" i="2" l="1"/>
  <c r="D10" i="2"/>
  <c r="G2" i="2"/>
  <c r="E2" i="2"/>
  <c r="E10" i="2" l="1"/>
  <c r="E9" i="2"/>
  <c r="G9" i="2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Rayna Ruggeri</author>
  </authors>
  <commentList>
    <comment ref="B4" authorId="0" shapeId="0" xr:uid="{3C14FF21-3D3D-7B46-BD76-8759C6923538}">
      <text>
        <r>
          <rPr>
            <b/>
            <sz val="10"/>
            <color rgb="FF000000"/>
            <rFont val="Tahoma"/>
            <family val="2"/>
          </rPr>
          <t>Rayna Ruggeri: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may be incorrect
</t>
        </r>
      </text>
    </comment>
  </commentList>
</comments>
</file>

<file path=xl/sharedStrings.xml><?xml version="1.0" encoding="utf-8"?>
<sst xmlns="http://schemas.openxmlformats.org/spreadsheetml/2006/main" count="1693" uniqueCount="54">
  <si>
    <t>Mass (g)</t>
  </si>
  <si>
    <t>Leaf dry mass(g)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</si>
  <si>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</si>
  <si>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</si>
  <si>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t>M(g)</t>
  </si>
  <si>
    <t>Leaf water (g)</t>
  </si>
  <si>
    <t>RWC</t>
  </si>
  <si>
    <t>RWC(%)</t>
  </si>
  <si>
    <t>100-RWC</t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</si>
  <si>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</si>
  <si>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</si>
  <si>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t>SWC</t>
  </si>
  <si>
    <t>Automatically calculated from the Saturated Water Content extrapolation below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</si>
  <si>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</si>
  <si>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t>Automatically calculated from the psiTLP slope and intercept below</t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</si>
  <si>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</si>
  <si>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t>refer to the cell with PSIo at turgor loss point (from column H)</t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</si>
  <si>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</si>
  <si>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</si>
  <si>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t>the slope of psiP versus RWC,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</si>
  <si>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</si>
  <si>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</si>
  <si>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</si>
  <si>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below and including turgor loss point</t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</si>
  <si>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</si>
  <si>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Saturated water content extrapolation</t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</si>
  <si>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</si>
  <si>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t>Slope</t>
  </si>
  <si>
    <t>n</t>
  </si>
  <si>
    <t>Intercept</t>
  </si>
  <si>
    <t xml:space="preserve">  = Saturated Water Content (g)</t>
  </si>
  <si>
    <t>POINTS BEFORE TURGOR</t>
  </si>
  <si>
    <t>POINTS FOR TURGOR LOSS POINT AND BEYOND</t>
  </si>
  <si>
    <t>TLP -&gt;</t>
  </si>
  <si>
    <t>Po (MPa)</t>
  </si>
  <si>
    <t>YTLP (MPa)</t>
  </si>
  <si>
    <t xml:space="preserve">RWCTLP </t>
  </si>
  <si>
    <t>e (MPa)</t>
  </si>
  <si>
    <t>CFT (MPa-1)</t>
  </si>
  <si>
    <t>CTLP (MPa-1)</t>
  </si>
  <si>
    <t>CFT* (mol m-2 MPa-1)</t>
  </si>
  <si>
    <t>Replicate</t>
  </si>
  <si>
    <t>Species</t>
  </si>
  <si>
    <t>Initial Input</t>
  </si>
  <si>
    <t>ALL POINTS</t>
  </si>
  <si>
    <t>Bottle (g)</t>
  </si>
  <si>
    <t>A. fasciculatum</t>
  </si>
  <si>
    <t>Mean</t>
  </si>
  <si>
    <t>St. Dev</t>
  </si>
  <si>
    <t xml:space="preserve">Wt at saturation = </t>
  </si>
  <si>
    <t>RWD</t>
  </si>
  <si>
    <t>refer to the cell with RWC value at turgor loss point (from column P)</t>
  </si>
  <si>
    <t>Bag (g) (or parafilm)</t>
  </si>
  <si>
    <t>Areaa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</si>
</sst>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1"/>
      <color indexed="8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sz val="12"/>
      <name val="Calibri"/>
      <family val="2"/>
    </font>
    <font>
      <b/>
      <vertAlign val="superscript"/>
      <sz val="10"/>
      <name val="Arial"/>
      <family val="2"/>
    </font>
    <font>
      <b/>
      <i/>
      <sz val="11"/>
      <color indexed="8"/>
      <name val="Calibri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2"/>
      <color indexed="8"/>
      <name val="Calibri"/>
      <family val="2"/>
    </font>
    <font>
      <b/>
      <sz val="11"/>
      <color rgb="FF000000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2" borderId="0" xfId="0" applyNumberFormat="1" applyFill="1"/>
    <xf numFmtId="166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left"/>
    </xf>
    <xf numFmtId="165" fontId="1" fillId="4" borderId="5" xfId="0" applyNumberFormat="1" applyFont="1" applyFill="1" applyBorder="1" applyAlignment="1">
      <alignment horizontal="right"/>
    </xf>
    <xf numFmtId="0" fontId="6" fillId="4" borderId="6" xfId="0" applyFont="1" applyFill="1" applyBorder="1"/>
    <xf numFmtId="164" fontId="1" fillId="4" borderId="7" xfId="0" applyNumberFormat="1" applyFont="1" applyFill="1" applyBorder="1"/>
    <xf numFmtId="165" fontId="0" fillId="0" borderId="0" xfId="0" applyNumberFormat="1" applyAlignment="1">
      <alignment horizontal="center"/>
    </xf>
    <xf numFmtId="2" fontId="0" fillId="0" borderId="0" xfId="0" applyNumberFormat="1"/>
    <xf numFmtId="0" fontId="6" fillId="4" borderId="8" xfId="0" applyFont="1" applyFill="1" applyBorder="1"/>
    <xf numFmtId="164" fontId="1" fillId="5" borderId="9" xfId="0" applyNumberFormat="1" applyFont="1" applyFill="1" applyBorder="1"/>
    <xf numFmtId="0" fontId="6" fillId="4" borderId="10" xfId="0" applyFont="1" applyFill="1" applyBorder="1"/>
    <xf numFmtId="165" fontId="1" fillId="5" borderId="11" xfId="0" applyNumberFormat="1" applyFont="1" applyFill="1" applyBorder="1"/>
    <xf numFmtId="0" fontId="9" fillId="4" borderId="12" xfId="0" applyFont="1" applyFill="1" applyBorder="1"/>
    <xf numFmtId="164" fontId="1" fillId="5" borderId="13" xfId="0" applyNumberFormat="1" applyFont="1" applyFill="1" applyBorder="1"/>
    <xf numFmtId="165" fontId="1" fillId="5" borderId="9" xfId="0" applyNumberFormat="1" applyFont="1" applyFill="1" applyBorder="1"/>
    <xf numFmtId="0" fontId="6" fillId="4" borderId="14" xfId="0" applyFont="1" applyFill="1" applyBorder="1"/>
    <xf numFmtId="165" fontId="1" fillId="4" borderId="15" xfId="0" applyNumberFormat="1" applyFont="1" applyFill="1" applyBorder="1" applyAlignment="1">
      <alignment horizontal="right"/>
    </xf>
    <xf numFmtId="165" fontId="13" fillId="0" borderId="1" xfId="0" applyNumberFormat="1" applyFont="1" applyBorder="1" applyAlignment="1">
      <alignment horizontal="left"/>
    </xf>
    <xf numFmtId="165" fontId="13" fillId="0" borderId="0" xfId="0" applyNumberFormat="1" applyFont="1" applyAlignment="1">
      <alignment horizontal="left"/>
    </xf>
    <xf numFmtId="0" fontId="14" fillId="0" borderId="1" xfId="0" applyFont="1" applyBorder="1"/>
    <xf numFmtId="166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/>
    </xf>
    <xf numFmtId="166" fontId="0" fillId="5" borderId="0" xfId="0" applyNumberFormat="1" applyFill="1"/>
    <xf numFmtId="0" fontId="17" fillId="0" borderId="0" xfId="0" applyFont="1"/>
    <xf numFmtId="0" fontId="0" fillId="5" borderId="0" xfId="0" applyFill="1"/>
    <xf numFmtId="0" fontId="1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165" fontId="2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21" fillId="8" borderId="0" xfId="0" applyFont="1" applyFill="1"/>
    <xf numFmtId="0" fontId="23" fillId="0" borderId="0" xfId="0" applyFont="1"/>
    <xf numFmtId="0" fontId="17" fillId="7" borderId="0" xfId="0" applyFont="1" applyFill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R'!$G$25:$G$39</c:f>
              <c:numCache>
                <c:formatCode>0.00</c:formatCode>
                <c:ptCount val="15"/>
                <c:pt idx="0">
                  <c:v>0.38499064593210619</c:v>
                </c:pt>
                <c:pt idx="1">
                  <c:v>0.79394723582223037</c:v>
                </c:pt>
                <c:pt idx="2">
                  <c:v>1.33922268900902</c:v>
                </c:pt>
                <c:pt idx="3">
                  <c:v>1.8504184263716894</c:v>
                </c:pt>
                <c:pt idx="4">
                  <c:v>2.6683316061519093</c:v>
                </c:pt>
                <c:pt idx="5">
                  <c:v>3.4180853542837895</c:v>
                </c:pt>
                <c:pt idx="6">
                  <c:v>4.5427159764816309</c:v>
                </c:pt>
                <c:pt idx="7">
                  <c:v>6.4171003468113241</c:v>
                </c:pt>
                <c:pt idx="8">
                  <c:v>7.3031729582399407</c:v>
                </c:pt>
              </c:numCache>
            </c:numRef>
          </c:xVal>
          <c:yVal>
            <c:numRef>
              <c:f>'2347 MD R'!$B$25:$B$39</c:f>
              <c:numCache>
                <c:formatCode>0.0000</c:formatCode>
                <c:ptCount val="15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6-8040-B9FD-03B1CB1DACA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MD R'!$Q$24:$Q$34</c:f>
              <c:numCache>
                <c:formatCode>0.00</c:formatCode>
                <c:ptCount val="11"/>
                <c:pt idx="0">
                  <c:v>8.8708398861520266</c:v>
                </c:pt>
                <c:pt idx="1">
                  <c:v>9.7228327817564661</c:v>
                </c:pt>
                <c:pt idx="2">
                  <c:v>10.677064824833366</c:v>
                </c:pt>
                <c:pt idx="3">
                  <c:v>11.597217152086145</c:v>
                </c:pt>
                <c:pt idx="4">
                  <c:v>13.164884079998288</c:v>
                </c:pt>
              </c:numCache>
            </c:numRef>
          </c:xVal>
          <c:yVal>
            <c:numRef>
              <c:f>'2347 MD R'!$L$24:$L$34</c:f>
              <c:numCache>
                <c:formatCode>0.0000</c:formatCode>
                <c:ptCount val="11"/>
                <c:pt idx="0">
                  <c:v>0.53418803418803418</c:v>
                </c:pt>
                <c:pt idx="1">
                  <c:v>0.5173305742369374</c:v>
                </c:pt>
                <c:pt idx="2">
                  <c:v>0.4690431519699812</c:v>
                </c:pt>
                <c:pt idx="3">
                  <c:v>0.41511000415110005</c:v>
                </c:pt>
                <c:pt idx="4">
                  <c:v>0.40436716538617068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A6-8040-B9FD-03B1CB1D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R'!$G$24:$G$52</c:f>
              <c:numCache>
                <c:formatCode>0.00</c:formatCode>
                <c:ptCount val="29"/>
                <c:pt idx="1">
                  <c:v>-0.73566419770207858</c:v>
                </c:pt>
                <c:pt idx="2">
                  <c:v>0.27025541625501148</c:v>
                </c:pt>
                <c:pt idx="3">
                  <c:v>1.7791348371906253</c:v>
                </c:pt>
                <c:pt idx="4">
                  <c:v>2.3539460451661114</c:v>
                </c:pt>
                <c:pt idx="5">
                  <c:v>3.1443114561323853</c:v>
                </c:pt>
                <c:pt idx="6">
                  <c:v>3.4317170601201354</c:v>
                </c:pt>
                <c:pt idx="7">
                  <c:v>4.2220824710864093</c:v>
                </c:pt>
                <c:pt idx="8">
                  <c:v>4.8687450800588294</c:v>
                </c:pt>
                <c:pt idx="9">
                  <c:v>5.7309618920220231</c:v>
                </c:pt>
              </c:numCache>
            </c:numRef>
          </c:xVal>
          <c:yVal>
            <c:numRef>
              <c:f>'2383 MD R'!$B$24:$B$52</c:f>
              <c:numCache>
                <c:formatCode>0.0000</c:formatCode>
                <c:ptCount val="29"/>
                <c:pt idx="1">
                  <c:v>9.9009900990099009</c:v>
                </c:pt>
                <c:pt idx="2">
                  <c:v>7.4074074074074066</c:v>
                </c:pt>
                <c:pt idx="3">
                  <c:v>4.9751243781094523</c:v>
                </c:pt>
                <c:pt idx="4">
                  <c:v>3.9840637450199203</c:v>
                </c:pt>
                <c:pt idx="5">
                  <c:v>2.7932960893854748</c:v>
                </c:pt>
                <c:pt idx="6">
                  <c:v>1.9685039370078741</c:v>
                </c:pt>
                <c:pt idx="7">
                  <c:v>1.5290519877675841</c:v>
                </c:pt>
                <c:pt idx="8">
                  <c:v>1.2376237623762376</c:v>
                </c:pt>
                <c:pt idx="9">
                  <c:v>0.87873462214411258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C-48A7-A1E5-28CE76A4B8B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MD R'!$Q$24:$Q$37</c:f>
              <c:numCache>
                <c:formatCode>0.00</c:formatCode>
                <c:ptCount val="14"/>
                <c:pt idx="0">
                  <c:v>7.0242871099668491</c:v>
                </c:pt>
                <c:pt idx="1">
                  <c:v>8.5331665309024629</c:v>
                </c:pt>
                <c:pt idx="2">
                  <c:v>9.682788946853421</c:v>
                </c:pt>
                <c:pt idx="3">
                  <c:v>10.904262763801327</c:v>
                </c:pt>
                <c:pt idx="4">
                  <c:v>12.987953392712399</c:v>
                </c:pt>
              </c:numCache>
            </c:numRef>
          </c:xVal>
          <c:yVal>
            <c:numRef>
              <c:f>'2383 MD R'!$L$24:$L$45</c:f>
              <c:numCache>
                <c:formatCode>0.0000</c:formatCode>
                <c:ptCount val="22"/>
                <c:pt idx="0">
                  <c:v>0.59772863120143449</c:v>
                </c:pt>
                <c:pt idx="1">
                  <c:v>0.54377379010331706</c:v>
                </c:pt>
                <c:pt idx="2">
                  <c:v>0.47755491881566381</c:v>
                </c:pt>
                <c:pt idx="3">
                  <c:v>0.4242681374628765</c:v>
                </c:pt>
                <c:pt idx="4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C-48A7-A1E5-28CE76A4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MD R'!$D$25:$D$32</c:f>
              <c:numCache>
                <c:formatCode>0.0000</c:formatCode>
                <c:ptCount val="8"/>
                <c:pt idx="0">
                  <c:v>0.14020000000000002</c:v>
                </c:pt>
                <c:pt idx="1">
                  <c:v>0.13880000000000001</c:v>
                </c:pt>
                <c:pt idx="2">
                  <c:v>0.13670000000000002</c:v>
                </c:pt>
                <c:pt idx="3">
                  <c:v>0.13589999999999999</c:v>
                </c:pt>
                <c:pt idx="4">
                  <c:v>0.1348</c:v>
                </c:pt>
                <c:pt idx="5">
                  <c:v>0.13439999999999999</c:v>
                </c:pt>
                <c:pt idx="6">
                  <c:v>0.1333</c:v>
                </c:pt>
                <c:pt idx="7">
                  <c:v>0.13239999999999999</c:v>
                </c:pt>
              </c:numCache>
            </c:numRef>
          </c:xVal>
          <c:yVal>
            <c:numRef>
              <c:f>'2383 MD R'!$A$25:$A$32</c:f>
              <c:numCache>
                <c:formatCode>General</c:formatCode>
                <c:ptCount val="8"/>
                <c:pt idx="0">
                  <c:v>-0.10100000000000001</c:v>
                </c:pt>
                <c:pt idx="1">
                  <c:v>-0.13500000000000001</c:v>
                </c:pt>
                <c:pt idx="2">
                  <c:v>-0.20100000000000001</c:v>
                </c:pt>
                <c:pt idx="3">
                  <c:v>-0.251</c:v>
                </c:pt>
                <c:pt idx="4">
                  <c:v>-0.35799999999999998</c:v>
                </c:pt>
                <c:pt idx="5">
                  <c:v>-0.50800000000000001</c:v>
                </c:pt>
                <c:pt idx="6">
                  <c:v>-0.65400000000000003</c:v>
                </c:pt>
                <c:pt idx="7">
                  <c:v>-0.80800000000000005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481F-8EF3-CBDECCF0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FD-481F-8EF3-CBDECCF0366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R'!$AA$24:$AA$58</c:f>
              <c:numCache>
                <c:formatCode>0.00</c:formatCode>
                <c:ptCount val="35"/>
                <c:pt idx="1">
                  <c:v>-0.73566419770207858</c:v>
                </c:pt>
                <c:pt idx="2">
                  <c:v>0.27025541625501148</c:v>
                </c:pt>
                <c:pt idx="3">
                  <c:v>1.7791348371906253</c:v>
                </c:pt>
                <c:pt idx="4">
                  <c:v>2.3539460451661114</c:v>
                </c:pt>
                <c:pt idx="5">
                  <c:v>3.1443114561323853</c:v>
                </c:pt>
                <c:pt idx="6">
                  <c:v>3.4317170601201354</c:v>
                </c:pt>
                <c:pt idx="7">
                  <c:v>4.2220824710864093</c:v>
                </c:pt>
                <c:pt idx="8">
                  <c:v>4.8687450800588294</c:v>
                </c:pt>
                <c:pt idx="9">
                  <c:v>5.7309618920220231</c:v>
                </c:pt>
                <c:pt idx="10">
                  <c:v>7.0242871099668491</c:v>
                </c:pt>
                <c:pt idx="11">
                  <c:v>8.5331665309024629</c:v>
                </c:pt>
                <c:pt idx="12">
                  <c:v>9.682788946853421</c:v>
                </c:pt>
                <c:pt idx="13">
                  <c:v>10.904262763801327</c:v>
                </c:pt>
                <c:pt idx="14">
                  <c:v>12.987953392712399</c:v>
                </c:pt>
              </c:numCache>
            </c:numRef>
          </c:xVal>
          <c:yVal>
            <c:numRef>
              <c:f>'2383 MD R'!$V$24:$V$58</c:f>
              <c:numCache>
                <c:formatCode>0.0000</c:formatCode>
                <c:ptCount val="35"/>
                <c:pt idx="1">
                  <c:v>9.9009900990099009</c:v>
                </c:pt>
                <c:pt idx="2">
                  <c:v>7.4074074074074066</c:v>
                </c:pt>
                <c:pt idx="3">
                  <c:v>4.9751243781094523</c:v>
                </c:pt>
                <c:pt idx="4">
                  <c:v>3.9840637450199203</c:v>
                </c:pt>
                <c:pt idx="5">
                  <c:v>2.7932960893854748</c:v>
                </c:pt>
                <c:pt idx="6">
                  <c:v>1.9685039370078741</c:v>
                </c:pt>
                <c:pt idx="7">
                  <c:v>1.5290519877675841</c:v>
                </c:pt>
                <c:pt idx="8">
                  <c:v>1.2376237623762376</c:v>
                </c:pt>
                <c:pt idx="9">
                  <c:v>0.87873462214411258</c:v>
                </c:pt>
                <c:pt idx="10">
                  <c:v>0.59772863120143449</c:v>
                </c:pt>
                <c:pt idx="11">
                  <c:v>0.54377379010331706</c:v>
                </c:pt>
                <c:pt idx="12">
                  <c:v>0.47755491881566381</c:v>
                </c:pt>
                <c:pt idx="13">
                  <c:v>0.4242681374628765</c:v>
                </c:pt>
                <c:pt idx="14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F-40AF-9BEA-FE72A67D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R'!$G$24:$G$52</c:f>
              <c:numCache>
                <c:formatCode>0.00</c:formatCode>
                <c:ptCount val="29"/>
                <c:pt idx="1">
                  <c:v>1.6824449552771625E-2</c:v>
                </c:pt>
                <c:pt idx="2">
                  <c:v>1.1552467454241793</c:v>
                </c:pt>
                <c:pt idx="3">
                  <c:v>1.9966893119378568</c:v>
                </c:pt>
                <c:pt idx="4">
                  <c:v>2.8381318784515059</c:v>
                </c:pt>
                <c:pt idx="5">
                  <c:v>3.6795744449651551</c:v>
                </c:pt>
                <c:pt idx="6">
                  <c:v>4.9664866055154988</c:v>
                </c:pt>
                <c:pt idx="7">
                  <c:v>5.7089359289099093</c:v>
                </c:pt>
              </c:numCache>
            </c:numRef>
          </c:xVal>
          <c:yVal>
            <c:numRef>
              <c:f>'2011 MD R'!$B$24:$B$52</c:f>
              <c:numCache>
                <c:formatCode>0.0000</c:formatCode>
                <c:ptCount val="29"/>
                <c:pt idx="1">
                  <c:v>7.6923076923076916</c:v>
                </c:pt>
                <c:pt idx="2">
                  <c:v>2.5706940874035991</c:v>
                </c:pt>
                <c:pt idx="3">
                  <c:v>1.6750418760469012</c:v>
                </c:pt>
                <c:pt idx="4">
                  <c:v>1.2594458438287153</c:v>
                </c:pt>
                <c:pt idx="5">
                  <c:v>0.82918739635157546</c:v>
                </c:pt>
                <c:pt idx="6">
                  <c:v>0.53937432578209277</c:v>
                </c:pt>
                <c:pt idx="7">
                  <c:v>0.54914881933003845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4C95-A333-5AF09AB0CB0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MD R'!$Q$24:$Q$37</c:f>
              <c:numCache>
                <c:formatCode>0.00</c:formatCode>
                <c:ptCount val="14"/>
                <c:pt idx="0">
                  <c:v>6.1544055229465329</c:v>
                </c:pt>
                <c:pt idx="1">
                  <c:v>7.0453447110198368</c:v>
                </c:pt>
                <c:pt idx="2">
                  <c:v>7.8372906559738738</c:v>
                </c:pt>
              </c:numCache>
            </c:numRef>
          </c:xVal>
          <c:yVal>
            <c:numRef>
              <c:f>'2011 MD R'!$L$24:$L$45</c:f>
              <c:numCache>
                <c:formatCode>0.0000</c:formatCode>
                <c:ptCount val="22"/>
                <c:pt idx="0">
                  <c:v>0.43252595155709345</c:v>
                </c:pt>
                <c:pt idx="1">
                  <c:v>0.40966816878328555</c:v>
                </c:pt>
                <c:pt idx="2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A-4C95-A333-5AF09AB0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MD R'!$D$25:$D$31</c:f>
              <c:numCache>
                <c:formatCode>0.0000</c:formatCode>
                <c:ptCount val="7"/>
                <c:pt idx="0">
                  <c:v>0.20199999999999999</c:v>
                </c:pt>
                <c:pt idx="1">
                  <c:v>0.19970000000000002</c:v>
                </c:pt>
                <c:pt idx="2">
                  <c:v>0.19799999999999998</c:v>
                </c:pt>
                <c:pt idx="3">
                  <c:v>0.1963</c:v>
                </c:pt>
                <c:pt idx="4">
                  <c:v>0.19460000000000002</c:v>
                </c:pt>
                <c:pt idx="5">
                  <c:v>0.19199999999999998</c:v>
                </c:pt>
                <c:pt idx="6">
                  <c:v>0.19049999999999997</c:v>
                </c:pt>
              </c:numCache>
            </c:numRef>
          </c:xVal>
          <c:yVal>
            <c:numRef>
              <c:f>'2011 MD R'!$A$25:$A$31</c:f>
              <c:numCache>
                <c:formatCode>General</c:formatCode>
                <c:ptCount val="7"/>
                <c:pt idx="0">
                  <c:v>-0.13</c:v>
                </c:pt>
                <c:pt idx="1">
                  <c:v>-0.38900000000000001</c:v>
                </c:pt>
                <c:pt idx="2">
                  <c:v>-0.59699999999999998</c:v>
                </c:pt>
                <c:pt idx="3">
                  <c:v>-0.79400000000000004</c:v>
                </c:pt>
                <c:pt idx="4">
                  <c:v>-1.206</c:v>
                </c:pt>
                <c:pt idx="5">
                  <c:v>-1.8540000000000001</c:v>
                </c:pt>
                <c:pt idx="6">
                  <c:v>-1.821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78F-8294-6B79F0FD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3F-478F-8294-6B79F0FDC810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R'!$AA$24:$AA$58</c:f>
              <c:numCache>
                <c:formatCode>0.00</c:formatCode>
                <c:ptCount val="35"/>
                <c:pt idx="1">
                  <c:v>1.6824449552771625E-2</c:v>
                </c:pt>
                <c:pt idx="2">
                  <c:v>1.1552467454241793</c:v>
                </c:pt>
                <c:pt idx="3">
                  <c:v>1.9966893119378568</c:v>
                </c:pt>
                <c:pt idx="4">
                  <c:v>2.8381318784515059</c:v>
                </c:pt>
                <c:pt idx="5">
                  <c:v>3.6795744449651551</c:v>
                </c:pt>
                <c:pt idx="6">
                  <c:v>4.9664866055154988</c:v>
                </c:pt>
                <c:pt idx="7">
                  <c:v>5.7089359289099093</c:v>
                </c:pt>
                <c:pt idx="8">
                  <c:v>6.1544055229465329</c:v>
                </c:pt>
                <c:pt idx="9">
                  <c:v>7.0453447110198368</c:v>
                </c:pt>
                <c:pt idx="10">
                  <c:v>7.8372906559738738</c:v>
                </c:pt>
              </c:numCache>
            </c:numRef>
          </c:xVal>
          <c:yVal>
            <c:numRef>
              <c:f>'2011 MD R'!$V$24:$V$58</c:f>
              <c:numCache>
                <c:formatCode>0.0000</c:formatCode>
                <c:ptCount val="35"/>
                <c:pt idx="1">
                  <c:v>7.6923076923076916</c:v>
                </c:pt>
                <c:pt idx="2">
                  <c:v>2.5706940874035991</c:v>
                </c:pt>
                <c:pt idx="3">
                  <c:v>1.6750418760469012</c:v>
                </c:pt>
                <c:pt idx="4">
                  <c:v>1.2594458438287153</c:v>
                </c:pt>
                <c:pt idx="5">
                  <c:v>0.82918739635157546</c:v>
                </c:pt>
                <c:pt idx="6">
                  <c:v>0.53937432578209277</c:v>
                </c:pt>
                <c:pt idx="7">
                  <c:v>0.54914881933003845</c:v>
                </c:pt>
                <c:pt idx="8">
                  <c:v>0.43252595155709345</c:v>
                </c:pt>
                <c:pt idx="9">
                  <c:v>0.40966816878328555</c:v>
                </c:pt>
                <c:pt idx="10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A14-AB3F-02CF9196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R'!$G$24:$G$52</c:f>
              <c:numCache>
                <c:formatCode>0.00</c:formatCode>
                <c:ptCount val="29"/>
                <c:pt idx="1">
                  <c:v>2.7336135973588682</c:v>
                </c:pt>
                <c:pt idx="2">
                  <c:v>2.8337849530773269</c:v>
                </c:pt>
                <c:pt idx="3">
                  <c:v>3.7353271545436257</c:v>
                </c:pt>
                <c:pt idx="4">
                  <c:v>4.1360125774175316</c:v>
                </c:pt>
                <c:pt idx="5">
                  <c:v>4.5366980002914374</c:v>
                </c:pt>
                <c:pt idx="6">
                  <c:v>5.1878118124615327</c:v>
                </c:pt>
                <c:pt idx="7">
                  <c:v>5.5884972353354385</c:v>
                </c:pt>
                <c:pt idx="8">
                  <c:v>6.3397824032240209</c:v>
                </c:pt>
                <c:pt idx="9">
                  <c:v>7.6920957054234549</c:v>
                </c:pt>
                <c:pt idx="10">
                  <c:v>8.0426954504381456</c:v>
                </c:pt>
              </c:numCache>
            </c:numRef>
          </c:xVal>
          <c:yVal>
            <c:numRef>
              <c:f>'2010 MD R'!$B$24:$B$52</c:f>
              <c:numCache>
                <c:formatCode>0.0000</c:formatCode>
                <c:ptCount val="29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4-4642-8DF9-6C8472F9DC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22399425894995603"/>
                  <c:y val="-0.28184786731113282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MD R'!$Q$24:$Q$37</c:f>
              <c:numCache>
                <c:formatCode>0.00</c:formatCode>
                <c:ptCount val="14"/>
                <c:pt idx="0">
                  <c:v>9.0944946854821467</c:v>
                </c:pt>
                <c:pt idx="1">
                  <c:v>10.597065021259297</c:v>
                </c:pt>
                <c:pt idx="2">
                  <c:v>12.04954967917719</c:v>
                </c:pt>
              </c:numCache>
            </c:numRef>
          </c:xVal>
          <c:yVal>
            <c:numRef>
              <c:f>'2010 MD R'!$L$24:$L$45</c:f>
              <c:numCache>
                <c:formatCode>0.0000</c:formatCode>
                <c:ptCount val="22"/>
                <c:pt idx="0">
                  <c:v>0.29498525073746312</c:v>
                </c:pt>
                <c:pt idx="1">
                  <c:v>0.28240609997175942</c:v>
                </c:pt>
                <c:pt idx="2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4-4642-8DF9-6C8472F9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MD R'!$D$25:$D$37</c:f>
              <c:numCache>
                <c:formatCode>0.0000</c:formatCode>
                <c:ptCount val="13"/>
                <c:pt idx="0">
                  <c:v>0.19419999999999998</c:v>
                </c:pt>
                <c:pt idx="1">
                  <c:v>0.19400000000000001</c:v>
                </c:pt>
                <c:pt idx="2">
                  <c:v>0.19219999999999998</c:v>
                </c:pt>
                <c:pt idx="3">
                  <c:v>0.19140000000000001</c:v>
                </c:pt>
                <c:pt idx="4">
                  <c:v>0.19059999999999999</c:v>
                </c:pt>
                <c:pt idx="5">
                  <c:v>0.18930000000000002</c:v>
                </c:pt>
                <c:pt idx="6">
                  <c:v>0.1885</c:v>
                </c:pt>
                <c:pt idx="7">
                  <c:v>0.187</c:v>
                </c:pt>
                <c:pt idx="8">
                  <c:v>0.18430000000000002</c:v>
                </c:pt>
                <c:pt idx="9">
                  <c:v>0.18359999999999999</c:v>
                </c:pt>
              </c:numCache>
            </c:numRef>
          </c:xVal>
          <c:yVal>
            <c:numRef>
              <c:f>'2010 MD R'!$A$25:$A$37</c:f>
              <c:numCache>
                <c:formatCode>General</c:formatCode>
                <c:ptCount val="13"/>
                <c:pt idx="0">
                  <c:v>-1.194</c:v>
                </c:pt>
                <c:pt idx="1">
                  <c:v>-1.159</c:v>
                </c:pt>
                <c:pt idx="2">
                  <c:v>-1.496</c:v>
                </c:pt>
                <c:pt idx="3">
                  <c:v>-1.7</c:v>
                </c:pt>
                <c:pt idx="4">
                  <c:v>-2.0579999999999998</c:v>
                </c:pt>
                <c:pt idx="5">
                  <c:v>-2.2229999999999999</c:v>
                </c:pt>
                <c:pt idx="6">
                  <c:v>-2.508</c:v>
                </c:pt>
                <c:pt idx="7">
                  <c:v>-2.7210000000000001</c:v>
                </c:pt>
                <c:pt idx="8">
                  <c:v>-3.1989999999999998</c:v>
                </c:pt>
                <c:pt idx="9">
                  <c:v>-3.387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8-0148-8175-DD2EFD99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98-0148-8175-DD2EFD997F8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R'!$AA$24:$AA$58</c:f>
              <c:numCache>
                <c:formatCode>0.00</c:formatCode>
                <c:ptCount val="35"/>
                <c:pt idx="1">
                  <c:v>2.7336135973588682</c:v>
                </c:pt>
                <c:pt idx="2">
                  <c:v>2.8337849530773269</c:v>
                </c:pt>
                <c:pt idx="3">
                  <c:v>3.7353271545436257</c:v>
                </c:pt>
                <c:pt idx="4">
                  <c:v>4.1360125774175316</c:v>
                </c:pt>
                <c:pt idx="5">
                  <c:v>4.5366980002914374</c:v>
                </c:pt>
                <c:pt idx="6">
                  <c:v>5.1878118124615327</c:v>
                </c:pt>
                <c:pt idx="7">
                  <c:v>5.5884972353354385</c:v>
                </c:pt>
                <c:pt idx="8">
                  <c:v>6.3397824032240209</c:v>
                </c:pt>
                <c:pt idx="9">
                  <c:v>7.6920957054234549</c:v>
                </c:pt>
                <c:pt idx="10">
                  <c:v>8.0426954504381456</c:v>
                </c:pt>
                <c:pt idx="11">
                  <c:v>9.0944946854821467</c:v>
                </c:pt>
                <c:pt idx="12">
                  <c:v>10.597065021259297</c:v>
                </c:pt>
                <c:pt idx="13">
                  <c:v>12.04954967917719</c:v>
                </c:pt>
              </c:numCache>
            </c:numRef>
          </c:xVal>
          <c:yVal>
            <c:numRef>
              <c:f>'2010 MD R'!$V$24:$V$58</c:f>
              <c:numCache>
                <c:formatCode>0.0000</c:formatCode>
                <c:ptCount val="35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  <c:pt idx="11">
                  <c:v>0.29498525073746312</c:v>
                </c:pt>
                <c:pt idx="12">
                  <c:v>0.28240609997175942</c:v>
                </c:pt>
                <c:pt idx="13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6-9949-ABD0-FFFA93F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R'!$G$24:$G$52</c:f>
              <c:numCache>
                <c:formatCode>0.00</c:formatCode>
                <c:ptCount val="29"/>
                <c:pt idx="1">
                  <c:v>-0.15926668817147061</c:v>
                </c:pt>
                <c:pt idx="2">
                  <c:v>0.38805170903165731</c:v>
                </c:pt>
                <c:pt idx="3">
                  <c:v>1.0195729365737236</c:v>
                </c:pt>
                <c:pt idx="4">
                  <c:v>1.6510941641157899</c:v>
                </c:pt>
                <c:pt idx="5">
                  <c:v>2.4720717599204676</c:v>
                </c:pt>
                <c:pt idx="6">
                  <c:v>3.0193901571235955</c:v>
                </c:pt>
              </c:numCache>
            </c:numRef>
          </c:xVal>
          <c:yVal>
            <c:numRef>
              <c:f>'2009 MD R'!$B$24:$B$52</c:f>
              <c:numCache>
                <c:formatCode>0.0000</c:formatCode>
                <c:ptCount val="29"/>
                <c:pt idx="1">
                  <c:v>11.363636363636365</c:v>
                </c:pt>
                <c:pt idx="2">
                  <c:v>6.9444444444444446</c:v>
                </c:pt>
                <c:pt idx="3">
                  <c:v>2.4691358024691357</c:v>
                </c:pt>
                <c:pt idx="4">
                  <c:v>1.3140604467805519</c:v>
                </c:pt>
                <c:pt idx="5">
                  <c:v>0.81967213114754101</c:v>
                </c:pt>
                <c:pt idx="6">
                  <c:v>0.61500615006150061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B8B-96F2-3FB4481EB23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MD R'!$Q$24:$Q$37</c:f>
              <c:numCache>
                <c:formatCode>0.00</c:formatCode>
                <c:ptCount val="14"/>
                <c:pt idx="0">
                  <c:v>3.5667085543267092</c:v>
                </c:pt>
                <c:pt idx="1">
                  <c:v>3.5667085543267092</c:v>
                </c:pt>
                <c:pt idx="2">
                  <c:v>4.6192439335634816</c:v>
                </c:pt>
                <c:pt idx="3">
                  <c:v>7.1242781361470264</c:v>
                </c:pt>
                <c:pt idx="4">
                  <c:v>7.1663795513164814</c:v>
                </c:pt>
              </c:numCache>
            </c:numRef>
          </c:xVal>
          <c:yVal>
            <c:numRef>
              <c:f>'2009 MD R'!$L$24:$L$45</c:f>
              <c:numCache>
                <c:formatCode>0.0000</c:formatCode>
                <c:ptCount val="22"/>
                <c:pt idx="0">
                  <c:v>0.51867219917012453</c:v>
                </c:pt>
                <c:pt idx="1">
                  <c:v>0.5181347150259068</c:v>
                </c:pt>
                <c:pt idx="2">
                  <c:v>0.42158516020236092</c:v>
                </c:pt>
                <c:pt idx="3">
                  <c:v>0.27540622418066651</c:v>
                </c:pt>
                <c:pt idx="4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1-4B8B-96F2-3FB4481E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MD R'!$D$25:$D$38</c:f>
              <c:numCache>
                <c:formatCode>0.0000</c:formatCode>
                <c:ptCount val="14"/>
                <c:pt idx="0">
                  <c:v>0.29229999999999995</c:v>
                </c:pt>
                <c:pt idx="1">
                  <c:v>0.29109999999999997</c:v>
                </c:pt>
                <c:pt idx="2">
                  <c:v>0.28950000000000004</c:v>
                </c:pt>
                <c:pt idx="3">
                  <c:v>0.28799999999999998</c:v>
                </c:pt>
                <c:pt idx="4">
                  <c:v>0.28560000000000002</c:v>
                </c:pt>
                <c:pt idx="5">
                  <c:v>0.28340000000000004</c:v>
                </c:pt>
                <c:pt idx="6">
                  <c:v>0.28009999999999996</c:v>
                </c:pt>
                <c:pt idx="7">
                  <c:v>0.27460000000000001</c:v>
                </c:pt>
                <c:pt idx="8">
                  <c:v>0.27199999999999996</c:v>
                </c:pt>
              </c:numCache>
            </c:numRef>
          </c:xVal>
          <c:yVal>
            <c:numRef>
              <c:f>'2347 MD R'!$A$25:$A$38</c:f>
              <c:numCache>
                <c:formatCode>General</c:formatCode>
                <c:ptCount val="14"/>
                <c:pt idx="0">
                  <c:v>-0.1</c:v>
                </c:pt>
                <c:pt idx="1">
                  <c:v>-0.13400000000000001</c:v>
                </c:pt>
                <c:pt idx="2">
                  <c:v>-0.28999999999999998</c:v>
                </c:pt>
                <c:pt idx="3">
                  <c:v>-0.37</c:v>
                </c:pt>
                <c:pt idx="4">
                  <c:v>-0.59399999999999997</c:v>
                </c:pt>
                <c:pt idx="5">
                  <c:v>-0.61799999999999999</c:v>
                </c:pt>
                <c:pt idx="6">
                  <c:v>-0.71599999999999997</c:v>
                </c:pt>
                <c:pt idx="7">
                  <c:v>-1.181</c:v>
                </c:pt>
                <c:pt idx="8">
                  <c:v>-1.498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A-9044-9BE0-B16777AD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2A-9044-9BE0-B16777AD8AF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MD R'!$D$25:$D$30</c:f>
              <c:numCache>
                <c:formatCode>0.0000</c:formatCode>
                <c:ptCount val="6"/>
                <c:pt idx="0">
                  <c:v>0.4758</c:v>
                </c:pt>
                <c:pt idx="1">
                  <c:v>0.47320000000000001</c:v>
                </c:pt>
                <c:pt idx="2">
                  <c:v>0.47020000000000001</c:v>
                </c:pt>
                <c:pt idx="3">
                  <c:v>0.4672</c:v>
                </c:pt>
                <c:pt idx="4">
                  <c:v>0.46329999999999999</c:v>
                </c:pt>
                <c:pt idx="5">
                  <c:v>0.4607</c:v>
                </c:pt>
              </c:numCache>
            </c:numRef>
          </c:xVal>
          <c:yVal>
            <c:numRef>
              <c:f>'2009 MD R'!$A$25:$A$30</c:f>
              <c:numCache>
                <c:formatCode>General</c:formatCode>
                <c:ptCount val="6"/>
                <c:pt idx="0">
                  <c:v>-8.7999999999999995E-2</c:v>
                </c:pt>
                <c:pt idx="1">
                  <c:v>-0.14399999999999999</c:v>
                </c:pt>
                <c:pt idx="2">
                  <c:v>-0.40500000000000003</c:v>
                </c:pt>
                <c:pt idx="3">
                  <c:v>-0.76100000000000001</c:v>
                </c:pt>
                <c:pt idx="4">
                  <c:v>-1.22</c:v>
                </c:pt>
                <c:pt idx="5">
                  <c:v>-1.6259999999999999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47EB-AE17-6192BCDB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40-47EB-AE17-6192BCDBB21D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R'!$AA$24:$AA$58</c:f>
              <c:numCache>
                <c:formatCode>0.00</c:formatCode>
                <c:ptCount val="35"/>
                <c:pt idx="1">
                  <c:v>-0.15926668817147061</c:v>
                </c:pt>
                <c:pt idx="2">
                  <c:v>0.38805170903165731</c:v>
                </c:pt>
                <c:pt idx="3">
                  <c:v>1.0195729365737236</c:v>
                </c:pt>
                <c:pt idx="4">
                  <c:v>1.6510941641157899</c:v>
                </c:pt>
                <c:pt idx="5">
                  <c:v>2.4720717599204676</c:v>
                </c:pt>
                <c:pt idx="6">
                  <c:v>3.0193901571235955</c:v>
                </c:pt>
                <c:pt idx="7">
                  <c:v>3.5667085543267092</c:v>
                </c:pt>
                <c:pt idx="8">
                  <c:v>3.5667085543267092</c:v>
                </c:pt>
                <c:pt idx="9">
                  <c:v>4.6192439335634816</c:v>
                </c:pt>
                <c:pt idx="10">
                  <c:v>7.1242781361470264</c:v>
                </c:pt>
                <c:pt idx="11">
                  <c:v>7.1663795513164814</c:v>
                </c:pt>
              </c:numCache>
            </c:numRef>
          </c:xVal>
          <c:yVal>
            <c:numRef>
              <c:f>'2009 MD R'!$V$24:$V$58</c:f>
              <c:numCache>
                <c:formatCode>0.0000</c:formatCode>
                <c:ptCount val="35"/>
                <c:pt idx="1">
                  <c:v>11.363636363636365</c:v>
                </c:pt>
                <c:pt idx="2">
                  <c:v>6.9444444444444446</c:v>
                </c:pt>
                <c:pt idx="3">
                  <c:v>2.4691358024691357</c:v>
                </c:pt>
                <c:pt idx="4">
                  <c:v>1.3140604467805519</c:v>
                </c:pt>
                <c:pt idx="5">
                  <c:v>0.81967213114754101</c:v>
                </c:pt>
                <c:pt idx="6">
                  <c:v>0.61500615006150061</c:v>
                </c:pt>
                <c:pt idx="7">
                  <c:v>0.51867219917012453</c:v>
                </c:pt>
                <c:pt idx="8">
                  <c:v>0.5181347150259068</c:v>
                </c:pt>
                <c:pt idx="9">
                  <c:v>0.42158516020236092</c:v>
                </c:pt>
                <c:pt idx="10">
                  <c:v>0.27540622418066651</c:v>
                </c:pt>
                <c:pt idx="11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2-4FB7-96A8-23C9E5BF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R'!$G$24:$G$52</c:f>
              <c:numCache>
                <c:formatCode>0.00</c:formatCode>
                <c:ptCount val="29"/>
                <c:pt idx="1">
                  <c:v>-0.45913951207177206</c:v>
                </c:pt>
                <c:pt idx="2">
                  <c:v>9.5883358160676835E-2</c:v>
                </c:pt>
                <c:pt idx="3">
                  <c:v>0.85273272665945399</c:v>
                </c:pt>
                <c:pt idx="4">
                  <c:v>1.8618652179911663</c:v>
                </c:pt>
                <c:pt idx="5">
                  <c:v>2.0132350916909303</c:v>
                </c:pt>
                <c:pt idx="6">
                  <c:v>3.2746507058555778</c:v>
                </c:pt>
                <c:pt idx="7">
                  <c:v>4.2333265726206974</c:v>
                </c:pt>
                <c:pt idx="8">
                  <c:v>4.9397193165528819</c:v>
                </c:pt>
                <c:pt idx="9">
                  <c:v>5.747025309618266</c:v>
                </c:pt>
                <c:pt idx="10">
                  <c:v>6.6552445518167929</c:v>
                </c:pt>
                <c:pt idx="11">
                  <c:v>7.311180671182413</c:v>
                </c:pt>
                <c:pt idx="12">
                  <c:v>8.1689432888143614</c:v>
                </c:pt>
                <c:pt idx="13">
                  <c:v>8.976249281879717</c:v>
                </c:pt>
              </c:numCache>
            </c:numRef>
          </c:xVal>
          <c:yVal>
            <c:numRef>
              <c:f>'2347 PD R'!$B$24:$B$52</c:f>
              <c:numCache>
                <c:formatCode>0.0000</c:formatCode>
                <c:ptCount val="29"/>
                <c:pt idx="1">
                  <c:v>10.204081632653061</c:v>
                </c:pt>
                <c:pt idx="2">
                  <c:v>7.6335877862595414</c:v>
                </c:pt>
                <c:pt idx="3">
                  <c:v>6.9930069930069934</c:v>
                </c:pt>
                <c:pt idx="4">
                  <c:v>4.3103448275862064</c:v>
                </c:pt>
                <c:pt idx="5">
                  <c:v>2.6954177897574123</c:v>
                </c:pt>
                <c:pt idx="6">
                  <c:v>2.0533880903490762</c:v>
                </c:pt>
                <c:pt idx="7">
                  <c:v>2.1645021645021645</c:v>
                </c:pt>
                <c:pt idx="8">
                  <c:v>1.639344262295082</c:v>
                </c:pt>
                <c:pt idx="9">
                  <c:v>1.2903225806451613</c:v>
                </c:pt>
                <c:pt idx="10">
                  <c:v>1.0593220338983051</c:v>
                </c:pt>
                <c:pt idx="11">
                  <c:v>0.87489063867016625</c:v>
                </c:pt>
                <c:pt idx="12">
                  <c:v>0.71581961345740874</c:v>
                </c:pt>
                <c:pt idx="13">
                  <c:v>0.64808813998703829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9-4905-84FB-42066ADE741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PD R'!$Q$24:$Q$37</c:f>
              <c:numCache>
                <c:formatCode>0.00</c:formatCode>
                <c:ptCount val="14"/>
                <c:pt idx="0">
                  <c:v>9.5817287766787729</c:v>
                </c:pt>
                <c:pt idx="1">
                  <c:v>10.4899480188773</c:v>
                </c:pt>
                <c:pt idx="2">
                  <c:v>11.499080510208998</c:v>
                </c:pt>
                <c:pt idx="3">
                  <c:v>12.911865998073409</c:v>
                </c:pt>
                <c:pt idx="4">
                  <c:v>14.223738236804621</c:v>
                </c:pt>
                <c:pt idx="5">
                  <c:v>16.292459844034639</c:v>
                </c:pt>
                <c:pt idx="6">
                  <c:v>18.815291072363905</c:v>
                </c:pt>
                <c:pt idx="7">
                  <c:v>21.085839177860251</c:v>
                </c:pt>
              </c:numCache>
            </c:numRef>
          </c:xVal>
          <c:yVal>
            <c:numRef>
              <c:f>'2347 PD R'!$L$24:$L$38</c:f>
              <c:numCache>
                <c:formatCode>0.0000</c:formatCode>
                <c:ptCount val="15"/>
                <c:pt idx="0">
                  <c:v>0.54644808743169393</c:v>
                </c:pt>
                <c:pt idx="1">
                  <c:v>0.50125313283208017</c:v>
                </c:pt>
                <c:pt idx="2">
                  <c:v>0.45495905368516837</c:v>
                </c:pt>
                <c:pt idx="3">
                  <c:v>0.41271151465125877</c:v>
                </c:pt>
                <c:pt idx="4">
                  <c:v>0.3436426116838488</c:v>
                </c:pt>
                <c:pt idx="5">
                  <c:v>0.30703101013202333</c:v>
                </c:pt>
                <c:pt idx="6">
                  <c:v>0.26997840172786175</c:v>
                </c:pt>
                <c:pt idx="7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9-4905-84FB-42066ADE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PD R'!$D$25:$D$37</c:f>
              <c:numCache>
                <c:formatCode>0.0000</c:formatCode>
                <c:ptCount val="13"/>
                <c:pt idx="0">
                  <c:v>0.1991</c:v>
                </c:pt>
                <c:pt idx="1">
                  <c:v>0.19800000000000001</c:v>
                </c:pt>
                <c:pt idx="2">
                  <c:v>0.19650000000000001</c:v>
                </c:pt>
                <c:pt idx="3">
                  <c:v>0.19450000000000001</c:v>
                </c:pt>
                <c:pt idx="4">
                  <c:v>0.19419999999999998</c:v>
                </c:pt>
                <c:pt idx="5">
                  <c:v>0.19169999999999998</c:v>
                </c:pt>
                <c:pt idx="6">
                  <c:v>0.18979999999999997</c:v>
                </c:pt>
                <c:pt idx="7">
                  <c:v>0.18840000000000001</c:v>
                </c:pt>
                <c:pt idx="8">
                  <c:v>0.18679999999999997</c:v>
                </c:pt>
                <c:pt idx="9">
                  <c:v>0.185</c:v>
                </c:pt>
                <c:pt idx="10">
                  <c:v>0.18369999999999997</c:v>
                </c:pt>
                <c:pt idx="11">
                  <c:v>0.182</c:v>
                </c:pt>
                <c:pt idx="12">
                  <c:v>0.1804</c:v>
                </c:pt>
              </c:numCache>
            </c:numRef>
          </c:xVal>
          <c:yVal>
            <c:numRef>
              <c:f>'2347 PD R'!$A$25:$A$37</c:f>
              <c:numCache>
                <c:formatCode>General</c:formatCode>
                <c:ptCount val="13"/>
                <c:pt idx="0">
                  <c:v>-9.8000000000000004E-2</c:v>
                </c:pt>
                <c:pt idx="1">
                  <c:v>-0.13100000000000001</c:v>
                </c:pt>
                <c:pt idx="2">
                  <c:v>-0.14299999999999999</c:v>
                </c:pt>
                <c:pt idx="3">
                  <c:v>-0.23200000000000001</c:v>
                </c:pt>
                <c:pt idx="4">
                  <c:v>-0.371</c:v>
                </c:pt>
                <c:pt idx="5">
                  <c:v>-0.48699999999999999</c:v>
                </c:pt>
                <c:pt idx="6">
                  <c:v>-0.46200000000000002</c:v>
                </c:pt>
                <c:pt idx="7">
                  <c:v>-0.61</c:v>
                </c:pt>
                <c:pt idx="8">
                  <c:v>-0.77500000000000002</c:v>
                </c:pt>
                <c:pt idx="9">
                  <c:v>-0.94399999999999995</c:v>
                </c:pt>
                <c:pt idx="10">
                  <c:v>-1.143</c:v>
                </c:pt>
                <c:pt idx="11">
                  <c:v>-1.397</c:v>
                </c:pt>
                <c:pt idx="12">
                  <c:v>-1.5429999999999999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1-474B-90D7-79785237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E1-474B-90D7-7978523791F7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R'!$AA$24:$AA$58</c:f>
              <c:numCache>
                <c:formatCode>0.00</c:formatCode>
                <c:ptCount val="35"/>
                <c:pt idx="1">
                  <c:v>-0.45913951207177206</c:v>
                </c:pt>
                <c:pt idx="2">
                  <c:v>9.5883358160676835E-2</c:v>
                </c:pt>
                <c:pt idx="3">
                  <c:v>0.85273272665945399</c:v>
                </c:pt>
                <c:pt idx="4">
                  <c:v>1.8618652179911663</c:v>
                </c:pt>
                <c:pt idx="5">
                  <c:v>2.0132350916909303</c:v>
                </c:pt>
                <c:pt idx="6">
                  <c:v>3.2746507058555778</c:v>
                </c:pt>
                <c:pt idx="7">
                  <c:v>4.2333265726206974</c:v>
                </c:pt>
                <c:pt idx="8">
                  <c:v>4.9397193165528819</c:v>
                </c:pt>
                <c:pt idx="9">
                  <c:v>5.747025309618266</c:v>
                </c:pt>
                <c:pt idx="10">
                  <c:v>6.6552445518167929</c:v>
                </c:pt>
                <c:pt idx="11">
                  <c:v>7.311180671182413</c:v>
                </c:pt>
                <c:pt idx="12">
                  <c:v>8.1689432888143614</c:v>
                </c:pt>
                <c:pt idx="13">
                  <c:v>8.976249281879717</c:v>
                </c:pt>
                <c:pt idx="14">
                  <c:v>9.5817287766787729</c:v>
                </c:pt>
                <c:pt idx="15">
                  <c:v>10.4899480188773</c:v>
                </c:pt>
                <c:pt idx="16">
                  <c:v>11.499080510208998</c:v>
                </c:pt>
                <c:pt idx="17">
                  <c:v>12.911865998073409</c:v>
                </c:pt>
                <c:pt idx="18">
                  <c:v>14.223738236804621</c:v>
                </c:pt>
                <c:pt idx="19">
                  <c:v>16.292459844034639</c:v>
                </c:pt>
                <c:pt idx="20">
                  <c:v>18.815291072363905</c:v>
                </c:pt>
                <c:pt idx="21">
                  <c:v>21.085839177860251</c:v>
                </c:pt>
              </c:numCache>
            </c:numRef>
          </c:xVal>
          <c:yVal>
            <c:numRef>
              <c:f>'2347 PD R'!$V$24:$V$58</c:f>
              <c:numCache>
                <c:formatCode>0.0000</c:formatCode>
                <c:ptCount val="35"/>
                <c:pt idx="1">
                  <c:v>10.204081632653061</c:v>
                </c:pt>
                <c:pt idx="2">
                  <c:v>7.6335877862595414</c:v>
                </c:pt>
                <c:pt idx="3">
                  <c:v>6.9930069930069934</c:v>
                </c:pt>
                <c:pt idx="4">
                  <c:v>4.3103448275862064</c:v>
                </c:pt>
                <c:pt idx="5">
                  <c:v>2.6954177897574123</c:v>
                </c:pt>
                <c:pt idx="6">
                  <c:v>2.0533880903490762</c:v>
                </c:pt>
                <c:pt idx="7">
                  <c:v>2.1645021645021645</c:v>
                </c:pt>
                <c:pt idx="8">
                  <c:v>1.639344262295082</c:v>
                </c:pt>
                <c:pt idx="9">
                  <c:v>1.2903225806451613</c:v>
                </c:pt>
                <c:pt idx="10">
                  <c:v>1.0593220338983051</c:v>
                </c:pt>
                <c:pt idx="11">
                  <c:v>0.87489063867016625</c:v>
                </c:pt>
                <c:pt idx="12">
                  <c:v>0.71581961345740874</c:v>
                </c:pt>
                <c:pt idx="13">
                  <c:v>0.64808813998703829</c:v>
                </c:pt>
                <c:pt idx="14">
                  <c:v>0.54644808743169393</c:v>
                </c:pt>
                <c:pt idx="15">
                  <c:v>0.50125313283208017</c:v>
                </c:pt>
                <c:pt idx="16">
                  <c:v>0.45495905368516837</c:v>
                </c:pt>
                <c:pt idx="17">
                  <c:v>0.41271151465125877</c:v>
                </c:pt>
                <c:pt idx="18">
                  <c:v>0.3436426116838488</c:v>
                </c:pt>
                <c:pt idx="19">
                  <c:v>0.30703101013202333</c:v>
                </c:pt>
                <c:pt idx="20">
                  <c:v>0.26997840172786175</c:v>
                </c:pt>
                <c:pt idx="21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1-4837-8100-4C2CD564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R'!$G$24:$G$52</c:f>
              <c:numCache>
                <c:formatCode>0.00</c:formatCode>
                <c:ptCount val="29"/>
                <c:pt idx="1">
                  <c:v>-1.6217783807412474</c:v>
                </c:pt>
                <c:pt idx="2">
                  <c:v>-0.98398479257761551</c:v>
                </c:pt>
                <c:pt idx="3">
                  <c:v>0.61049917783149965</c:v>
                </c:pt>
                <c:pt idx="4">
                  <c:v>-2.7294410332132202E-2</c:v>
                </c:pt>
                <c:pt idx="5">
                  <c:v>0.39790131511028903</c:v>
                </c:pt>
                <c:pt idx="6">
                  <c:v>1.3545916973557723</c:v>
                </c:pt>
                <c:pt idx="7">
                  <c:v>2.311282079601213</c:v>
                </c:pt>
                <c:pt idx="8">
                  <c:v>3.4805703245679354</c:v>
                </c:pt>
                <c:pt idx="9">
                  <c:v>3.5868692559285194</c:v>
                </c:pt>
                <c:pt idx="10">
                  <c:v>4.9687553636164239</c:v>
                </c:pt>
                <c:pt idx="11">
                  <c:v>5.3939510890588735</c:v>
                </c:pt>
                <c:pt idx="12">
                  <c:v>6.2443425399437302</c:v>
                </c:pt>
                <c:pt idx="13">
                  <c:v>7.2010329221892135</c:v>
                </c:pt>
                <c:pt idx="14">
                  <c:v>8.4766200985165199</c:v>
                </c:pt>
                <c:pt idx="15">
                  <c:v>9.7522072748437978</c:v>
                </c:pt>
                <c:pt idx="16">
                  <c:v>10.921495519810492</c:v>
                </c:pt>
                <c:pt idx="17">
                  <c:v>12.728577352940803</c:v>
                </c:pt>
              </c:numCache>
            </c:numRef>
          </c:xVal>
          <c:yVal>
            <c:numRef>
              <c:f>'2382 PD R'!$B$24:$B$52</c:f>
              <c:numCache>
                <c:formatCode>0.0000</c:formatCode>
                <c:ptCount val="29"/>
                <c:pt idx="1">
                  <c:v>10.1010101010101</c:v>
                </c:pt>
                <c:pt idx="2">
                  <c:v>9.615384615384615</c:v>
                </c:pt>
                <c:pt idx="3">
                  <c:v>8.695652173913043</c:v>
                </c:pt>
                <c:pt idx="4">
                  <c:v>7.8740157480314963</c:v>
                </c:pt>
                <c:pt idx="5">
                  <c:v>5.8823529411764701</c:v>
                </c:pt>
                <c:pt idx="6">
                  <c:v>4.2553191489361701</c:v>
                </c:pt>
                <c:pt idx="7">
                  <c:v>3.2051282051282053</c:v>
                </c:pt>
                <c:pt idx="8">
                  <c:v>2.5773195876288657</c:v>
                </c:pt>
                <c:pt idx="9">
                  <c:v>1.8315018315018314</c:v>
                </c:pt>
                <c:pt idx="10">
                  <c:v>1.557632398753894</c:v>
                </c:pt>
                <c:pt idx="11">
                  <c:v>1.1481056257175659</c:v>
                </c:pt>
                <c:pt idx="12">
                  <c:v>0.94339622641509424</c:v>
                </c:pt>
                <c:pt idx="13">
                  <c:v>0.77041602465331271</c:v>
                </c:pt>
                <c:pt idx="14">
                  <c:v>0.62539086929330834</c:v>
                </c:pt>
                <c:pt idx="15">
                  <c:v>0.51786639047125838</c:v>
                </c:pt>
                <c:pt idx="16">
                  <c:v>0.43233895373973191</c:v>
                </c:pt>
                <c:pt idx="17">
                  <c:v>0.36456434560699963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7-4568-A233-E75CB9E36D0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PD R'!$Q$24:$Q$37</c:f>
              <c:numCache>
                <c:formatCode>0.00</c:formatCode>
                <c:ptCount val="14"/>
                <c:pt idx="0">
                  <c:v>14.960854911513593</c:v>
                </c:pt>
                <c:pt idx="1">
                  <c:v>17.724627126889402</c:v>
                </c:pt>
                <c:pt idx="2">
                  <c:v>20.382100410904599</c:v>
                </c:pt>
                <c:pt idx="3">
                  <c:v>23.358470489001633</c:v>
                </c:pt>
              </c:numCache>
            </c:numRef>
          </c:xVal>
          <c:yVal>
            <c:numRef>
              <c:f>'2382 PD R'!$L$24:$L$45</c:f>
              <c:numCache>
                <c:formatCode>0.0000</c:formatCode>
                <c:ptCount val="22"/>
                <c:pt idx="0">
                  <c:v>0.31496062992125984</c:v>
                </c:pt>
                <c:pt idx="1">
                  <c:v>0.29726516052318669</c:v>
                </c:pt>
                <c:pt idx="2">
                  <c:v>0.27746947835738067</c:v>
                </c:pt>
                <c:pt idx="3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7-4568-A233-E75CB9E3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PD R'!$D$25:$D$36</c:f>
              <c:numCache>
                <c:formatCode>0.0000</c:formatCode>
                <c:ptCount val="12"/>
                <c:pt idx="0">
                  <c:v>9.5599999999999991E-2</c:v>
                </c:pt>
                <c:pt idx="1">
                  <c:v>9.5000000000000001E-2</c:v>
                </c:pt>
                <c:pt idx="2">
                  <c:v>9.35E-2</c:v>
                </c:pt>
                <c:pt idx="3">
                  <c:v>9.4099999999999989E-2</c:v>
                </c:pt>
                <c:pt idx="4">
                  <c:v>9.3700000000000006E-2</c:v>
                </c:pt>
                <c:pt idx="5">
                  <c:v>9.2799999999999994E-2</c:v>
                </c:pt>
                <c:pt idx="6">
                  <c:v>9.1900000000000009E-2</c:v>
                </c:pt>
                <c:pt idx="7">
                  <c:v>9.0799999999999992E-2</c:v>
                </c:pt>
                <c:pt idx="8">
                  <c:v>9.0700000000000003E-2</c:v>
                </c:pt>
                <c:pt idx="9">
                  <c:v>8.9400000000000007E-2</c:v>
                </c:pt>
                <c:pt idx="10">
                  <c:v>8.8999999999999996E-2</c:v>
                </c:pt>
                <c:pt idx="11">
                  <c:v>8.8200000000000001E-2</c:v>
                </c:pt>
              </c:numCache>
            </c:numRef>
          </c:xVal>
          <c:yVal>
            <c:numRef>
              <c:f>'2382 PD R'!$A$25:$A$36</c:f>
              <c:numCache>
                <c:formatCode>General</c:formatCode>
                <c:ptCount val="12"/>
                <c:pt idx="0">
                  <c:v>-9.9000000000000005E-2</c:v>
                </c:pt>
                <c:pt idx="1">
                  <c:v>-0.104</c:v>
                </c:pt>
                <c:pt idx="2">
                  <c:v>-0.115</c:v>
                </c:pt>
                <c:pt idx="3">
                  <c:v>-0.127</c:v>
                </c:pt>
                <c:pt idx="4">
                  <c:v>-0.17</c:v>
                </c:pt>
                <c:pt idx="5">
                  <c:v>-0.23499999999999999</c:v>
                </c:pt>
                <c:pt idx="6">
                  <c:v>-0.312</c:v>
                </c:pt>
                <c:pt idx="7">
                  <c:v>-0.38800000000000001</c:v>
                </c:pt>
                <c:pt idx="8">
                  <c:v>-0.54600000000000004</c:v>
                </c:pt>
                <c:pt idx="9">
                  <c:v>-0.64200000000000002</c:v>
                </c:pt>
                <c:pt idx="10">
                  <c:v>-0.871</c:v>
                </c:pt>
                <c:pt idx="11">
                  <c:v>-1.06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D-4B07-A8B3-DFAAD2B3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5D-4B07-A8B3-DFAAD2B3EB24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R'!$AA$24:$AA$58</c:f>
              <c:numCache>
                <c:formatCode>0.00</c:formatCode>
                <c:ptCount val="35"/>
                <c:pt idx="1">
                  <c:v>-1.6217783807412474</c:v>
                </c:pt>
                <c:pt idx="2">
                  <c:v>-0.98398479257761551</c:v>
                </c:pt>
                <c:pt idx="3">
                  <c:v>0.61049917783149965</c:v>
                </c:pt>
                <c:pt idx="4">
                  <c:v>-2.7294410332132202E-2</c:v>
                </c:pt>
                <c:pt idx="5">
                  <c:v>0.39790131511028903</c:v>
                </c:pt>
                <c:pt idx="6">
                  <c:v>1.3545916973557723</c:v>
                </c:pt>
                <c:pt idx="7">
                  <c:v>2.311282079601213</c:v>
                </c:pt>
                <c:pt idx="8">
                  <c:v>3.4805703245679354</c:v>
                </c:pt>
                <c:pt idx="9">
                  <c:v>3.5868692559285194</c:v>
                </c:pt>
                <c:pt idx="10">
                  <c:v>4.9687553636164239</c:v>
                </c:pt>
                <c:pt idx="11">
                  <c:v>5.3939510890588735</c:v>
                </c:pt>
                <c:pt idx="12">
                  <c:v>6.2443425399437302</c:v>
                </c:pt>
                <c:pt idx="13">
                  <c:v>7.2010329221892135</c:v>
                </c:pt>
                <c:pt idx="14">
                  <c:v>8.4766200985165199</c:v>
                </c:pt>
                <c:pt idx="15">
                  <c:v>9.7522072748437978</c:v>
                </c:pt>
                <c:pt idx="16">
                  <c:v>10.921495519810492</c:v>
                </c:pt>
                <c:pt idx="17">
                  <c:v>12.728577352940803</c:v>
                </c:pt>
                <c:pt idx="18">
                  <c:v>14.960854911513593</c:v>
                </c:pt>
                <c:pt idx="19">
                  <c:v>17.724627126889402</c:v>
                </c:pt>
                <c:pt idx="20">
                  <c:v>20.382100410904599</c:v>
                </c:pt>
                <c:pt idx="21">
                  <c:v>23.358470489001633</c:v>
                </c:pt>
              </c:numCache>
            </c:numRef>
          </c:xVal>
          <c:yVal>
            <c:numRef>
              <c:f>'2382 PD R'!$V$24:$V$58</c:f>
              <c:numCache>
                <c:formatCode>0.0000</c:formatCode>
                <c:ptCount val="35"/>
                <c:pt idx="1">
                  <c:v>10.1010101010101</c:v>
                </c:pt>
                <c:pt idx="2">
                  <c:v>9.615384615384615</c:v>
                </c:pt>
                <c:pt idx="3">
                  <c:v>8.695652173913043</c:v>
                </c:pt>
                <c:pt idx="4">
                  <c:v>7.8740157480314963</c:v>
                </c:pt>
                <c:pt idx="5">
                  <c:v>5.8823529411764701</c:v>
                </c:pt>
                <c:pt idx="6">
                  <c:v>4.2553191489361701</c:v>
                </c:pt>
                <c:pt idx="7">
                  <c:v>3.2051282051282053</c:v>
                </c:pt>
                <c:pt idx="8">
                  <c:v>2.5773195876288657</c:v>
                </c:pt>
                <c:pt idx="9">
                  <c:v>1.8315018315018314</c:v>
                </c:pt>
                <c:pt idx="10">
                  <c:v>1.557632398753894</c:v>
                </c:pt>
                <c:pt idx="11">
                  <c:v>1.1481056257175659</c:v>
                </c:pt>
                <c:pt idx="12">
                  <c:v>0.94339622641509424</c:v>
                </c:pt>
                <c:pt idx="13">
                  <c:v>0.77041602465331271</c:v>
                </c:pt>
                <c:pt idx="14">
                  <c:v>0.62539086929330834</c:v>
                </c:pt>
                <c:pt idx="15">
                  <c:v>0.51786639047125838</c:v>
                </c:pt>
                <c:pt idx="16">
                  <c:v>0.43233895373973191</c:v>
                </c:pt>
                <c:pt idx="17">
                  <c:v>0.36456434560699963</c:v>
                </c:pt>
                <c:pt idx="18">
                  <c:v>0.31496062992125984</c:v>
                </c:pt>
                <c:pt idx="19">
                  <c:v>0.29726516052318669</c:v>
                </c:pt>
                <c:pt idx="20">
                  <c:v>0.27746947835738067</c:v>
                </c:pt>
                <c:pt idx="21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E-4477-B808-DB0F0F80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'2381 PD R'!$G$24:$G$52</c:f>
              <c:numCache>
                <c:formatCode>0.00</c:formatCode>
                <c:ptCount val="29"/>
                <c:pt idx="1">
                  <c:v>-1.8698306663754067</c:v>
                </c:pt>
                <c:pt idx="2">
                  <c:v>-0.38684320986604348</c:v>
                </c:pt>
                <c:pt idx="3">
                  <c:v>0.29761253929216025</c:v>
                </c:pt>
                <c:pt idx="4">
                  <c:v>1.7805999958015377</c:v>
                </c:pt>
                <c:pt idx="5">
                  <c:v>2.9213595777318346</c:v>
                </c:pt>
                <c:pt idx="6">
                  <c:v>4.0621191596621316</c:v>
                </c:pt>
                <c:pt idx="7">
                  <c:v>5.2028787415924285</c:v>
                </c:pt>
                <c:pt idx="8">
                  <c:v>6.2295623653296843</c:v>
                </c:pt>
                <c:pt idx="9">
                  <c:v>7.5984738636460349</c:v>
                </c:pt>
                <c:pt idx="10">
                  <c:v>9.3096132365414803</c:v>
                </c:pt>
                <c:pt idx="11">
                  <c:v>10.222220902085724</c:v>
                </c:pt>
                <c:pt idx="12">
                  <c:v>11.591132400402088</c:v>
                </c:pt>
                <c:pt idx="13">
                  <c:v>12.845967940525426</c:v>
                </c:pt>
              </c:numCache>
            </c:numRef>
          </c:xVal>
          <c:yVal>
            <c:numRef>
              <c:f>'2381 PD R'!$B$24:$B$52</c:f>
              <c:numCache>
                <c:formatCode>0.0000</c:formatCode>
                <c:ptCount val="29"/>
                <c:pt idx="1">
                  <c:v>7.2992700729926998</c:v>
                </c:pt>
                <c:pt idx="2">
                  <c:v>5.5865921787709496</c:v>
                </c:pt>
                <c:pt idx="3">
                  <c:v>5.3475935828877006</c:v>
                </c:pt>
                <c:pt idx="4">
                  <c:v>3.5087719298245617</c:v>
                </c:pt>
                <c:pt idx="5">
                  <c:v>3.125</c:v>
                </c:pt>
                <c:pt idx="6">
                  <c:v>2.0790020790020791</c:v>
                </c:pt>
                <c:pt idx="7">
                  <c:v>1.3071895424836601</c:v>
                </c:pt>
                <c:pt idx="8">
                  <c:v>0.96153846153846145</c:v>
                </c:pt>
                <c:pt idx="9">
                  <c:v>0.75471698113207553</c:v>
                </c:pt>
                <c:pt idx="10">
                  <c:v>0.60240963855421692</c:v>
                </c:pt>
                <c:pt idx="11">
                  <c:v>0.47824007651841222</c:v>
                </c:pt>
                <c:pt idx="12">
                  <c:v>0.40404040404040403</c:v>
                </c:pt>
                <c:pt idx="13">
                  <c:v>0.35498757543485976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7-477F-A658-99B6F43FE91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'2381 PD R'!$Q$24:$Q$37</c:f>
              <c:numCache>
                <c:formatCode>0.00</c:formatCode>
                <c:ptCount val="14"/>
                <c:pt idx="0">
                  <c:v>14.785259229806897</c:v>
                </c:pt>
                <c:pt idx="1">
                  <c:v>16.72455051908841</c:v>
                </c:pt>
                <c:pt idx="2">
                  <c:v>20.374981181265369</c:v>
                </c:pt>
                <c:pt idx="3">
                  <c:v>24.595791634407448</c:v>
                </c:pt>
                <c:pt idx="4">
                  <c:v>26.877310798268041</c:v>
                </c:pt>
              </c:numCache>
            </c:numRef>
          </c:xVal>
          <c:yVal>
            <c:numRef>
              <c:f>'2381 PD R'!$L$24:$L$45</c:f>
              <c:numCache>
                <c:formatCode>0.0000</c:formatCode>
                <c:ptCount val="22"/>
                <c:pt idx="0">
                  <c:v>0.31625553447185328</c:v>
                </c:pt>
                <c:pt idx="1">
                  <c:v>0.28985507246376813</c:v>
                </c:pt>
                <c:pt idx="2">
                  <c:v>0.28304557033682426</c:v>
                </c:pt>
                <c:pt idx="3">
                  <c:v>0.27570995312930796</c:v>
                </c:pt>
                <c:pt idx="4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7-477F-A658-99B6F43F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'2381 PD R'!$D$25:$D$37</c:f>
              <c:numCache>
                <c:formatCode>0.0000</c:formatCode>
                <c:ptCount val="13"/>
                <c:pt idx="0">
                  <c:v>8.9300000000000004E-2</c:v>
                </c:pt>
                <c:pt idx="1">
                  <c:v>8.8000000000000009E-2</c:v>
                </c:pt>
                <c:pt idx="2">
                  <c:v>8.7399999999999992E-2</c:v>
                </c:pt>
                <c:pt idx="3">
                  <c:v>8.6099999999999996E-2</c:v>
                </c:pt>
                <c:pt idx="4">
                  <c:v>8.5099999999999995E-2</c:v>
                </c:pt>
                <c:pt idx="5">
                  <c:v>8.4099999999999994E-2</c:v>
                </c:pt>
                <c:pt idx="6">
                  <c:v>8.3099999999999993E-2</c:v>
                </c:pt>
                <c:pt idx="7">
                  <c:v>8.2200000000000009E-2</c:v>
                </c:pt>
                <c:pt idx="8">
                  <c:v>8.1000000000000003E-2</c:v>
                </c:pt>
                <c:pt idx="9">
                  <c:v>7.9500000000000001E-2</c:v>
                </c:pt>
                <c:pt idx="10">
                  <c:v>7.8700000000000006E-2</c:v>
                </c:pt>
                <c:pt idx="11">
                  <c:v>7.7499999999999999E-2</c:v>
                </c:pt>
                <c:pt idx="12">
                  <c:v>7.6399999999999982E-2</c:v>
                </c:pt>
              </c:numCache>
            </c:numRef>
          </c:xVal>
          <c:yVal>
            <c:numRef>
              <c:f>'2381 PD R'!$A$25:$A$37</c:f>
              <c:numCache>
                <c:formatCode>General</c:formatCode>
                <c:ptCount val="13"/>
                <c:pt idx="0">
                  <c:v>-0.13700000000000001</c:v>
                </c:pt>
                <c:pt idx="1">
                  <c:v>-0.17899999999999999</c:v>
                </c:pt>
                <c:pt idx="2">
                  <c:v>-0.187</c:v>
                </c:pt>
                <c:pt idx="3">
                  <c:v>-0.28499999999999998</c:v>
                </c:pt>
                <c:pt idx="4">
                  <c:v>-0.32</c:v>
                </c:pt>
                <c:pt idx="5">
                  <c:v>-0.48099999999999998</c:v>
                </c:pt>
                <c:pt idx="6">
                  <c:v>-0.76500000000000001</c:v>
                </c:pt>
                <c:pt idx="7">
                  <c:v>-1.04</c:v>
                </c:pt>
                <c:pt idx="8">
                  <c:v>-1.325</c:v>
                </c:pt>
                <c:pt idx="9">
                  <c:v>-1.66</c:v>
                </c:pt>
                <c:pt idx="10">
                  <c:v>-2.0910000000000002</c:v>
                </c:pt>
                <c:pt idx="11">
                  <c:v>-2.4750000000000001</c:v>
                </c:pt>
                <c:pt idx="12">
                  <c:v>-2.8170000000000002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7-43BA-9D5C-69FB8FA4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27-43BA-9D5C-69FB8FA4C4CC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R'!$AA$25:$AA$38</c:f>
              <c:numCache>
                <c:formatCode>0.00</c:formatCode>
                <c:ptCount val="14"/>
                <c:pt idx="0">
                  <c:v>0.38499064593210619</c:v>
                </c:pt>
                <c:pt idx="1">
                  <c:v>0.79394723582223037</c:v>
                </c:pt>
                <c:pt idx="2">
                  <c:v>1.33922268900902</c:v>
                </c:pt>
                <c:pt idx="3">
                  <c:v>1.8504184263716894</c:v>
                </c:pt>
                <c:pt idx="4">
                  <c:v>2.6683316061519093</c:v>
                </c:pt>
                <c:pt idx="5">
                  <c:v>3.4180853542837895</c:v>
                </c:pt>
                <c:pt idx="6">
                  <c:v>4.5427159764816309</c:v>
                </c:pt>
                <c:pt idx="7">
                  <c:v>6.4171003468113241</c:v>
                </c:pt>
                <c:pt idx="8">
                  <c:v>7.3031729582399407</c:v>
                </c:pt>
                <c:pt idx="9">
                  <c:v>8.8708398861520266</c:v>
                </c:pt>
                <c:pt idx="10">
                  <c:v>9.7228327817564661</c:v>
                </c:pt>
                <c:pt idx="11">
                  <c:v>10.677064824833366</c:v>
                </c:pt>
                <c:pt idx="12">
                  <c:v>11.597217152086145</c:v>
                </c:pt>
                <c:pt idx="13">
                  <c:v>13.164884079998288</c:v>
                </c:pt>
              </c:numCache>
            </c:numRef>
          </c:xVal>
          <c:yVal>
            <c:numRef>
              <c:f>'2347 MD R'!$V$25:$V$38</c:f>
              <c:numCache>
                <c:formatCode>0.0000</c:formatCode>
                <c:ptCount val="14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  <c:pt idx="12">
                  <c:v>0.41511000415110005</c:v>
                </c:pt>
                <c:pt idx="13">
                  <c:v>0.40436716538617068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A-034D-B38D-7079118B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'2381 PD R'!$AA$24:$AA$58</c:f>
              <c:numCache>
                <c:formatCode>0.00</c:formatCode>
                <c:ptCount val="35"/>
                <c:pt idx="1">
                  <c:v>-1.8698306663754067</c:v>
                </c:pt>
                <c:pt idx="2">
                  <c:v>-0.38684320986604348</c:v>
                </c:pt>
                <c:pt idx="3">
                  <c:v>0.29761253929216025</c:v>
                </c:pt>
                <c:pt idx="4">
                  <c:v>1.7805999958015377</c:v>
                </c:pt>
                <c:pt idx="5">
                  <c:v>2.9213595777318346</c:v>
                </c:pt>
                <c:pt idx="6">
                  <c:v>4.0621191596621316</c:v>
                </c:pt>
                <c:pt idx="7">
                  <c:v>5.2028787415924285</c:v>
                </c:pt>
                <c:pt idx="8">
                  <c:v>6.2295623653296843</c:v>
                </c:pt>
                <c:pt idx="9">
                  <c:v>7.5984738636460349</c:v>
                </c:pt>
                <c:pt idx="10">
                  <c:v>9.3096132365414803</c:v>
                </c:pt>
                <c:pt idx="11">
                  <c:v>10.222220902085724</c:v>
                </c:pt>
                <c:pt idx="12">
                  <c:v>11.591132400402088</c:v>
                </c:pt>
                <c:pt idx="13">
                  <c:v>12.845967940525426</c:v>
                </c:pt>
                <c:pt idx="14">
                  <c:v>14.785259229806897</c:v>
                </c:pt>
                <c:pt idx="15">
                  <c:v>16.72455051908841</c:v>
                </c:pt>
                <c:pt idx="16">
                  <c:v>20.374981181265369</c:v>
                </c:pt>
                <c:pt idx="17">
                  <c:v>24.595791634407448</c:v>
                </c:pt>
                <c:pt idx="18">
                  <c:v>26.877310798268041</c:v>
                </c:pt>
              </c:numCache>
            </c:numRef>
          </c:xVal>
          <c:yVal>
            <c:numRef>
              <c:f>'2381 PD R'!$V$24:$V$58</c:f>
              <c:numCache>
                <c:formatCode>0.0000</c:formatCode>
                <c:ptCount val="35"/>
                <c:pt idx="1">
                  <c:v>7.2992700729926998</c:v>
                </c:pt>
                <c:pt idx="2">
                  <c:v>5.5865921787709496</c:v>
                </c:pt>
                <c:pt idx="3">
                  <c:v>5.3475935828877006</c:v>
                </c:pt>
                <c:pt idx="4">
                  <c:v>3.5087719298245617</c:v>
                </c:pt>
                <c:pt idx="5">
                  <c:v>3.125</c:v>
                </c:pt>
                <c:pt idx="6">
                  <c:v>2.0790020790020791</c:v>
                </c:pt>
                <c:pt idx="7">
                  <c:v>1.3071895424836601</c:v>
                </c:pt>
                <c:pt idx="8">
                  <c:v>0.96153846153846145</c:v>
                </c:pt>
                <c:pt idx="9">
                  <c:v>0.75471698113207553</c:v>
                </c:pt>
                <c:pt idx="10">
                  <c:v>0.60240963855421692</c:v>
                </c:pt>
                <c:pt idx="11">
                  <c:v>0.47824007651841222</c:v>
                </c:pt>
                <c:pt idx="12">
                  <c:v>0.40404040404040403</c:v>
                </c:pt>
                <c:pt idx="13">
                  <c:v>0.35498757543485976</c:v>
                </c:pt>
                <c:pt idx="14">
                  <c:v>0.31625553447185328</c:v>
                </c:pt>
                <c:pt idx="15">
                  <c:v>0.28985507246376813</c:v>
                </c:pt>
                <c:pt idx="16">
                  <c:v>0.28304557033682426</c:v>
                </c:pt>
                <c:pt idx="17">
                  <c:v>0.27570995312930796</c:v>
                </c:pt>
                <c:pt idx="18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6-4D07-8275-1D1B5D1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R'!$G$24:$G$52</c:f>
              <c:numCache>
                <c:formatCode>0.00</c:formatCode>
                <c:ptCount val="29"/>
                <c:pt idx="1">
                  <c:v>-1.075773013320827</c:v>
                </c:pt>
                <c:pt idx="2">
                  <c:v>-0.95295919434957455</c:v>
                </c:pt>
                <c:pt idx="3">
                  <c:v>0.52080663330514199</c:v>
                </c:pt>
                <c:pt idx="4">
                  <c:v>1.5033171850750051</c:v>
                </c:pt>
                <c:pt idx="5">
                  <c:v>2.3630139178735732</c:v>
                </c:pt>
                <c:pt idx="6">
                  <c:v>3.9595935644995279</c:v>
                </c:pt>
                <c:pt idx="7">
                  <c:v>4.9421041162693911</c:v>
                </c:pt>
                <c:pt idx="8">
                  <c:v>6.5386837628953458</c:v>
                </c:pt>
                <c:pt idx="9">
                  <c:v>6.907125219809032</c:v>
                </c:pt>
                <c:pt idx="10">
                  <c:v>9.4862154182048073</c:v>
                </c:pt>
                <c:pt idx="11">
                  <c:v>9.8546568751184793</c:v>
                </c:pt>
                <c:pt idx="12">
                  <c:v>14.153140539111476</c:v>
                </c:pt>
                <c:pt idx="13">
                  <c:v>14.153140539111476</c:v>
                </c:pt>
              </c:numCache>
            </c:numRef>
          </c:xVal>
          <c:yVal>
            <c:numRef>
              <c:f>'2383 PD R'!$B$24:$B$52</c:f>
              <c:numCache>
                <c:formatCode>0.0000</c:formatCode>
                <c:ptCount val="29"/>
                <c:pt idx="1">
                  <c:v>12.345679012345679</c:v>
                </c:pt>
                <c:pt idx="2">
                  <c:v>9.615384615384615</c:v>
                </c:pt>
                <c:pt idx="3">
                  <c:v>6.4102564102564106</c:v>
                </c:pt>
                <c:pt idx="4">
                  <c:v>4.3478260869565215</c:v>
                </c:pt>
                <c:pt idx="5">
                  <c:v>2.5706940874035991</c:v>
                </c:pt>
                <c:pt idx="6">
                  <c:v>2.0920502092050208</c:v>
                </c:pt>
                <c:pt idx="7">
                  <c:v>1.2515644555694618</c:v>
                </c:pt>
                <c:pt idx="8">
                  <c:v>0.79617834394904463</c:v>
                </c:pt>
                <c:pt idx="9">
                  <c:v>0.61996280223186606</c:v>
                </c:pt>
                <c:pt idx="10">
                  <c:v>0.4351610095735422</c:v>
                </c:pt>
                <c:pt idx="11">
                  <c:v>0.37147102526002967</c:v>
                </c:pt>
                <c:pt idx="12">
                  <c:v>0.3436426116838488</c:v>
                </c:pt>
                <c:pt idx="13">
                  <c:v>0.3115264797507788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5-46A7-9406-36E0508DC0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PD R'!$Q$24:$Q$37</c:f>
              <c:numCache>
                <c:formatCode>0.00</c:formatCode>
                <c:ptCount val="14"/>
                <c:pt idx="0">
                  <c:v>17.469113651334638</c:v>
                </c:pt>
                <c:pt idx="1">
                  <c:v>23.118549324011141</c:v>
                </c:pt>
                <c:pt idx="2">
                  <c:v>26.557336255205527</c:v>
                </c:pt>
              </c:numCache>
            </c:numRef>
          </c:xVal>
          <c:yVal>
            <c:numRef>
              <c:f>'2383 PD R'!$L$24:$L$45</c:f>
              <c:numCache>
                <c:formatCode>0.0000</c:formatCode>
                <c:ptCount val="22"/>
                <c:pt idx="0">
                  <c:v>0.2782415136338342</c:v>
                </c:pt>
                <c:pt idx="1">
                  <c:v>0.24987506246876562</c:v>
                </c:pt>
                <c:pt idx="2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5-46A7-9406-36E0508D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PD R'!$D$25:$D$37</c:f>
              <c:numCache>
                <c:formatCode>0.0000</c:formatCode>
                <c:ptCount val="13"/>
                <c:pt idx="0">
                  <c:v>8.2299999999999998E-2</c:v>
                </c:pt>
                <c:pt idx="1">
                  <c:v>8.2199999999999981E-2</c:v>
                </c:pt>
                <c:pt idx="2">
                  <c:v>8.1000000000000003E-2</c:v>
                </c:pt>
                <c:pt idx="3">
                  <c:v>8.019999999999998E-2</c:v>
                </c:pt>
                <c:pt idx="4">
                  <c:v>7.9500000000000001E-2</c:v>
                </c:pt>
                <c:pt idx="5">
                  <c:v>7.8200000000000006E-2</c:v>
                </c:pt>
                <c:pt idx="6">
                  <c:v>7.7399999999999983E-2</c:v>
                </c:pt>
                <c:pt idx="7">
                  <c:v>7.6099999999999987E-2</c:v>
                </c:pt>
                <c:pt idx="8">
                  <c:v>7.5799999999999992E-2</c:v>
                </c:pt>
                <c:pt idx="9">
                  <c:v>7.3700000000000002E-2</c:v>
                </c:pt>
                <c:pt idx="10">
                  <c:v>7.3400000000000007E-2</c:v>
                </c:pt>
                <c:pt idx="11">
                  <c:v>6.9900000000000004E-2</c:v>
                </c:pt>
                <c:pt idx="12">
                  <c:v>6.9900000000000004E-2</c:v>
                </c:pt>
              </c:numCache>
            </c:numRef>
          </c:xVal>
          <c:yVal>
            <c:numRef>
              <c:f>'2383 PD R'!$A$25:$A$37</c:f>
              <c:numCache>
                <c:formatCode>General</c:formatCode>
                <c:ptCount val="13"/>
                <c:pt idx="0">
                  <c:v>-8.1000000000000003E-2</c:v>
                </c:pt>
                <c:pt idx="1">
                  <c:v>-0.104</c:v>
                </c:pt>
                <c:pt idx="2">
                  <c:v>-0.156</c:v>
                </c:pt>
                <c:pt idx="3">
                  <c:v>-0.23</c:v>
                </c:pt>
                <c:pt idx="4">
                  <c:v>-0.38900000000000001</c:v>
                </c:pt>
                <c:pt idx="5">
                  <c:v>-0.47799999999999998</c:v>
                </c:pt>
                <c:pt idx="6">
                  <c:v>-0.79900000000000004</c:v>
                </c:pt>
                <c:pt idx="7">
                  <c:v>-1.256</c:v>
                </c:pt>
                <c:pt idx="8">
                  <c:v>-1.613</c:v>
                </c:pt>
                <c:pt idx="9">
                  <c:v>-2.298</c:v>
                </c:pt>
                <c:pt idx="10">
                  <c:v>-2.6920000000000002</c:v>
                </c:pt>
                <c:pt idx="11">
                  <c:v>-2.91</c:v>
                </c:pt>
                <c:pt idx="12">
                  <c:v>-3.21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8-44A3-A4B7-F3FE5A1E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988-44A3-A4B7-F3FE5A1EBA79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R'!$AA$24:$AA$58</c:f>
              <c:numCache>
                <c:formatCode>0.00</c:formatCode>
                <c:ptCount val="35"/>
                <c:pt idx="1">
                  <c:v>-1.075773013320827</c:v>
                </c:pt>
                <c:pt idx="2">
                  <c:v>-0.95295919434957455</c:v>
                </c:pt>
                <c:pt idx="3">
                  <c:v>0.52080663330514199</c:v>
                </c:pt>
                <c:pt idx="4">
                  <c:v>1.5033171850750051</c:v>
                </c:pt>
                <c:pt idx="5">
                  <c:v>2.3630139178735732</c:v>
                </c:pt>
                <c:pt idx="6">
                  <c:v>3.9595935644995279</c:v>
                </c:pt>
                <c:pt idx="7">
                  <c:v>4.9421041162693911</c:v>
                </c:pt>
                <c:pt idx="8">
                  <c:v>6.5386837628953458</c:v>
                </c:pt>
                <c:pt idx="9">
                  <c:v>6.907125219809032</c:v>
                </c:pt>
                <c:pt idx="10">
                  <c:v>9.4862154182048073</c:v>
                </c:pt>
                <c:pt idx="11">
                  <c:v>9.8546568751184793</c:v>
                </c:pt>
                <c:pt idx="12">
                  <c:v>14.153140539111476</c:v>
                </c:pt>
                <c:pt idx="13">
                  <c:v>14.153140539111476</c:v>
                </c:pt>
                <c:pt idx="14">
                  <c:v>17.469113651334638</c:v>
                </c:pt>
                <c:pt idx="15">
                  <c:v>23.118549324011141</c:v>
                </c:pt>
                <c:pt idx="16">
                  <c:v>26.557336255205527</c:v>
                </c:pt>
              </c:numCache>
            </c:numRef>
          </c:xVal>
          <c:yVal>
            <c:numRef>
              <c:f>'2383 PD R'!$V$24:$V$58</c:f>
              <c:numCache>
                <c:formatCode>0.0000</c:formatCode>
                <c:ptCount val="35"/>
                <c:pt idx="1">
                  <c:v>12.345679012345679</c:v>
                </c:pt>
                <c:pt idx="2">
                  <c:v>9.615384615384615</c:v>
                </c:pt>
                <c:pt idx="3">
                  <c:v>6.4102564102564106</c:v>
                </c:pt>
                <c:pt idx="4">
                  <c:v>4.3478260869565215</c:v>
                </c:pt>
                <c:pt idx="5">
                  <c:v>2.5706940874035991</c:v>
                </c:pt>
                <c:pt idx="6">
                  <c:v>2.0920502092050208</c:v>
                </c:pt>
                <c:pt idx="7">
                  <c:v>1.2515644555694618</c:v>
                </c:pt>
                <c:pt idx="8">
                  <c:v>0.79617834394904463</c:v>
                </c:pt>
                <c:pt idx="9">
                  <c:v>0.61996280223186606</c:v>
                </c:pt>
                <c:pt idx="10">
                  <c:v>0.4351610095735422</c:v>
                </c:pt>
                <c:pt idx="11">
                  <c:v>0.37147102526002967</c:v>
                </c:pt>
                <c:pt idx="12">
                  <c:v>0.3436426116838488</c:v>
                </c:pt>
                <c:pt idx="13">
                  <c:v>0.3115264797507788</c:v>
                </c:pt>
                <c:pt idx="14">
                  <c:v>0.2782415136338342</c:v>
                </c:pt>
                <c:pt idx="15">
                  <c:v>0.24987506246876562</c:v>
                </c:pt>
                <c:pt idx="16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6-4D75-AD0B-62637EDB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PD R'!$G$24:$G$52</c:f>
              <c:numCache>
                <c:formatCode>0.00</c:formatCode>
                <c:ptCount val="29"/>
                <c:pt idx="1">
                  <c:v>-5.3573263171898589E-2</c:v>
                </c:pt>
                <c:pt idx="2">
                  <c:v>0.61921733513953825</c:v>
                </c:pt>
                <c:pt idx="3">
                  <c:v>0.5807721580931684</c:v>
                </c:pt>
                <c:pt idx="4">
                  <c:v>1.1958949908350434</c:v>
                </c:pt>
                <c:pt idx="5">
                  <c:v>2.2531373596101787</c:v>
                </c:pt>
                <c:pt idx="6">
                  <c:v>3.4064926710011889</c:v>
                </c:pt>
                <c:pt idx="7">
                  <c:v>3.7909444414648732</c:v>
                </c:pt>
                <c:pt idx="8">
                  <c:v>4.5598479823922276</c:v>
                </c:pt>
                <c:pt idx="9">
                  <c:v>5.3287515233195677</c:v>
                </c:pt>
                <c:pt idx="10">
                  <c:v>6.4821068347106063</c:v>
                </c:pt>
                <c:pt idx="11">
                  <c:v>7.9238009739493975</c:v>
                </c:pt>
                <c:pt idx="12">
                  <c:v>9.6538339410359413</c:v>
                </c:pt>
                <c:pt idx="13">
                  <c:v>11.383866908122485</c:v>
                </c:pt>
              </c:numCache>
            </c:numRef>
          </c:xVal>
          <c:yVal>
            <c:numRef>
              <c:f>'2011 PD R'!$B$24:$B$52</c:f>
              <c:numCache>
                <c:formatCode>0.0000</c:formatCode>
                <c:ptCount val="29"/>
                <c:pt idx="1">
                  <c:v>11.111111111111111</c:v>
                </c:pt>
                <c:pt idx="2">
                  <c:v>7.6335877862595414</c:v>
                </c:pt>
                <c:pt idx="3">
                  <c:v>6.3291139240506329</c:v>
                </c:pt>
                <c:pt idx="4">
                  <c:v>4.9261083743842358</c:v>
                </c:pt>
                <c:pt idx="5">
                  <c:v>3.5587188612099641</c:v>
                </c:pt>
                <c:pt idx="6">
                  <c:v>4.0160642570281126</c:v>
                </c:pt>
                <c:pt idx="7">
                  <c:v>3.012048192771084</c:v>
                </c:pt>
                <c:pt idx="8">
                  <c:v>2.5641025641025639</c:v>
                </c:pt>
                <c:pt idx="9">
                  <c:v>1.8939393939393938</c:v>
                </c:pt>
                <c:pt idx="10">
                  <c:v>1.3440860215053763</c:v>
                </c:pt>
                <c:pt idx="11">
                  <c:v>0.96153846153846145</c:v>
                </c:pt>
                <c:pt idx="12">
                  <c:v>0.84245998315080028</c:v>
                </c:pt>
                <c:pt idx="13">
                  <c:v>0.75700227100681305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A-468E-BEFD-C5DEEDA4F6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PD R'!$Q$24:$Q$37</c:f>
              <c:numCache>
                <c:formatCode>0.00</c:formatCode>
                <c:ptCount val="14"/>
                <c:pt idx="0">
                  <c:v>13.306125760440864</c:v>
                </c:pt>
                <c:pt idx="1">
                  <c:v>15.420610497991106</c:v>
                </c:pt>
                <c:pt idx="2">
                  <c:v>17.342869350309485</c:v>
                </c:pt>
                <c:pt idx="3">
                  <c:v>18.880676432164194</c:v>
                </c:pt>
                <c:pt idx="4">
                  <c:v>20.802935284482572</c:v>
                </c:pt>
              </c:numCache>
            </c:numRef>
          </c:xVal>
          <c:yVal>
            <c:numRef>
              <c:f>'2011 PD R'!$L$24:$L$45</c:f>
              <c:numCache>
                <c:formatCode>0.0000</c:formatCode>
                <c:ptCount val="22"/>
                <c:pt idx="0">
                  <c:v>0.44843049327354262</c:v>
                </c:pt>
                <c:pt idx="1">
                  <c:v>0.37979491074819599</c:v>
                </c:pt>
                <c:pt idx="2">
                  <c:v>0.32154340836012862</c:v>
                </c:pt>
                <c:pt idx="3">
                  <c:v>0.29868578255675032</c:v>
                </c:pt>
                <c:pt idx="4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A-468E-BEFD-C5DEEDA4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PD R'!$D$25:$D$37</c:f>
              <c:numCache>
                <c:formatCode>0.0000</c:formatCode>
                <c:ptCount val="13"/>
                <c:pt idx="0">
                  <c:v>0.1041</c:v>
                </c:pt>
                <c:pt idx="1">
                  <c:v>0.10339999999999999</c:v>
                </c:pt>
                <c:pt idx="2">
                  <c:v>0.10344</c:v>
                </c:pt>
                <c:pt idx="3">
                  <c:v>0.1028</c:v>
                </c:pt>
                <c:pt idx="4">
                  <c:v>0.10169999999999998</c:v>
                </c:pt>
                <c:pt idx="5">
                  <c:v>0.10050000000000001</c:v>
                </c:pt>
                <c:pt idx="6">
                  <c:v>0.10009999999999999</c:v>
                </c:pt>
                <c:pt idx="7">
                  <c:v>9.9299999999999999E-2</c:v>
                </c:pt>
                <c:pt idx="8">
                  <c:v>9.8500000000000004E-2</c:v>
                </c:pt>
                <c:pt idx="9">
                  <c:v>9.7299999999999998E-2</c:v>
                </c:pt>
                <c:pt idx="10">
                  <c:v>9.5799999999999996E-2</c:v>
                </c:pt>
                <c:pt idx="11">
                  <c:v>9.4E-2</c:v>
                </c:pt>
                <c:pt idx="12">
                  <c:v>9.2200000000000004E-2</c:v>
                </c:pt>
              </c:numCache>
            </c:numRef>
          </c:xVal>
          <c:yVal>
            <c:numRef>
              <c:f>'2011 PD R'!$A$25:$A$37</c:f>
              <c:numCache>
                <c:formatCode>General</c:formatCode>
                <c:ptCount val="13"/>
                <c:pt idx="0">
                  <c:v>-0.09</c:v>
                </c:pt>
                <c:pt idx="1">
                  <c:v>-0.13100000000000001</c:v>
                </c:pt>
                <c:pt idx="2">
                  <c:v>-0.158</c:v>
                </c:pt>
                <c:pt idx="3">
                  <c:v>-0.20300000000000001</c:v>
                </c:pt>
                <c:pt idx="4">
                  <c:v>-0.28100000000000003</c:v>
                </c:pt>
                <c:pt idx="5">
                  <c:v>-0.249</c:v>
                </c:pt>
                <c:pt idx="6">
                  <c:v>-0.33200000000000002</c:v>
                </c:pt>
                <c:pt idx="7">
                  <c:v>-0.39</c:v>
                </c:pt>
                <c:pt idx="8">
                  <c:v>-0.52800000000000002</c:v>
                </c:pt>
                <c:pt idx="9">
                  <c:v>-0.74399999999999999</c:v>
                </c:pt>
                <c:pt idx="10">
                  <c:v>-1.04</c:v>
                </c:pt>
                <c:pt idx="11">
                  <c:v>-1.1870000000000001</c:v>
                </c:pt>
                <c:pt idx="12">
                  <c:v>-1.321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42BC-91B8-004AE628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F2-42BC-91B8-004AE6288C8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PD R'!$AA$24:$AA$58</c:f>
              <c:numCache>
                <c:formatCode>0.00</c:formatCode>
                <c:ptCount val="35"/>
                <c:pt idx="1">
                  <c:v>-5.3573263171898589E-2</c:v>
                </c:pt>
                <c:pt idx="2">
                  <c:v>0.61921733513953825</c:v>
                </c:pt>
                <c:pt idx="3">
                  <c:v>0.5807721580931684</c:v>
                </c:pt>
                <c:pt idx="4">
                  <c:v>1.1958949908350434</c:v>
                </c:pt>
                <c:pt idx="5">
                  <c:v>2.2531373596101787</c:v>
                </c:pt>
                <c:pt idx="6">
                  <c:v>3.4064926710011889</c:v>
                </c:pt>
                <c:pt idx="7">
                  <c:v>3.7909444414648732</c:v>
                </c:pt>
                <c:pt idx="8">
                  <c:v>4.5598479823922276</c:v>
                </c:pt>
                <c:pt idx="9">
                  <c:v>5.3287515233195677</c:v>
                </c:pt>
                <c:pt idx="10">
                  <c:v>6.4821068347106063</c:v>
                </c:pt>
                <c:pt idx="11">
                  <c:v>7.9238009739493975</c:v>
                </c:pt>
                <c:pt idx="12">
                  <c:v>9.6538339410359413</c:v>
                </c:pt>
                <c:pt idx="13">
                  <c:v>11.383866908122485</c:v>
                </c:pt>
                <c:pt idx="14">
                  <c:v>13.306125760440864</c:v>
                </c:pt>
                <c:pt idx="15">
                  <c:v>15.420610497991106</c:v>
                </c:pt>
                <c:pt idx="16">
                  <c:v>17.342869350309485</c:v>
                </c:pt>
                <c:pt idx="17">
                  <c:v>18.880676432164194</c:v>
                </c:pt>
                <c:pt idx="18">
                  <c:v>20.802935284482572</c:v>
                </c:pt>
              </c:numCache>
            </c:numRef>
          </c:xVal>
          <c:yVal>
            <c:numRef>
              <c:f>'2011 PD R'!$V$24:$V$58</c:f>
              <c:numCache>
                <c:formatCode>0.0000</c:formatCode>
                <c:ptCount val="35"/>
                <c:pt idx="1">
                  <c:v>11.111111111111111</c:v>
                </c:pt>
                <c:pt idx="2">
                  <c:v>7.6335877862595414</c:v>
                </c:pt>
                <c:pt idx="3">
                  <c:v>6.3291139240506329</c:v>
                </c:pt>
                <c:pt idx="4">
                  <c:v>4.9261083743842358</c:v>
                </c:pt>
                <c:pt idx="5">
                  <c:v>3.5587188612099641</c:v>
                </c:pt>
                <c:pt idx="6">
                  <c:v>4.0160642570281126</c:v>
                </c:pt>
                <c:pt idx="7">
                  <c:v>3.012048192771084</c:v>
                </c:pt>
                <c:pt idx="8">
                  <c:v>2.5641025641025639</c:v>
                </c:pt>
                <c:pt idx="9">
                  <c:v>1.8939393939393938</c:v>
                </c:pt>
                <c:pt idx="10">
                  <c:v>1.3440860215053763</c:v>
                </c:pt>
                <c:pt idx="11">
                  <c:v>0.96153846153846145</c:v>
                </c:pt>
                <c:pt idx="12">
                  <c:v>0.84245998315080028</c:v>
                </c:pt>
                <c:pt idx="13">
                  <c:v>0.75700227100681305</c:v>
                </c:pt>
                <c:pt idx="14">
                  <c:v>0.44843049327354262</c:v>
                </c:pt>
                <c:pt idx="15">
                  <c:v>0.37979491074819599</c:v>
                </c:pt>
                <c:pt idx="16">
                  <c:v>0.32154340836012862</c:v>
                </c:pt>
                <c:pt idx="17">
                  <c:v>0.29868578255675032</c:v>
                </c:pt>
                <c:pt idx="18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1-4498-9C7A-772216B4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PD R'!$G$24:$G$52</c:f>
              <c:numCache>
                <c:formatCode>0.00</c:formatCode>
                <c:ptCount val="29"/>
                <c:pt idx="1">
                  <c:v>-3.6642168976756579</c:v>
                </c:pt>
                <c:pt idx="2">
                  <c:v>-2.7461279532603697</c:v>
                </c:pt>
                <c:pt idx="3">
                  <c:v>-1.708288276964808</c:v>
                </c:pt>
                <c:pt idx="4">
                  <c:v>-0.7901993325495198</c:v>
                </c:pt>
                <c:pt idx="5">
                  <c:v>0.44722489687980271</c:v>
                </c:pt>
                <c:pt idx="6">
                  <c:v>1.884233679442886</c:v>
                </c:pt>
                <c:pt idx="7">
                  <c:v>3.2414086407524678</c:v>
                </c:pt>
                <c:pt idx="8">
                  <c:v>5.2771710827168334</c:v>
                </c:pt>
                <c:pt idx="9">
                  <c:v>8.7898592178710402</c:v>
                </c:pt>
                <c:pt idx="10">
                  <c:v>13.021051744306789</c:v>
                </c:pt>
                <c:pt idx="11">
                  <c:v>18.409834678918344</c:v>
                </c:pt>
                <c:pt idx="12">
                  <c:v>19.767009640227911</c:v>
                </c:pt>
                <c:pt idx="13">
                  <c:v>21.243935333417767</c:v>
                </c:pt>
              </c:numCache>
            </c:numRef>
          </c:xVal>
          <c:yVal>
            <c:numRef>
              <c:f>'2010 PD R'!$B$24:$B$52</c:f>
              <c:numCache>
                <c:formatCode>0.0000</c:formatCode>
                <c:ptCount val="29"/>
                <c:pt idx="1">
                  <c:v>20</c:v>
                </c:pt>
                <c:pt idx="2">
                  <c:v>16.129032258064516</c:v>
                </c:pt>
                <c:pt idx="3">
                  <c:v>8.2644628099173563</c:v>
                </c:pt>
                <c:pt idx="4">
                  <c:v>7.6923076923076916</c:v>
                </c:pt>
                <c:pt idx="5">
                  <c:v>6.8027210884353746</c:v>
                </c:pt>
                <c:pt idx="6">
                  <c:v>5.9171597633136095</c:v>
                </c:pt>
                <c:pt idx="7">
                  <c:v>6.369426751592357</c:v>
                </c:pt>
                <c:pt idx="8">
                  <c:v>10.638297872340425</c:v>
                </c:pt>
                <c:pt idx="9">
                  <c:v>6.8493150684931514</c:v>
                </c:pt>
                <c:pt idx="10">
                  <c:v>3.773584905660377</c:v>
                </c:pt>
                <c:pt idx="11">
                  <c:v>1.4084507042253522</c:v>
                </c:pt>
                <c:pt idx="12">
                  <c:v>0.80840743734842357</c:v>
                </c:pt>
                <c:pt idx="13">
                  <c:v>0.53418803418803418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4-4AA9-BC5E-CABD29A7201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PD R'!$Q$24:$Q$37</c:f>
              <c:numCache>
                <c:formatCode>0.00</c:formatCode>
                <c:ptCount val="14"/>
                <c:pt idx="0">
                  <c:v>22.720861026607579</c:v>
                </c:pt>
                <c:pt idx="1">
                  <c:v>24.31753745167768</c:v>
                </c:pt>
                <c:pt idx="2">
                  <c:v>26.153715340508285</c:v>
                </c:pt>
              </c:numCache>
            </c:numRef>
          </c:xVal>
          <c:yVal>
            <c:numRef>
              <c:f>'2010 PD R'!$L$24:$L$45</c:f>
              <c:numCache>
                <c:formatCode>0.0000</c:formatCode>
                <c:ptCount val="22"/>
                <c:pt idx="0">
                  <c:v>0.41511000415110005</c:v>
                </c:pt>
                <c:pt idx="1">
                  <c:v>0.3528581510232886</c:v>
                </c:pt>
                <c:pt idx="2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AA9-BC5E-CABD29A7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PD R'!$D$25:$D$35</c:f>
              <c:numCache>
                <c:formatCode>0.0000</c:formatCode>
                <c:ptCount val="11"/>
                <c:pt idx="0">
                  <c:v>0.25969999999999999</c:v>
                </c:pt>
                <c:pt idx="1">
                  <c:v>0.25740000000000002</c:v>
                </c:pt>
                <c:pt idx="2">
                  <c:v>0.25479999999999997</c:v>
                </c:pt>
                <c:pt idx="3">
                  <c:v>0.2525</c:v>
                </c:pt>
                <c:pt idx="4">
                  <c:v>0.24940000000000001</c:v>
                </c:pt>
                <c:pt idx="5">
                  <c:v>0.24580000000000002</c:v>
                </c:pt>
                <c:pt idx="6">
                  <c:v>0.2424</c:v>
                </c:pt>
                <c:pt idx="7">
                  <c:v>0.23730000000000001</c:v>
                </c:pt>
                <c:pt idx="8">
                  <c:v>0.22849999999999998</c:v>
                </c:pt>
                <c:pt idx="9">
                  <c:v>0.21789999999999998</c:v>
                </c:pt>
                <c:pt idx="10">
                  <c:v>0.20439999999999997</c:v>
                </c:pt>
              </c:numCache>
            </c:numRef>
          </c:xVal>
          <c:yVal>
            <c:numRef>
              <c:f>'2010 PD R'!$A$25:$A$35</c:f>
              <c:numCache>
                <c:formatCode>General</c:formatCode>
                <c:ptCount val="11"/>
                <c:pt idx="0">
                  <c:v>-0.05</c:v>
                </c:pt>
                <c:pt idx="1">
                  <c:v>-6.2E-2</c:v>
                </c:pt>
                <c:pt idx="2">
                  <c:v>-0.121</c:v>
                </c:pt>
                <c:pt idx="3">
                  <c:v>-0.13</c:v>
                </c:pt>
                <c:pt idx="4">
                  <c:v>-0.14699999999999999</c:v>
                </c:pt>
                <c:pt idx="5">
                  <c:v>-0.16900000000000001</c:v>
                </c:pt>
                <c:pt idx="6">
                  <c:v>-0.157</c:v>
                </c:pt>
                <c:pt idx="7">
                  <c:v>-9.4E-2</c:v>
                </c:pt>
                <c:pt idx="8">
                  <c:v>-0.14599999999999999</c:v>
                </c:pt>
                <c:pt idx="9">
                  <c:v>-0.26500000000000001</c:v>
                </c:pt>
                <c:pt idx="10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C-4B90-8149-8DDCE418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AC-4B90-8149-8DDCE418FC85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PD R'!$AA$24:$AA$58</c:f>
              <c:numCache>
                <c:formatCode>0.00</c:formatCode>
                <c:ptCount val="35"/>
                <c:pt idx="1">
                  <c:v>-3.6642168976756579</c:v>
                </c:pt>
                <c:pt idx="2">
                  <c:v>-2.7461279532603697</c:v>
                </c:pt>
                <c:pt idx="3">
                  <c:v>-1.708288276964808</c:v>
                </c:pt>
                <c:pt idx="4">
                  <c:v>-0.7901993325495198</c:v>
                </c:pt>
                <c:pt idx="5">
                  <c:v>0.44722489687980271</c:v>
                </c:pt>
                <c:pt idx="6">
                  <c:v>1.884233679442886</c:v>
                </c:pt>
                <c:pt idx="7">
                  <c:v>3.2414086407524678</c:v>
                </c:pt>
                <c:pt idx="8">
                  <c:v>5.2771710827168334</c:v>
                </c:pt>
                <c:pt idx="9">
                  <c:v>8.7898592178710402</c:v>
                </c:pt>
                <c:pt idx="10">
                  <c:v>13.021051744306789</c:v>
                </c:pt>
                <c:pt idx="11">
                  <c:v>18.409834678918344</c:v>
                </c:pt>
                <c:pt idx="12">
                  <c:v>19.767009640227911</c:v>
                </c:pt>
                <c:pt idx="13">
                  <c:v>21.243935333417767</c:v>
                </c:pt>
                <c:pt idx="14">
                  <c:v>22.720861026607579</c:v>
                </c:pt>
                <c:pt idx="15">
                  <c:v>24.31753745167768</c:v>
                </c:pt>
                <c:pt idx="16">
                  <c:v>26.153715340508285</c:v>
                </c:pt>
              </c:numCache>
            </c:numRef>
          </c:xVal>
          <c:yVal>
            <c:numRef>
              <c:f>'2010 PD R'!$V$24:$V$58</c:f>
              <c:numCache>
                <c:formatCode>0.0000</c:formatCode>
                <c:ptCount val="35"/>
                <c:pt idx="1">
                  <c:v>20</c:v>
                </c:pt>
                <c:pt idx="2">
                  <c:v>16.129032258064516</c:v>
                </c:pt>
                <c:pt idx="3">
                  <c:v>8.2644628099173563</c:v>
                </c:pt>
                <c:pt idx="4">
                  <c:v>7.6923076923076916</c:v>
                </c:pt>
                <c:pt idx="5">
                  <c:v>6.8027210884353746</c:v>
                </c:pt>
                <c:pt idx="6">
                  <c:v>5.9171597633136095</c:v>
                </c:pt>
                <c:pt idx="7">
                  <c:v>6.369426751592357</c:v>
                </c:pt>
                <c:pt idx="8">
                  <c:v>10.638297872340425</c:v>
                </c:pt>
                <c:pt idx="9">
                  <c:v>6.8493150684931514</c:v>
                </c:pt>
                <c:pt idx="10">
                  <c:v>3.773584905660377</c:v>
                </c:pt>
                <c:pt idx="11">
                  <c:v>1.4084507042253522</c:v>
                </c:pt>
                <c:pt idx="12">
                  <c:v>0.80840743734842357</c:v>
                </c:pt>
                <c:pt idx="13">
                  <c:v>0.53418803418803418</c:v>
                </c:pt>
                <c:pt idx="14">
                  <c:v>0.41511000415110005</c:v>
                </c:pt>
                <c:pt idx="15">
                  <c:v>0.3528581510232886</c:v>
                </c:pt>
                <c:pt idx="16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167-8C0F-FBA35D27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R'!$G$25:$G$52</c:f>
              <c:numCache>
                <c:formatCode>0.00</c:formatCode>
                <c:ptCount val="28"/>
                <c:pt idx="0">
                  <c:v>-0.48767160948715116</c:v>
                </c:pt>
                <c:pt idx="1">
                  <c:v>0.4288283270162907</c:v>
                </c:pt>
                <c:pt idx="2">
                  <c:v>1.0834711388044838</c:v>
                </c:pt>
                <c:pt idx="3">
                  <c:v>2.1308996376655784</c:v>
                </c:pt>
                <c:pt idx="4">
                  <c:v>2.9819352929902294</c:v>
                </c:pt>
                <c:pt idx="5">
                  <c:v>4.6185423224607121</c:v>
                </c:pt>
                <c:pt idx="6">
                  <c:v>6.3860779142888191</c:v>
                </c:pt>
                <c:pt idx="7">
                  <c:v>7.2371135696134701</c:v>
                </c:pt>
                <c:pt idx="8">
                  <c:v>8.5463991931898562</c:v>
                </c:pt>
              </c:numCache>
            </c:numRef>
          </c:xVal>
          <c:yVal>
            <c:numRef>
              <c:f>'2382 MD R'!$B$25:$B$52</c:f>
              <c:numCache>
                <c:formatCode>0.0000</c:formatCode>
                <c:ptCount val="28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8E1-A55E-7D62DEE93E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1.9190726159230096E-2"/>
                  <c:y val="-0.356627624671916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MD R'!$Q$24:$Q$37</c:f>
              <c:numCache>
                <c:formatCode>0.00</c:formatCode>
                <c:ptCount val="14"/>
                <c:pt idx="0">
                  <c:v>9.9211490979450474</c:v>
                </c:pt>
                <c:pt idx="1">
                  <c:v>11.164970440342628</c:v>
                </c:pt>
                <c:pt idx="2">
                  <c:v>12.867041750991916</c:v>
                </c:pt>
                <c:pt idx="3">
                  <c:v>15.420148716965869</c:v>
                </c:pt>
                <c:pt idx="4">
                  <c:v>18.104184245297432</c:v>
                </c:pt>
              </c:numCache>
            </c:numRef>
          </c:xVal>
          <c:yVal>
            <c:numRef>
              <c:f>'2382 MD R'!$L$24:$L$45</c:f>
              <c:numCache>
                <c:formatCode>0.0000</c:formatCode>
                <c:ptCount val="22"/>
                <c:pt idx="0">
                  <c:v>0.40290088638194999</c:v>
                </c:pt>
                <c:pt idx="1">
                  <c:v>0.38535645472061653</c:v>
                </c:pt>
                <c:pt idx="2">
                  <c:v>0.33692722371967654</c:v>
                </c:pt>
                <c:pt idx="3">
                  <c:v>0.29744199881023198</c:v>
                </c:pt>
                <c:pt idx="4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6-48E1-A55E-7D62DEE9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ax val="2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PD R'!$G$24:$G$52</c:f>
              <c:numCache>
                <c:formatCode>0.00</c:formatCode>
                <c:ptCount val="29"/>
                <c:pt idx="1">
                  <c:v>-0.72936532975383273</c:v>
                </c:pt>
                <c:pt idx="2">
                  <c:v>-6.9211112002705022E-3</c:v>
                </c:pt>
                <c:pt idx="3">
                  <c:v>0.8187294242895149</c:v>
                </c:pt>
                <c:pt idx="4">
                  <c:v>2.0056020690560672</c:v>
                </c:pt>
                <c:pt idx="5">
                  <c:v>3.3988873476950943</c:v>
                </c:pt>
                <c:pt idx="6">
                  <c:v>4.7405694678659955</c:v>
                </c:pt>
                <c:pt idx="7">
                  <c:v>6.3402673803774547</c:v>
                </c:pt>
                <c:pt idx="8">
                  <c:v>7.7851558174845934</c:v>
                </c:pt>
              </c:numCache>
            </c:numRef>
          </c:xVal>
          <c:yVal>
            <c:numRef>
              <c:f>'2009 PD R'!$B$24:$B$52</c:f>
              <c:numCache>
                <c:formatCode>0.0000</c:formatCode>
                <c:ptCount val="29"/>
                <c:pt idx="1">
                  <c:v>12.820512820512821</c:v>
                </c:pt>
                <c:pt idx="2">
                  <c:v>10.526315789473685</c:v>
                </c:pt>
                <c:pt idx="3">
                  <c:v>5.5865921787709496</c:v>
                </c:pt>
                <c:pt idx="4">
                  <c:v>3.2258064516129035</c:v>
                </c:pt>
                <c:pt idx="5">
                  <c:v>2.1691973969631237</c:v>
                </c:pt>
                <c:pt idx="6">
                  <c:v>0.94786729857819907</c:v>
                </c:pt>
                <c:pt idx="7">
                  <c:v>0.69348127600554788</c:v>
                </c:pt>
                <c:pt idx="8">
                  <c:v>0.51786639047125838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3-CE4E-91EF-72230E0606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PD R'!$Q$24:$Q$37</c:f>
              <c:numCache>
                <c:formatCode>0.00</c:formatCode>
                <c:ptCount val="14"/>
                <c:pt idx="0">
                  <c:v>9.1268379376554805</c:v>
                </c:pt>
                <c:pt idx="1">
                  <c:v>10.72653585016694</c:v>
                </c:pt>
                <c:pt idx="2">
                  <c:v>12.635852713487054</c:v>
                </c:pt>
                <c:pt idx="3">
                  <c:v>14.183947467530416</c:v>
                </c:pt>
              </c:numCache>
            </c:numRef>
          </c:xVal>
          <c:yVal>
            <c:numRef>
              <c:f>'2009 PD R'!$L$24:$L$45</c:f>
              <c:numCache>
                <c:formatCode>0.0000</c:formatCode>
                <c:ptCount val="22"/>
                <c:pt idx="0">
                  <c:v>0.40502227622519243</c:v>
                </c:pt>
                <c:pt idx="1">
                  <c:v>0.35511363636363641</c:v>
                </c:pt>
                <c:pt idx="2">
                  <c:v>0.31446540880503143</c:v>
                </c:pt>
                <c:pt idx="3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3-CE4E-91EF-72230E06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PD R'!$D$25:$D$32</c:f>
              <c:numCache>
                <c:formatCode>0.0000</c:formatCode>
                <c:ptCount val="8"/>
                <c:pt idx="0">
                  <c:v>0.19519999999999998</c:v>
                </c:pt>
                <c:pt idx="1">
                  <c:v>0.19379999999999997</c:v>
                </c:pt>
                <c:pt idx="2">
                  <c:v>0.19219999999999998</c:v>
                </c:pt>
                <c:pt idx="3">
                  <c:v>0.18990000000000001</c:v>
                </c:pt>
                <c:pt idx="4">
                  <c:v>0.18719999999999998</c:v>
                </c:pt>
                <c:pt idx="5">
                  <c:v>0.18459999999999999</c:v>
                </c:pt>
                <c:pt idx="6">
                  <c:v>0.18149999999999999</c:v>
                </c:pt>
                <c:pt idx="7">
                  <c:v>0.17869999999999997</c:v>
                </c:pt>
              </c:numCache>
            </c:numRef>
          </c:xVal>
          <c:yVal>
            <c:numRef>
              <c:f>'2009 PD R'!$A$25:$A$32</c:f>
              <c:numCache>
                <c:formatCode>General</c:formatCode>
                <c:ptCount val="8"/>
                <c:pt idx="0">
                  <c:v>-7.8E-2</c:v>
                </c:pt>
                <c:pt idx="1">
                  <c:v>-9.5000000000000001E-2</c:v>
                </c:pt>
                <c:pt idx="2">
                  <c:v>-0.17899999999999999</c:v>
                </c:pt>
                <c:pt idx="3">
                  <c:v>-0.31</c:v>
                </c:pt>
                <c:pt idx="4">
                  <c:v>-0.46100000000000002</c:v>
                </c:pt>
                <c:pt idx="5">
                  <c:v>-1.0549999999999999</c:v>
                </c:pt>
                <c:pt idx="6">
                  <c:v>-1.4419999999999999</c:v>
                </c:pt>
                <c:pt idx="7">
                  <c:v>-1.931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E044-88C6-8EA43C9B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66-E044-88C6-8EA43C9B5A10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PD R'!$AA$24:$AA$58</c:f>
              <c:numCache>
                <c:formatCode>0.00</c:formatCode>
                <c:ptCount val="35"/>
                <c:pt idx="1">
                  <c:v>-0.72936532975383273</c:v>
                </c:pt>
                <c:pt idx="2">
                  <c:v>-6.9211112002705022E-3</c:v>
                </c:pt>
                <c:pt idx="3">
                  <c:v>0.8187294242895149</c:v>
                </c:pt>
                <c:pt idx="4">
                  <c:v>2.0056020690560672</c:v>
                </c:pt>
                <c:pt idx="5">
                  <c:v>3.3988873476950943</c:v>
                </c:pt>
                <c:pt idx="6">
                  <c:v>4.7405694678659955</c:v>
                </c:pt>
                <c:pt idx="7">
                  <c:v>6.3402673803774547</c:v>
                </c:pt>
                <c:pt idx="8">
                  <c:v>7.7851558174845934</c:v>
                </c:pt>
                <c:pt idx="9">
                  <c:v>9.1268379376554805</c:v>
                </c:pt>
                <c:pt idx="10">
                  <c:v>10.72653585016694</c:v>
                </c:pt>
                <c:pt idx="11">
                  <c:v>12.635852713487054</c:v>
                </c:pt>
                <c:pt idx="12">
                  <c:v>14.183947467530416</c:v>
                </c:pt>
              </c:numCache>
            </c:numRef>
          </c:xVal>
          <c:yVal>
            <c:numRef>
              <c:f>'2009 PD R'!$V$24:$V$58</c:f>
              <c:numCache>
                <c:formatCode>0.0000</c:formatCode>
                <c:ptCount val="35"/>
                <c:pt idx="1">
                  <c:v>12.820512820512821</c:v>
                </c:pt>
                <c:pt idx="2">
                  <c:v>10.526315789473685</c:v>
                </c:pt>
                <c:pt idx="3">
                  <c:v>5.5865921787709496</c:v>
                </c:pt>
                <c:pt idx="4">
                  <c:v>3.2258064516129035</c:v>
                </c:pt>
                <c:pt idx="5">
                  <c:v>2.1691973969631237</c:v>
                </c:pt>
                <c:pt idx="6">
                  <c:v>0.94786729857819907</c:v>
                </c:pt>
                <c:pt idx="7">
                  <c:v>0.69348127600554788</c:v>
                </c:pt>
                <c:pt idx="8">
                  <c:v>0.51786639047125838</c:v>
                </c:pt>
                <c:pt idx="9">
                  <c:v>0.40502227622519243</c:v>
                </c:pt>
                <c:pt idx="10">
                  <c:v>0.35511363636363641</c:v>
                </c:pt>
                <c:pt idx="11">
                  <c:v>0.31446540880503143</c:v>
                </c:pt>
                <c:pt idx="12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8-744D-8171-EAD758B6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NR'!$G$24:$G$52</c:f>
              <c:numCache>
                <c:formatCode>0.00</c:formatCode>
                <c:ptCount val="29"/>
                <c:pt idx="1">
                  <c:v>13.470394210640308</c:v>
                </c:pt>
                <c:pt idx="2">
                  <c:v>14.388967520506128</c:v>
                </c:pt>
                <c:pt idx="3">
                  <c:v>15.368779051029676</c:v>
                </c:pt>
                <c:pt idx="4">
                  <c:v>16.348590581553211</c:v>
                </c:pt>
                <c:pt idx="5">
                  <c:v>17.94078431865394</c:v>
                </c:pt>
                <c:pt idx="6">
                  <c:v>19.104310511150658</c:v>
                </c:pt>
              </c:numCache>
            </c:numRef>
          </c:xVal>
          <c:yVal>
            <c:numRef>
              <c:f>'2382 MD NR'!$B$24:$B$52</c:f>
              <c:numCache>
                <c:formatCode>0.0000</c:formatCode>
                <c:ptCount val="29"/>
                <c:pt idx="1">
                  <c:v>0.34602076124567471</c:v>
                </c:pt>
                <c:pt idx="2">
                  <c:v>0.31655587211142766</c:v>
                </c:pt>
                <c:pt idx="3">
                  <c:v>0.29403116730373419</c:v>
                </c:pt>
                <c:pt idx="4">
                  <c:v>0.2693965517241379</c:v>
                </c:pt>
                <c:pt idx="5">
                  <c:v>0.25458248472505091</c:v>
                </c:pt>
                <c:pt idx="6">
                  <c:v>0.24283632831471585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D340-90ED-4C7BFEEFEA4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MD NR'!$Q$24:$Q$37</c:f>
              <c:numCache>
                <c:formatCode>0.00</c:formatCode>
                <c:ptCount val="14"/>
                <c:pt idx="0">
                  <c:v>21.553839337459493</c:v>
                </c:pt>
                <c:pt idx="1">
                  <c:v>23.635938839821975</c:v>
                </c:pt>
                <c:pt idx="2">
                  <c:v>26.514135210734892</c:v>
                </c:pt>
              </c:numCache>
            </c:numRef>
          </c:xVal>
          <c:yVal>
            <c:numRef>
              <c:f>'2382 MD NR'!$L$24:$L$45</c:f>
              <c:numCache>
                <c:formatCode>0.0000</c:formatCode>
                <c:ptCount val="22"/>
                <c:pt idx="0">
                  <c:v>0.24509803921568626</c:v>
                </c:pt>
                <c:pt idx="1">
                  <c:v>0.23640661938534277</c:v>
                </c:pt>
                <c:pt idx="2">
                  <c:v>0.23419203747072601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1-D340-90ED-4C7BFEEF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MD NR'!$D$25:$D$32</c:f>
              <c:numCache>
                <c:formatCode>0.0000</c:formatCode>
                <c:ptCount val="8"/>
                <c:pt idx="0">
                  <c:v>0.14130000000000004</c:v>
                </c:pt>
                <c:pt idx="1">
                  <c:v>0.13980000000000004</c:v>
                </c:pt>
                <c:pt idx="2">
                  <c:v>0.13819999999999999</c:v>
                </c:pt>
                <c:pt idx="3">
                  <c:v>0.1366</c:v>
                </c:pt>
                <c:pt idx="4">
                  <c:v>0.13400000000000001</c:v>
                </c:pt>
                <c:pt idx="5">
                  <c:v>0.1321</c:v>
                </c:pt>
              </c:numCache>
            </c:numRef>
          </c:xVal>
          <c:yVal>
            <c:numRef>
              <c:f>'2382 MD NR'!$A$25:$A$32</c:f>
              <c:numCache>
                <c:formatCode>General</c:formatCode>
                <c:ptCount val="8"/>
                <c:pt idx="0">
                  <c:v>-2.89</c:v>
                </c:pt>
                <c:pt idx="1">
                  <c:v>-3.1589999999999998</c:v>
                </c:pt>
                <c:pt idx="2">
                  <c:v>-3.4009999999999998</c:v>
                </c:pt>
                <c:pt idx="3">
                  <c:v>-3.7120000000000002</c:v>
                </c:pt>
                <c:pt idx="4">
                  <c:v>-3.9279999999999999</c:v>
                </c:pt>
                <c:pt idx="5">
                  <c:v>-4.1180000000000003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114F-8F65-D9A84214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A4-114F-8F65-D9A84214BA3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NR'!$AA$25:$AA$33</c:f>
              <c:numCache>
                <c:formatCode>0.00</c:formatCode>
                <c:ptCount val="9"/>
                <c:pt idx="0">
                  <c:v>13.470394210640308</c:v>
                </c:pt>
                <c:pt idx="1">
                  <c:v>14.388967520506128</c:v>
                </c:pt>
                <c:pt idx="2">
                  <c:v>15.368779051029676</c:v>
                </c:pt>
                <c:pt idx="3">
                  <c:v>16.348590581553211</c:v>
                </c:pt>
                <c:pt idx="4">
                  <c:v>17.94078431865394</c:v>
                </c:pt>
                <c:pt idx="5">
                  <c:v>19.104310511150658</c:v>
                </c:pt>
                <c:pt idx="6">
                  <c:v>21.553839337459493</c:v>
                </c:pt>
                <c:pt idx="7">
                  <c:v>23.635938839821975</c:v>
                </c:pt>
                <c:pt idx="8">
                  <c:v>26.514135210734892</c:v>
                </c:pt>
              </c:numCache>
            </c:numRef>
          </c:xVal>
          <c:yVal>
            <c:numRef>
              <c:f>'2382 MD NR'!$V$25:$V$33</c:f>
              <c:numCache>
                <c:formatCode>0.0000</c:formatCode>
                <c:ptCount val="9"/>
                <c:pt idx="0">
                  <c:v>0.34602076124567471</c:v>
                </c:pt>
                <c:pt idx="1">
                  <c:v>0.31655587211142766</c:v>
                </c:pt>
                <c:pt idx="2">
                  <c:v>0.29403116730373419</c:v>
                </c:pt>
                <c:pt idx="3">
                  <c:v>0.2693965517241379</c:v>
                </c:pt>
                <c:pt idx="4">
                  <c:v>0.25458248472505091</c:v>
                </c:pt>
                <c:pt idx="5">
                  <c:v>0.24283632831471585</c:v>
                </c:pt>
                <c:pt idx="6">
                  <c:v>0.24509803921568626</c:v>
                </c:pt>
                <c:pt idx="7">
                  <c:v>0.23640661938534277</c:v>
                </c:pt>
                <c:pt idx="8">
                  <c:v>0.23419203747072601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2-1444-B62D-EBE03611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NR bad'!$G$24:$G$52</c:f>
              <c:numCache>
                <c:formatCode>0.00</c:formatCode>
                <c:ptCount val="29"/>
              </c:numCache>
            </c:numRef>
          </c:xVal>
          <c:yVal>
            <c:numRef>
              <c:f>'2009 MD NR bad'!$B$24:$B$52</c:f>
              <c:numCache>
                <c:formatCode>0.0000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5-4E4B-8640-B91CDA194FF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MD NR bad'!$Q$24:$Q$37</c:f>
              <c:numCache>
                <c:formatCode>0.00</c:formatCode>
                <c:ptCount val="14"/>
              </c:numCache>
            </c:numRef>
          </c:xVal>
          <c:yVal>
            <c:numRef>
              <c:f>'2009 MD NR bad'!$L$24:$L$45</c:f>
              <c:numCache>
                <c:formatCode>0.0000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5-4E4B-8640-B91CDA19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MD NR bad'!$D$25:$D$37</c:f>
              <c:numCache>
                <c:formatCode>0.0000</c:formatCode>
                <c:ptCount val="13"/>
              </c:numCache>
            </c:numRef>
          </c:xVal>
          <c:yVal>
            <c:numRef>
              <c:f>'2009 MD NR bad'!$A$25:$A$37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D74C-B049-8C2A9293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DD-D74C-B049-8C2A9293EFF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NR bad'!$AA$24:$AA$58</c:f>
              <c:numCache>
                <c:formatCode>0.00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'2009 MD NR bad'!$V$24:$V$58</c:f>
              <c:numCache>
                <c:formatCode>0.0000</c:formatCode>
                <c:ptCount val="35"/>
                <c:pt idx="1">
                  <c:v>0.28304557033682426</c:v>
                </c:pt>
                <c:pt idx="2">
                  <c:v>0.27777777777777779</c:v>
                </c:pt>
                <c:pt idx="3">
                  <c:v>0.27708506511499031</c:v>
                </c:pt>
                <c:pt idx="4">
                  <c:v>0.29507229271171437</c:v>
                </c:pt>
                <c:pt idx="5">
                  <c:v>0.29824038174768863</c:v>
                </c:pt>
                <c:pt idx="6">
                  <c:v>0.29308323563892147</c:v>
                </c:pt>
                <c:pt idx="7">
                  <c:v>0.31806615776081426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834B-8B98-320E9EE9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NR'!$G$24:$G$52</c:f>
              <c:numCache>
                <c:formatCode>0.00</c:formatCode>
                <c:ptCount val="29"/>
                <c:pt idx="1">
                  <c:v>5.9202348923269312</c:v>
                </c:pt>
                <c:pt idx="2">
                  <c:v>6.0128330863305592</c:v>
                </c:pt>
                <c:pt idx="3">
                  <c:v>6.4758240563486424</c:v>
                </c:pt>
                <c:pt idx="4">
                  <c:v>7.7721987723992356</c:v>
                </c:pt>
                <c:pt idx="5">
                  <c:v>8.9759752944462434</c:v>
                </c:pt>
                <c:pt idx="6">
                  <c:v>9.8093590404787818</c:v>
                </c:pt>
                <c:pt idx="7">
                  <c:v>11.383528338540245</c:v>
                </c:pt>
                <c:pt idx="8">
                  <c:v>12.494706666583639</c:v>
                </c:pt>
              </c:numCache>
            </c:numRef>
          </c:xVal>
          <c:yVal>
            <c:numRef>
              <c:f>'2346 MD NR'!$B$24:$B$52</c:f>
              <c:numCache>
                <c:formatCode>0.0000</c:formatCode>
                <c:ptCount val="29"/>
                <c:pt idx="1">
                  <c:v>0.73746312684365778</c:v>
                </c:pt>
                <c:pt idx="2">
                  <c:v>0.62972292191435764</c:v>
                </c:pt>
                <c:pt idx="3">
                  <c:v>0.6337135614702154</c:v>
                </c:pt>
                <c:pt idx="4">
                  <c:v>0.51706308169596693</c:v>
                </c:pt>
                <c:pt idx="5">
                  <c:v>0.51098620337250888</c:v>
                </c:pt>
                <c:pt idx="6">
                  <c:v>0.40849673202614378</c:v>
                </c:pt>
                <c:pt idx="7">
                  <c:v>0.33921302578018997</c:v>
                </c:pt>
                <c:pt idx="8">
                  <c:v>0.34928396786587496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FB43-8CAF-9E092E4B8DB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MD NR'!$Q$24:$Q$37</c:f>
              <c:numCache>
                <c:formatCode>0.00</c:formatCode>
                <c:ptCount val="14"/>
                <c:pt idx="0">
                  <c:v>14.439268740659543</c:v>
                </c:pt>
                <c:pt idx="1">
                  <c:v>17.587607336782455</c:v>
                </c:pt>
                <c:pt idx="2">
                  <c:v>19.161776634843918</c:v>
                </c:pt>
                <c:pt idx="3">
                  <c:v>23.513891753013837</c:v>
                </c:pt>
              </c:numCache>
            </c:numRef>
          </c:xVal>
          <c:yVal>
            <c:numRef>
              <c:f>'2346 MD NR'!$L$24:$L$45</c:f>
              <c:numCache>
                <c:formatCode>0.0000</c:formatCode>
                <c:ptCount val="22"/>
                <c:pt idx="0">
                  <c:v>0.30021014710297206</c:v>
                </c:pt>
                <c:pt idx="1">
                  <c:v>0.27166530834012498</c:v>
                </c:pt>
                <c:pt idx="2">
                  <c:v>0.24981264051961027</c:v>
                </c:pt>
                <c:pt idx="3">
                  <c:v>0.22867596615595701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3-FB43-8CAF-9E092E4B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MD R'!$D$25:$D$33</c:f>
              <c:numCache>
                <c:formatCode>0.0000</c:formatCode>
                <c:ptCount val="9"/>
                <c:pt idx="0">
                  <c:v>0.15349999999999997</c:v>
                </c:pt>
                <c:pt idx="1">
                  <c:v>0.15210000000000001</c:v>
                </c:pt>
                <c:pt idx="2">
                  <c:v>0.15110000000000001</c:v>
                </c:pt>
                <c:pt idx="3">
                  <c:v>0.14950000000000002</c:v>
                </c:pt>
                <c:pt idx="4">
                  <c:v>0.1482</c:v>
                </c:pt>
                <c:pt idx="5">
                  <c:v>0.1457</c:v>
                </c:pt>
                <c:pt idx="6">
                  <c:v>0.14300000000000002</c:v>
                </c:pt>
                <c:pt idx="7">
                  <c:v>0.14169999999999999</c:v>
                </c:pt>
                <c:pt idx="8">
                  <c:v>0.13969999999999999</c:v>
                </c:pt>
              </c:numCache>
            </c:numRef>
          </c:xVal>
          <c:yVal>
            <c:numRef>
              <c:f>'2382 MD R'!$A$25:$A$33</c:f>
              <c:numCache>
                <c:formatCode>General</c:formatCode>
                <c:ptCount val="9"/>
                <c:pt idx="0">
                  <c:v>-0.105</c:v>
                </c:pt>
                <c:pt idx="1">
                  <c:v>-0.14099999999999999</c:v>
                </c:pt>
                <c:pt idx="2">
                  <c:v>-0.25</c:v>
                </c:pt>
                <c:pt idx="3">
                  <c:v>-0.314</c:v>
                </c:pt>
                <c:pt idx="4">
                  <c:v>-0.48199999999999998</c:v>
                </c:pt>
                <c:pt idx="5">
                  <c:v>-0.96799999999999997</c:v>
                </c:pt>
                <c:pt idx="6">
                  <c:v>-1.534</c:v>
                </c:pt>
                <c:pt idx="7">
                  <c:v>-1.8</c:v>
                </c:pt>
                <c:pt idx="8">
                  <c:v>-1.8240000000000001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4560-81E7-F011C6C1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61-4560-81E7-F011C6C10ABD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MD NR'!$D$25:$D$32</c:f>
              <c:numCache>
                <c:formatCode>0.0000</c:formatCode>
                <c:ptCount val="8"/>
                <c:pt idx="0">
                  <c:v>0.10160000000000001</c:v>
                </c:pt>
                <c:pt idx="1">
                  <c:v>0.10149999999999999</c:v>
                </c:pt>
                <c:pt idx="2">
                  <c:v>0.10099999999999999</c:v>
                </c:pt>
                <c:pt idx="3">
                  <c:v>9.9600000000000008E-2</c:v>
                </c:pt>
                <c:pt idx="4">
                  <c:v>9.8300000000000012E-2</c:v>
                </c:pt>
                <c:pt idx="5">
                  <c:v>9.74E-2</c:v>
                </c:pt>
                <c:pt idx="6">
                  <c:v>9.5699999999999993E-2</c:v>
                </c:pt>
                <c:pt idx="7">
                  <c:v>9.4499999999999987E-2</c:v>
                </c:pt>
              </c:numCache>
            </c:numRef>
          </c:xVal>
          <c:yVal>
            <c:numRef>
              <c:f>'2346 MD NR'!$A$25:$A$32</c:f>
              <c:numCache>
                <c:formatCode>General</c:formatCode>
                <c:ptCount val="8"/>
                <c:pt idx="0">
                  <c:v>-1.3560000000000001</c:v>
                </c:pt>
                <c:pt idx="1">
                  <c:v>-1.5880000000000001</c:v>
                </c:pt>
                <c:pt idx="2">
                  <c:v>-1.5780000000000001</c:v>
                </c:pt>
                <c:pt idx="3">
                  <c:v>-1.9339999999999999</c:v>
                </c:pt>
                <c:pt idx="4">
                  <c:v>-1.9570000000000001</c:v>
                </c:pt>
                <c:pt idx="5">
                  <c:v>-2.448</c:v>
                </c:pt>
                <c:pt idx="6">
                  <c:v>-2.948</c:v>
                </c:pt>
                <c:pt idx="7">
                  <c:v>-2.863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5-E545-A0BA-298AECA4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45-E545-A0BA-298AECA4484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NR'!$AA$25:$AA$36</c:f>
              <c:numCache>
                <c:formatCode>0.00</c:formatCode>
                <c:ptCount val="12"/>
                <c:pt idx="0">
                  <c:v>5.9202348923269312</c:v>
                </c:pt>
                <c:pt idx="1">
                  <c:v>6.0128330863305592</c:v>
                </c:pt>
                <c:pt idx="2">
                  <c:v>6.4758240563486424</c:v>
                </c:pt>
                <c:pt idx="3">
                  <c:v>7.7721987723992356</c:v>
                </c:pt>
                <c:pt idx="4">
                  <c:v>8.9759752944462434</c:v>
                </c:pt>
                <c:pt idx="5">
                  <c:v>9.8093590404787818</c:v>
                </c:pt>
                <c:pt idx="6">
                  <c:v>11.383528338540245</c:v>
                </c:pt>
                <c:pt idx="7">
                  <c:v>12.494706666583639</c:v>
                </c:pt>
                <c:pt idx="8">
                  <c:v>14.439268740659543</c:v>
                </c:pt>
                <c:pt idx="9">
                  <c:v>17.587607336782455</c:v>
                </c:pt>
                <c:pt idx="10">
                  <c:v>19.161776634843918</c:v>
                </c:pt>
                <c:pt idx="11">
                  <c:v>23.513891753013837</c:v>
                </c:pt>
              </c:numCache>
            </c:numRef>
          </c:xVal>
          <c:yVal>
            <c:numRef>
              <c:f>'2346 MD NR'!$V$25:$V$36</c:f>
              <c:numCache>
                <c:formatCode>0.0000</c:formatCode>
                <c:ptCount val="12"/>
                <c:pt idx="0">
                  <c:v>0.73746312684365778</c:v>
                </c:pt>
                <c:pt idx="1">
                  <c:v>0.62972292191435764</c:v>
                </c:pt>
                <c:pt idx="2">
                  <c:v>0.6337135614702154</c:v>
                </c:pt>
                <c:pt idx="3">
                  <c:v>0.51706308169596693</c:v>
                </c:pt>
                <c:pt idx="4">
                  <c:v>0.51098620337250888</c:v>
                </c:pt>
                <c:pt idx="5">
                  <c:v>0.40849673202614378</c:v>
                </c:pt>
                <c:pt idx="6">
                  <c:v>0.33921302578018997</c:v>
                </c:pt>
                <c:pt idx="7">
                  <c:v>0.34928396786587496</c:v>
                </c:pt>
                <c:pt idx="8">
                  <c:v>0.30021014710297206</c:v>
                </c:pt>
                <c:pt idx="9">
                  <c:v>0.27166530834012498</c:v>
                </c:pt>
                <c:pt idx="10">
                  <c:v>0.24981264051961027</c:v>
                </c:pt>
                <c:pt idx="11">
                  <c:v>0.22867596615595701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1-5541-91CD-170ACD9B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NR'!$G$24:$G$52</c:f>
              <c:numCache>
                <c:formatCode>0.00</c:formatCode>
                <c:ptCount val="29"/>
                <c:pt idx="1">
                  <c:v>11.700554526958484</c:v>
                </c:pt>
                <c:pt idx="2">
                  <c:v>12.974104221281209</c:v>
                </c:pt>
                <c:pt idx="3">
                  <c:v>13.717008209636134</c:v>
                </c:pt>
                <c:pt idx="4">
                  <c:v>14.884428762765282</c:v>
                </c:pt>
                <c:pt idx="5">
                  <c:v>16.79475330424934</c:v>
                </c:pt>
                <c:pt idx="6">
                  <c:v>17.537657292604251</c:v>
                </c:pt>
                <c:pt idx="7">
                  <c:v>13.080233362474786</c:v>
                </c:pt>
                <c:pt idx="8">
                  <c:v>20.509273246023923</c:v>
                </c:pt>
              </c:numCache>
            </c:numRef>
          </c:xVal>
          <c:yVal>
            <c:numRef>
              <c:f>'2383 MD NR'!$B$24:$B$52</c:f>
              <c:numCache>
                <c:formatCode>0.0000</c:formatCode>
                <c:ptCount val="29"/>
                <c:pt idx="1">
                  <c:v>0.46168051708217916</c:v>
                </c:pt>
                <c:pt idx="2">
                  <c:v>0.33300033300033299</c:v>
                </c:pt>
                <c:pt idx="3">
                  <c:v>0.33467202141900937</c:v>
                </c:pt>
                <c:pt idx="4">
                  <c:v>0.32637075718015668</c:v>
                </c:pt>
                <c:pt idx="5">
                  <c:v>0.31756113051762463</c:v>
                </c:pt>
                <c:pt idx="6">
                  <c:v>0.28885037550548814</c:v>
                </c:pt>
                <c:pt idx="7">
                  <c:v>0.25119316754584275</c:v>
                </c:pt>
                <c:pt idx="8">
                  <c:v>0.24015369836695488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6849-BD95-A3AF8B17DE7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MD NR'!$Q$24:$Q$37</c:f>
              <c:numCache>
                <c:formatCode>0.00</c:formatCode>
                <c:ptCount val="14"/>
                <c:pt idx="0">
                  <c:v>22.313468646314448</c:v>
                </c:pt>
                <c:pt idx="1">
                  <c:v>24.436051470185632</c:v>
                </c:pt>
                <c:pt idx="2">
                  <c:v>28.893475400315154</c:v>
                </c:pt>
                <c:pt idx="3">
                  <c:v>34.942836448348018</c:v>
                </c:pt>
              </c:numCache>
            </c:numRef>
          </c:xVal>
          <c:yVal>
            <c:numRef>
              <c:f>'2383 MD NR'!$L$24:$L$45</c:f>
              <c:numCache>
                <c:formatCode>0.0000</c:formatCode>
                <c:ptCount val="22"/>
                <c:pt idx="0">
                  <c:v>0.22773855613755409</c:v>
                </c:pt>
                <c:pt idx="1">
                  <c:v>0.21682567215958368</c:v>
                </c:pt>
                <c:pt idx="2">
                  <c:v>0.2020610224287735</c:v>
                </c:pt>
                <c:pt idx="3">
                  <c:v>0.18793459875963167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6849-BD95-A3AF8B17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MD NR'!$D$25:$D$37</c:f>
              <c:numCache>
                <c:formatCode>0.0000</c:formatCode>
                <c:ptCount val="13"/>
                <c:pt idx="0">
                  <c:v>8.320000000000001E-2</c:v>
                </c:pt>
                <c:pt idx="1">
                  <c:v>8.2000000000000003E-2</c:v>
                </c:pt>
                <c:pt idx="2">
                  <c:v>8.1299999999999997E-2</c:v>
                </c:pt>
                <c:pt idx="3">
                  <c:v>8.0200000000000007E-2</c:v>
                </c:pt>
                <c:pt idx="4">
                  <c:v>7.8400000000000011E-2</c:v>
                </c:pt>
                <c:pt idx="5">
                  <c:v>7.7700000000000005E-2</c:v>
                </c:pt>
                <c:pt idx="6">
                  <c:v>8.1899999999999987E-2</c:v>
                </c:pt>
                <c:pt idx="7">
                  <c:v>7.4900000000000008E-2</c:v>
                </c:pt>
              </c:numCache>
            </c:numRef>
          </c:xVal>
          <c:yVal>
            <c:numRef>
              <c:f>'2383 MD NR'!$A$25:$A$37</c:f>
              <c:numCache>
                <c:formatCode>General</c:formatCode>
                <c:ptCount val="13"/>
                <c:pt idx="0">
                  <c:v>-2.1659999999999999</c:v>
                </c:pt>
                <c:pt idx="1">
                  <c:v>-3.0030000000000001</c:v>
                </c:pt>
                <c:pt idx="2">
                  <c:v>-2.988</c:v>
                </c:pt>
                <c:pt idx="3">
                  <c:v>-3.0640000000000001</c:v>
                </c:pt>
                <c:pt idx="4">
                  <c:v>-3.149</c:v>
                </c:pt>
                <c:pt idx="5">
                  <c:v>-3.4620000000000002</c:v>
                </c:pt>
                <c:pt idx="6">
                  <c:v>-3.9809999999999999</c:v>
                </c:pt>
                <c:pt idx="7">
                  <c:v>-4.1639999999999997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8-C441-AD24-E2310361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538-C441-AD24-E2310361001B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NR'!$AA$24:$AA$58</c:f>
              <c:numCache>
                <c:formatCode>0.00</c:formatCode>
                <c:ptCount val="35"/>
                <c:pt idx="1">
                  <c:v>11.700554526958484</c:v>
                </c:pt>
                <c:pt idx="2">
                  <c:v>12.974104221281209</c:v>
                </c:pt>
                <c:pt idx="3">
                  <c:v>13.717008209636134</c:v>
                </c:pt>
                <c:pt idx="4">
                  <c:v>14.884428762765282</c:v>
                </c:pt>
                <c:pt idx="5">
                  <c:v>16.79475330424934</c:v>
                </c:pt>
                <c:pt idx="6">
                  <c:v>17.537657292604251</c:v>
                </c:pt>
                <c:pt idx="7">
                  <c:v>13.080233362474786</c:v>
                </c:pt>
                <c:pt idx="8">
                  <c:v>20.509273246023923</c:v>
                </c:pt>
                <c:pt idx="9">
                  <c:v>22.313468646314448</c:v>
                </c:pt>
                <c:pt idx="10">
                  <c:v>24.436051470185632</c:v>
                </c:pt>
                <c:pt idx="11">
                  <c:v>28.893475400315154</c:v>
                </c:pt>
                <c:pt idx="12">
                  <c:v>34.942836448348018</c:v>
                </c:pt>
              </c:numCache>
            </c:numRef>
          </c:xVal>
          <c:yVal>
            <c:numRef>
              <c:f>'2383 MD NR'!$V$24:$V$58</c:f>
              <c:numCache>
                <c:formatCode>0.0000</c:formatCode>
                <c:ptCount val="35"/>
                <c:pt idx="1">
                  <c:v>0.46168051708217916</c:v>
                </c:pt>
                <c:pt idx="2">
                  <c:v>0.33300033300033299</c:v>
                </c:pt>
                <c:pt idx="3">
                  <c:v>0.33467202141900937</c:v>
                </c:pt>
                <c:pt idx="4">
                  <c:v>0.32637075718015668</c:v>
                </c:pt>
                <c:pt idx="5">
                  <c:v>0.31756113051762463</c:v>
                </c:pt>
                <c:pt idx="6">
                  <c:v>0.28885037550548814</c:v>
                </c:pt>
                <c:pt idx="7">
                  <c:v>0.25119316754584275</c:v>
                </c:pt>
                <c:pt idx="8">
                  <c:v>0.24015369836695488</c:v>
                </c:pt>
                <c:pt idx="9">
                  <c:v>0.22773855613755409</c:v>
                </c:pt>
                <c:pt idx="10">
                  <c:v>0.21682567215958368</c:v>
                </c:pt>
                <c:pt idx="11">
                  <c:v>0.2020610224287735</c:v>
                </c:pt>
                <c:pt idx="12">
                  <c:v>0.18793459875963167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1E41-8ED5-5B9398A0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NR'!$G$24:$G$52</c:f>
              <c:numCache>
                <c:formatCode>0.00</c:formatCode>
                <c:ptCount val="29"/>
                <c:pt idx="1">
                  <c:v>34.679919522239373</c:v>
                </c:pt>
                <c:pt idx="2">
                  <c:v>35.257973331777094</c:v>
                </c:pt>
                <c:pt idx="3">
                  <c:v>35.691513688930343</c:v>
                </c:pt>
                <c:pt idx="4">
                  <c:v>36.751279006416148</c:v>
                </c:pt>
                <c:pt idx="5">
                  <c:v>37.955557776286376</c:v>
                </c:pt>
                <c:pt idx="6">
                  <c:v>40.942169125564511</c:v>
                </c:pt>
              </c:numCache>
            </c:numRef>
          </c:xVal>
          <c:yVal>
            <c:numRef>
              <c:f>'2010 MD NR'!$B$24:$B$52</c:f>
              <c:numCache>
                <c:formatCode>0.0000</c:formatCode>
                <c:ptCount val="29"/>
                <c:pt idx="1">
                  <c:v>0.32938076416337286</c:v>
                </c:pt>
                <c:pt idx="2">
                  <c:v>0.35473572188719404</c:v>
                </c:pt>
                <c:pt idx="3">
                  <c:v>0.3546099290780142</c:v>
                </c:pt>
                <c:pt idx="4">
                  <c:v>0.3543586109142452</c:v>
                </c:pt>
                <c:pt idx="5">
                  <c:v>0.35038542396636296</c:v>
                </c:pt>
                <c:pt idx="6">
                  <c:v>0.3058103975535168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0-D549-837C-1A33C990804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MD NR'!$Q$24:$Q$37</c:f>
              <c:numCache>
                <c:formatCode>0.00</c:formatCode>
                <c:ptCount val="14"/>
                <c:pt idx="0">
                  <c:v>44.699518887559577</c:v>
                </c:pt>
                <c:pt idx="1">
                  <c:v>46.337338014583075</c:v>
                </c:pt>
                <c:pt idx="2">
                  <c:v>49.227607062271602</c:v>
                </c:pt>
                <c:pt idx="3">
                  <c:v>51.347137697243198</c:v>
                </c:pt>
              </c:numCache>
            </c:numRef>
          </c:xVal>
          <c:yVal>
            <c:numRef>
              <c:f>'2010 MD NR'!$L$24:$L$45</c:f>
              <c:numCache>
                <c:formatCode>0.0000</c:formatCode>
                <c:ptCount val="22"/>
                <c:pt idx="0">
                  <c:v>0.26082420448617633</c:v>
                </c:pt>
                <c:pt idx="1">
                  <c:v>0.25826446280991738</c:v>
                </c:pt>
                <c:pt idx="2">
                  <c:v>0.25182573659027951</c:v>
                </c:pt>
                <c:pt idx="3">
                  <c:v>0.24473813020068524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0-D549-837C-1A33C99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MD NR'!$D$25:$D$37</c:f>
              <c:numCache>
                <c:formatCode>0.0000</c:formatCode>
                <c:ptCount val="13"/>
                <c:pt idx="0">
                  <c:v>0.1356</c:v>
                </c:pt>
                <c:pt idx="1">
                  <c:v>0.13439999999999996</c:v>
                </c:pt>
                <c:pt idx="2">
                  <c:v>0.13350000000000001</c:v>
                </c:pt>
                <c:pt idx="3">
                  <c:v>0.13129999999999997</c:v>
                </c:pt>
                <c:pt idx="4">
                  <c:v>0.12879999999999997</c:v>
                </c:pt>
                <c:pt idx="5">
                  <c:v>0.12259999999999999</c:v>
                </c:pt>
              </c:numCache>
            </c:numRef>
          </c:xVal>
          <c:yVal>
            <c:numRef>
              <c:f>'2010 MD NR'!$A$25:$A$37</c:f>
              <c:numCache>
                <c:formatCode>General</c:formatCode>
                <c:ptCount val="13"/>
                <c:pt idx="0">
                  <c:v>-3.036</c:v>
                </c:pt>
                <c:pt idx="1">
                  <c:v>-2.819</c:v>
                </c:pt>
                <c:pt idx="2">
                  <c:v>-2.82</c:v>
                </c:pt>
                <c:pt idx="3">
                  <c:v>-2.8220000000000001</c:v>
                </c:pt>
                <c:pt idx="4">
                  <c:v>-2.8540000000000001</c:v>
                </c:pt>
                <c:pt idx="5">
                  <c:v>-3.27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C-C143-BB39-0F6419B7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FC-C143-BB39-0F6419B7F389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NR'!$AA$24:$AA$58</c:f>
              <c:numCache>
                <c:formatCode>0.00</c:formatCode>
                <c:ptCount val="35"/>
                <c:pt idx="1">
                  <c:v>34.679919522239373</c:v>
                </c:pt>
                <c:pt idx="2">
                  <c:v>35.257973331777094</c:v>
                </c:pt>
                <c:pt idx="3">
                  <c:v>35.691513688930343</c:v>
                </c:pt>
                <c:pt idx="4">
                  <c:v>36.751279006416148</c:v>
                </c:pt>
                <c:pt idx="5">
                  <c:v>37.955557776286376</c:v>
                </c:pt>
                <c:pt idx="6">
                  <c:v>40.942169125564511</c:v>
                </c:pt>
                <c:pt idx="7">
                  <c:v>44.699518887559577</c:v>
                </c:pt>
                <c:pt idx="8">
                  <c:v>46.337338014583075</c:v>
                </c:pt>
                <c:pt idx="9">
                  <c:v>49.227607062271602</c:v>
                </c:pt>
                <c:pt idx="10">
                  <c:v>51.347137697243198</c:v>
                </c:pt>
              </c:numCache>
            </c:numRef>
          </c:xVal>
          <c:yVal>
            <c:numRef>
              <c:f>'2010 MD NR'!$V$24:$V$58</c:f>
              <c:numCache>
                <c:formatCode>0.0000</c:formatCode>
                <c:ptCount val="35"/>
                <c:pt idx="1">
                  <c:v>0.32938076416337286</c:v>
                </c:pt>
                <c:pt idx="2">
                  <c:v>0.35473572188719404</c:v>
                </c:pt>
                <c:pt idx="3">
                  <c:v>0.3546099290780142</c:v>
                </c:pt>
                <c:pt idx="4">
                  <c:v>0.3543586109142452</c:v>
                </c:pt>
                <c:pt idx="5">
                  <c:v>0.35038542396636296</c:v>
                </c:pt>
                <c:pt idx="6">
                  <c:v>0.3058103975535168</c:v>
                </c:pt>
                <c:pt idx="7">
                  <c:v>0.26082420448617633</c:v>
                </c:pt>
                <c:pt idx="8">
                  <c:v>0.25826446280991738</c:v>
                </c:pt>
                <c:pt idx="9">
                  <c:v>0.25182573659027951</c:v>
                </c:pt>
                <c:pt idx="10">
                  <c:v>0.24473813020068524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3-2B41-B2F3-7DA694B9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NR'!$G$24:$G$52</c:f>
              <c:numCache>
                <c:formatCode>0.00</c:formatCode>
                <c:ptCount val="29"/>
                <c:pt idx="1">
                  <c:v>19.196682060036835</c:v>
                </c:pt>
                <c:pt idx="2">
                  <c:v>19.891465533295332</c:v>
                </c:pt>
                <c:pt idx="3">
                  <c:v>21.142075785160642</c:v>
                </c:pt>
                <c:pt idx="4">
                  <c:v>22.462164384351752</c:v>
                </c:pt>
                <c:pt idx="5">
                  <c:v>24.4770364568014</c:v>
                </c:pt>
                <c:pt idx="6">
                  <c:v>26.144516792621815</c:v>
                </c:pt>
              </c:numCache>
            </c:numRef>
          </c:xVal>
          <c:yVal>
            <c:numRef>
              <c:f>'2011 MD NR'!$B$24:$B$52</c:f>
              <c:numCache>
                <c:formatCode>0.0000</c:formatCode>
                <c:ptCount val="29"/>
                <c:pt idx="1">
                  <c:v>0.34626038781163437</c:v>
                </c:pt>
                <c:pt idx="2">
                  <c:v>0.35739814152966404</c:v>
                </c:pt>
                <c:pt idx="3">
                  <c:v>0.32185387833923396</c:v>
                </c:pt>
                <c:pt idx="4">
                  <c:v>0.30220610456331215</c:v>
                </c:pt>
                <c:pt idx="5">
                  <c:v>0.27878449958182322</c:v>
                </c:pt>
                <c:pt idx="6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0-3D41-95E2-4EEC75EE16A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MD NR'!$Q$24:$Q$37</c:f>
              <c:numCache>
                <c:formatCode>0.00</c:formatCode>
                <c:ptCount val="14"/>
                <c:pt idx="0">
                  <c:v>28.784693991004104</c:v>
                </c:pt>
                <c:pt idx="1">
                  <c:v>29.965825895543546</c:v>
                </c:pt>
                <c:pt idx="2">
                  <c:v>32.675481441251691</c:v>
                </c:pt>
                <c:pt idx="3">
                  <c:v>34.968266903004704</c:v>
                </c:pt>
                <c:pt idx="4">
                  <c:v>37.0526173227802</c:v>
                </c:pt>
              </c:numCache>
            </c:numRef>
          </c:xVal>
          <c:yVal>
            <c:numRef>
              <c:f>'2011 MD NR'!$L$24:$L$45</c:f>
              <c:numCache>
                <c:formatCode>0.0000</c:formatCode>
                <c:ptCount val="22"/>
                <c:pt idx="0">
                  <c:v>0.24521824423737124</c:v>
                </c:pt>
                <c:pt idx="1">
                  <c:v>0.23764258555133078</c:v>
                </c:pt>
                <c:pt idx="2">
                  <c:v>0.21141649048625791</c:v>
                </c:pt>
                <c:pt idx="3">
                  <c:v>0.21367521367521369</c:v>
                </c:pt>
                <c:pt idx="4">
                  <c:v>0.20661157024793389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0-3D41-95E2-4EEC75EE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MD NR'!$D$25:$D$31</c:f>
              <c:numCache>
                <c:formatCode>0.0000</c:formatCode>
                <c:ptCount val="7"/>
                <c:pt idx="0">
                  <c:v>0.11630000000000001</c:v>
                </c:pt>
                <c:pt idx="1">
                  <c:v>0.11530000000000001</c:v>
                </c:pt>
                <c:pt idx="2">
                  <c:v>0.11349999999999999</c:v>
                </c:pt>
                <c:pt idx="3">
                  <c:v>0.11160000000000003</c:v>
                </c:pt>
                <c:pt idx="4">
                  <c:v>0.10870000000000002</c:v>
                </c:pt>
                <c:pt idx="5">
                  <c:v>0.10630000000000001</c:v>
                </c:pt>
              </c:numCache>
            </c:numRef>
          </c:xVal>
          <c:yVal>
            <c:numRef>
              <c:f>'2011 MD NR'!$A$25:$A$31</c:f>
              <c:numCache>
                <c:formatCode>General</c:formatCode>
                <c:ptCount val="7"/>
                <c:pt idx="0">
                  <c:v>-2.8879999999999999</c:v>
                </c:pt>
                <c:pt idx="1">
                  <c:v>-2.798</c:v>
                </c:pt>
                <c:pt idx="2">
                  <c:v>-3.1070000000000002</c:v>
                </c:pt>
                <c:pt idx="3">
                  <c:v>-3.3090000000000002</c:v>
                </c:pt>
                <c:pt idx="4">
                  <c:v>-3.5870000000000002</c:v>
                </c:pt>
                <c:pt idx="5">
                  <c:v>-3.8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2445-A146-809D108A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BC-2445-A146-809D108AADD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R'!$AA$25:$AA$41</c:f>
              <c:numCache>
                <c:formatCode>0.00</c:formatCode>
                <c:ptCount val="17"/>
                <c:pt idx="0">
                  <c:v>-0.48767160948715116</c:v>
                </c:pt>
                <c:pt idx="1">
                  <c:v>0.4288283270162907</c:v>
                </c:pt>
                <c:pt idx="2">
                  <c:v>1.0834711388044838</c:v>
                </c:pt>
                <c:pt idx="3">
                  <c:v>2.1308996376655784</c:v>
                </c:pt>
                <c:pt idx="4">
                  <c:v>2.9819352929902294</c:v>
                </c:pt>
                <c:pt idx="5">
                  <c:v>4.6185423224607121</c:v>
                </c:pt>
                <c:pt idx="6">
                  <c:v>6.3860779142888191</c:v>
                </c:pt>
                <c:pt idx="7">
                  <c:v>7.2371135696134701</c:v>
                </c:pt>
                <c:pt idx="8">
                  <c:v>8.5463991931898562</c:v>
                </c:pt>
                <c:pt idx="9">
                  <c:v>9.9211490979450474</c:v>
                </c:pt>
                <c:pt idx="10">
                  <c:v>11.164970440342628</c:v>
                </c:pt>
                <c:pt idx="11">
                  <c:v>12.867041750991916</c:v>
                </c:pt>
                <c:pt idx="12">
                  <c:v>15.420148716965869</c:v>
                </c:pt>
                <c:pt idx="13">
                  <c:v>18.104184245297432</c:v>
                </c:pt>
              </c:numCache>
            </c:numRef>
          </c:xVal>
          <c:yVal>
            <c:numRef>
              <c:f>'2382 MD R'!$V$25:$V$41</c:f>
              <c:numCache>
                <c:formatCode>0.0000</c:formatCode>
                <c:ptCount val="17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E-4271-B056-BBEFBF70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NR'!$AA$24:$AA$58</c:f>
              <c:numCache>
                <c:formatCode>0.00</c:formatCode>
                <c:ptCount val="35"/>
                <c:pt idx="1">
                  <c:v>19.196682060036835</c:v>
                </c:pt>
                <c:pt idx="2">
                  <c:v>19.891465533295332</c:v>
                </c:pt>
                <c:pt idx="3">
                  <c:v>21.142075785160642</c:v>
                </c:pt>
                <c:pt idx="4">
                  <c:v>22.462164384351752</c:v>
                </c:pt>
                <c:pt idx="5">
                  <c:v>24.4770364568014</c:v>
                </c:pt>
                <c:pt idx="6">
                  <c:v>26.144516792621815</c:v>
                </c:pt>
                <c:pt idx="7">
                  <c:v>28.784693991004104</c:v>
                </c:pt>
                <c:pt idx="8">
                  <c:v>29.965825895543546</c:v>
                </c:pt>
                <c:pt idx="9">
                  <c:v>32.675481441251691</c:v>
                </c:pt>
                <c:pt idx="10">
                  <c:v>34.968266903004704</c:v>
                </c:pt>
                <c:pt idx="11">
                  <c:v>37.0526173227802</c:v>
                </c:pt>
              </c:numCache>
            </c:numRef>
          </c:xVal>
          <c:yVal>
            <c:numRef>
              <c:f>'2011 MD NR'!$V$24:$V$58</c:f>
              <c:numCache>
                <c:formatCode>0.0000</c:formatCode>
                <c:ptCount val="35"/>
                <c:pt idx="1">
                  <c:v>0.34626038781163437</c:v>
                </c:pt>
                <c:pt idx="2">
                  <c:v>0.35739814152966404</c:v>
                </c:pt>
                <c:pt idx="3">
                  <c:v>0.32185387833923396</c:v>
                </c:pt>
                <c:pt idx="4">
                  <c:v>0.30220610456331215</c:v>
                </c:pt>
                <c:pt idx="5">
                  <c:v>0.27878449958182322</c:v>
                </c:pt>
                <c:pt idx="6">
                  <c:v>0.26315789473684209</c:v>
                </c:pt>
                <c:pt idx="7">
                  <c:v>0.24521824423737124</c:v>
                </c:pt>
                <c:pt idx="8">
                  <c:v>0.23764258555133078</c:v>
                </c:pt>
                <c:pt idx="9">
                  <c:v>0.21141649048625791</c:v>
                </c:pt>
                <c:pt idx="10">
                  <c:v>0.21367521367521369</c:v>
                </c:pt>
                <c:pt idx="11">
                  <c:v>0.20661157024793389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A448-9796-85074DAF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NR'!$G$24:$G$52</c:f>
              <c:numCache>
                <c:formatCode>0.00</c:formatCode>
                <c:ptCount val="29"/>
                <c:pt idx="1">
                  <c:v>36.890342986566992</c:v>
                </c:pt>
                <c:pt idx="2">
                  <c:v>37.400938917096383</c:v>
                </c:pt>
                <c:pt idx="3">
                  <c:v>37.911534847625774</c:v>
                </c:pt>
                <c:pt idx="4">
                  <c:v>38.7284883364728</c:v>
                </c:pt>
                <c:pt idx="5">
                  <c:v>39.749680197531589</c:v>
                </c:pt>
                <c:pt idx="6">
                  <c:v>40.872991244696252</c:v>
                </c:pt>
                <c:pt idx="7">
                  <c:v>42.404779036284438</c:v>
                </c:pt>
                <c:pt idx="8">
                  <c:v>43.374911304290279</c:v>
                </c:pt>
                <c:pt idx="9">
                  <c:v>44.345043572296127</c:v>
                </c:pt>
                <c:pt idx="10">
                  <c:v>48.531930202637156</c:v>
                </c:pt>
              </c:numCache>
            </c:numRef>
          </c:xVal>
          <c:yVal>
            <c:numRef>
              <c:f>'2347 MD NR'!$B$24:$B$52</c:f>
              <c:numCache>
                <c:formatCode>0.0000</c:formatCode>
                <c:ptCount val="29"/>
                <c:pt idx="1">
                  <c:v>0.45433893684688775</c:v>
                </c:pt>
                <c:pt idx="2">
                  <c:v>0.44189129474149363</c:v>
                </c:pt>
                <c:pt idx="3">
                  <c:v>0.44052863436123346</c:v>
                </c:pt>
                <c:pt idx="4">
                  <c:v>0.4101722723543888</c:v>
                </c:pt>
                <c:pt idx="5">
                  <c:v>0.41135335252982314</c:v>
                </c:pt>
                <c:pt idx="6">
                  <c:v>0.40322580645161293</c:v>
                </c:pt>
                <c:pt idx="7">
                  <c:v>0.38461538461538458</c:v>
                </c:pt>
                <c:pt idx="8">
                  <c:v>0.37864445285876563</c:v>
                </c:pt>
                <c:pt idx="9">
                  <c:v>0.37678975131876413</c:v>
                </c:pt>
                <c:pt idx="10">
                  <c:v>0.34083162917518744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EE41-9F98-44C26CBCC40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MD NR'!$Q$24:$Q$37</c:f>
              <c:numCache>
                <c:formatCode>0.00</c:formatCode>
                <c:ptCount val="14"/>
                <c:pt idx="0">
                  <c:v>50.982790669178236</c:v>
                </c:pt>
                <c:pt idx="1">
                  <c:v>52.871995612136999</c:v>
                </c:pt>
                <c:pt idx="2">
                  <c:v>54.250604624566364</c:v>
                </c:pt>
                <c:pt idx="3">
                  <c:v>56.139809567525106</c:v>
                </c:pt>
              </c:numCache>
            </c:numRef>
          </c:xVal>
          <c:yVal>
            <c:numRef>
              <c:f>'2347 MD NR'!$L$24:$L$45</c:f>
              <c:numCache>
                <c:formatCode>0.0000</c:formatCode>
                <c:ptCount val="22"/>
                <c:pt idx="0">
                  <c:v>0.33658700774150119</c:v>
                </c:pt>
                <c:pt idx="1">
                  <c:v>0.32</c:v>
                </c:pt>
                <c:pt idx="2">
                  <c:v>0.30376670716889431</c:v>
                </c:pt>
                <c:pt idx="3">
                  <c:v>0.28344671201814059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EE41-9F98-44C26CB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MD NR'!$D$25:$D$37</c:f>
              <c:numCache>
                <c:formatCode>0.0000</c:formatCode>
                <c:ptCount val="13"/>
                <c:pt idx="0">
                  <c:v>0.12359999999999999</c:v>
                </c:pt>
                <c:pt idx="1">
                  <c:v>0.12259999999999999</c:v>
                </c:pt>
                <c:pt idx="2">
                  <c:v>0.12159999999999999</c:v>
                </c:pt>
                <c:pt idx="3">
                  <c:v>0.12</c:v>
                </c:pt>
                <c:pt idx="4">
                  <c:v>0.11799999999999999</c:v>
                </c:pt>
                <c:pt idx="5">
                  <c:v>0.11579999999999999</c:v>
                </c:pt>
                <c:pt idx="6">
                  <c:v>0.11279999999999998</c:v>
                </c:pt>
                <c:pt idx="7">
                  <c:v>0.1109</c:v>
                </c:pt>
                <c:pt idx="8">
                  <c:v>0.10899999999999999</c:v>
                </c:pt>
                <c:pt idx="9">
                  <c:v>0.1008</c:v>
                </c:pt>
              </c:numCache>
            </c:numRef>
          </c:xVal>
          <c:yVal>
            <c:numRef>
              <c:f>'2347 MD NR'!$A$25:$A$37</c:f>
              <c:numCache>
                <c:formatCode>General</c:formatCode>
                <c:ptCount val="13"/>
                <c:pt idx="0">
                  <c:v>-2.2010000000000001</c:v>
                </c:pt>
                <c:pt idx="1">
                  <c:v>-2.2629999999999999</c:v>
                </c:pt>
                <c:pt idx="2">
                  <c:v>-2.27</c:v>
                </c:pt>
                <c:pt idx="3">
                  <c:v>-2.4380000000000002</c:v>
                </c:pt>
                <c:pt idx="4">
                  <c:v>-2.431</c:v>
                </c:pt>
                <c:pt idx="5">
                  <c:v>-2.48</c:v>
                </c:pt>
                <c:pt idx="6">
                  <c:v>-2.6</c:v>
                </c:pt>
                <c:pt idx="7">
                  <c:v>-2.641</c:v>
                </c:pt>
                <c:pt idx="8">
                  <c:v>-2.6539999999999999</c:v>
                </c:pt>
                <c:pt idx="9">
                  <c:v>-2.9340000000000002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D-1B48-A78B-F7731EAD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1D-1B48-A78B-F7731EAD25E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NR'!$AA$24:$AA$58</c:f>
              <c:numCache>
                <c:formatCode>0.00</c:formatCode>
                <c:ptCount val="35"/>
                <c:pt idx="1">
                  <c:v>36.890342986566992</c:v>
                </c:pt>
                <c:pt idx="2">
                  <c:v>37.400938917096383</c:v>
                </c:pt>
                <c:pt idx="3">
                  <c:v>37.911534847625774</c:v>
                </c:pt>
                <c:pt idx="4">
                  <c:v>38.7284883364728</c:v>
                </c:pt>
                <c:pt idx="5">
                  <c:v>39.749680197531589</c:v>
                </c:pt>
                <c:pt idx="6">
                  <c:v>40.872991244696252</c:v>
                </c:pt>
                <c:pt idx="7">
                  <c:v>42.404779036284438</c:v>
                </c:pt>
                <c:pt idx="8">
                  <c:v>43.374911304290279</c:v>
                </c:pt>
                <c:pt idx="9">
                  <c:v>44.345043572296127</c:v>
                </c:pt>
                <c:pt idx="10">
                  <c:v>48.531930202637156</c:v>
                </c:pt>
                <c:pt idx="11">
                  <c:v>50.982790669178236</c:v>
                </c:pt>
                <c:pt idx="12">
                  <c:v>52.871995612136999</c:v>
                </c:pt>
                <c:pt idx="13">
                  <c:v>54.250604624566364</c:v>
                </c:pt>
                <c:pt idx="14">
                  <c:v>56.139809567525106</c:v>
                </c:pt>
              </c:numCache>
            </c:numRef>
          </c:xVal>
          <c:yVal>
            <c:numRef>
              <c:f>'2347 MD NR'!$V$24:$V$58</c:f>
              <c:numCache>
                <c:formatCode>0.0000</c:formatCode>
                <c:ptCount val="35"/>
                <c:pt idx="1">
                  <c:v>0.45433893684688775</c:v>
                </c:pt>
                <c:pt idx="2">
                  <c:v>0.44189129474149363</c:v>
                </c:pt>
                <c:pt idx="3">
                  <c:v>0.44052863436123346</c:v>
                </c:pt>
                <c:pt idx="4">
                  <c:v>0.4101722723543888</c:v>
                </c:pt>
                <c:pt idx="5">
                  <c:v>0.41135335252982314</c:v>
                </c:pt>
                <c:pt idx="6">
                  <c:v>0.40322580645161293</c:v>
                </c:pt>
                <c:pt idx="7">
                  <c:v>0.38461538461538458</c:v>
                </c:pt>
                <c:pt idx="8">
                  <c:v>0.37864445285876563</c:v>
                </c:pt>
                <c:pt idx="9">
                  <c:v>0.37678975131876413</c:v>
                </c:pt>
                <c:pt idx="10">
                  <c:v>0.34083162917518744</c:v>
                </c:pt>
                <c:pt idx="11">
                  <c:v>0.33658700774150119</c:v>
                </c:pt>
                <c:pt idx="12">
                  <c:v>0.32</c:v>
                </c:pt>
                <c:pt idx="13">
                  <c:v>0.30376670716889431</c:v>
                </c:pt>
                <c:pt idx="14">
                  <c:v>0.28344671201814059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D-5945-B1F7-904F5E39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NR'!$G$24:$G$52</c:f>
              <c:numCache>
                <c:formatCode>0.00</c:formatCode>
                <c:ptCount val="29"/>
                <c:pt idx="1">
                  <c:v>17.507365677637708</c:v>
                </c:pt>
                <c:pt idx="2">
                  <c:v>18.049570785859814</c:v>
                </c:pt>
                <c:pt idx="3">
                  <c:v>18.901607384494554</c:v>
                </c:pt>
                <c:pt idx="4">
                  <c:v>19.831101855732427</c:v>
                </c:pt>
                <c:pt idx="5">
                  <c:v>20.295849091351386</c:v>
                </c:pt>
                <c:pt idx="6">
                  <c:v>20.915512072176639</c:v>
                </c:pt>
                <c:pt idx="7">
                  <c:v>21.845006543414527</c:v>
                </c:pt>
                <c:pt idx="8">
                  <c:v>22.851958887255563</c:v>
                </c:pt>
                <c:pt idx="9">
                  <c:v>24.478574211921853</c:v>
                </c:pt>
                <c:pt idx="10">
                  <c:v>26.027731663984994</c:v>
                </c:pt>
                <c:pt idx="11">
                  <c:v>27.576889116048136</c:v>
                </c:pt>
              </c:numCache>
            </c:numRef>
          </c:xVal>
          <c:yVal>
            <c:numRef>
              <c:f>'2382 PD NR'!$B$24:$B$52</c:f>
              <c:numCache>
                <c:formatCode>0.0000</c:formatCode>
                <c:ptCount val="29"/>
                <c:pt idx="1">
                  <c:v>0.63291139240506322</c:v>
                </c:pt>
                <c:pt idx="2">
                  <c:v>0.58754406580493534</c:v>
                </c:pt>
                <c:pt idx="3">
                  <c:v>0.50735667174023336</c:v>
                </c:pt>
                <c:pt idx="4">
                  <c:v>0.42052144659377627</c:v>
                </c:pt>
                <c:pt idx="5">
                  <c:v>0.38744672607516467</c:v>
                </c:pt>
                <c:pt idx="6">
                  <c:v>0.44385264092321347</c:v>
                </c:pt>
                <c:pt idx="7">
                  <c:v>0.47915668423574503</c:v>
                </c:pt>
                <c:pt idx="8">
                  <c:v>0.49407114624505927</c:v>
                </c:pt>
                <c:pt idx="9">
                  <c:v>0.44762757385854968</c:v>
                </c:pt>
                <c:pt idx="10">
                  <c:v>0.39261876717707106</c:v>
                </c:pt>
                <c:pt idx="11">
                  <c:v>0.41135335252982314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1-0746-B22A-5571E2FA3E3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PD NR'!$Q$24:$Q$37</c:f>
              <c:numCache>
                <c:formatCode>0.00</c:formatCode>
                <c:ptCount val="14"/>
                <c:pt idx="0">
                  <c:v>29.435878058523926</c:v>
                </c:pt>
                <c:pt idx="1">
                  <c:v>33.463687433888083</c:v>
                </c:pt>
                <c:pt idx="2">
                  <c:v>37.80132829966486</c:v>
                </c:pt>
                <c:pt idx="3">
                  <c:v>42.061511292838503</c:v>
                </c:pt>
              </c:numCache>
            </c:numRef>
          </c:xVal>
          <c:yVal>
            <c:numRef>
              <c:f>'2382 PD NR'!$L$24:$L$45</c:f>
              <c:numCache>
                <c:formatCode>0.0000</c:formatCode>
                <c:ptCount val="22"/>
                <c:pt idx="0">
                  <c:v>0.38759689922480617</c:v>
                </c:pt>
                <c:pt idx="1">
                  <c:v>0.3447087211306446</c:v>
                </c:pt>
                <c:pt idx="2">
                  <c:v>0.30248033877797942</c:v>
                </c:pt>
                <c:pt idx="3">
                  <c:v>0.27225701061802343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1-0746-B22A-5571E2FA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PD NR'!$D$25:$D$37</c:f>
              <c:numCache>
                <c:formatCode>0.0000</c:formatCode>
                <c:ptCount val="13"/>
                <c:pt idx="0">
                  <c:v>0.10650000000000001</c:v>
                </c:pt>
                <c:pt idx="1">
                  <c:v>0.10580000000000001</c:v>
                </c:pt>
                <c:pt idx="2">
                  <c:v>0.10469999999999999</c:v>
                </c:pt>
                <c:pt idx="3">
                  <c:v>0.10350000000000001</c:v>
                </c:pt>
                <c:pt idx="4">
                  <c:v>0.10289999999999999</c:v>
                </c:pt>
                <c:pt idx="5">
                  <c:v>0.1021</c:v>
                </c:pt>
                <c:pt idx="6">
                  <c:v>0.10089999999999999</c:v>
                </c:pt>
                <c:pt idx="7">
                  <c:v>9.9599999999999994E-2</c:v>
                </c:pt>
                <c:pt idx="8">
                  <c:v>9.7500000000000003E-2</c:v>
                </c:pt>
                <c:pt idx="9">
                  <c:v>9.5500000000000002E-2</c:v>
                </c:pt>
                <c:pt idx="10">
                  <c:v>9.35E-2</c:v>
                </c:pt>
              </c:numCache>
            </c:numRef>
          </c:xVal>
          <c:yVal>
            <c:numRef>
              <c:f>'2382 PD NR'!$A$25:$A$37</c:f>
              <c:numCache>
                <c:formatCode>General</c:formatCode>
                <c:ptCount val="13"/>
                <c:pt idx="0">
                  <c:v>-1.58</c:v>
                </c:pt>
                <c:pt idx="1">
                  <c:v>-1.702</c:v>
                </c:pt>
                <c:pt idx="2">
                  <c:v>-1.9710000000000001</c:v>
                </c:pt>
                <c:pt idx="3">
                  <c:v>-2.3780000000000001</c:v>
                </c:pt>
                <c:pt idx="4">
                  <c:v>-2.581</c:v>
                </c:pt>
                <c:pt idx="5">
                  <c:v>-2.2530000000000001</c:v>
                </c:pt>
                <c:pt idx="6">
                  <c:v>-2.0870000000000002</c:v>
                </c:pt>
                <c:pt idx="7">
                  <c:v>-2.024</c:v>
                </c:pt>
                <c:pt idx="8">
                  <c:v>-2.234</c:v>
                </c:pt>
                <c:pt idx="9">
                  <c:v>-2.5470000000000002</c:v>
                </c:pt>
                <c:pt idx="10">
                  <c:v>-2.431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6B48-8A74-784953B6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67-6B48-8A74-784953B6424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NR'!$AA$24:$AA$58</c:f>
              <c:numCache>
                <c:formatCode>0.00</c:formatCode>
                <c:ptCount val="35"/>
                <c:pt idx="1">
                  <c:v>17.507365677637708</c:v>
                </c:pt>
                <c:pt idx="2">
                  <c:v>18.049570785859814</c:v>
                </c:pt>
                <c:pt idx="3">
                  <c:v>18.901607384494554</c:v>
                </c:pt>
                <c:pt idx="4">
                  <c:v>19.831101855732427</c:v>
                </c:pt>
                <c:pt idx="5">
                  <c:v>20.295849091351386</c:v>
                </c:pt>
                <c:pt idx="6">
                  <c:v>20.915512072176639</c:v>
                </c:pt>
                <c:pt idx="7">
                  <c:v>21.845006543414527</c:v>
                </c:pt>
                <c:pt idx="8">
                  <c:v>22.851958887255563</c:v>
                </c:pt>
                <c:pt idx="9">
                  <c:v>24.478574211921853</c:v>
                </c:pt>
                <c:pt idx="10">
                  <c:v>26.027731663984994</c:v>
                </c:pt>
                <c:pt idx="11">
                  <c:v>27.576889116048136</c:v>
                </c:pt>
                <c:pt idx="12">
                  <c:v>29.435878058523926</c:v>
                </c:pt>
                <c:pt idx="13">
                  <c:v>33.463687433888083</c:v>
                </c:pt>
                <c:pt idx="14">
                  <c:v>37.80132829966486</c:v>
                </c:pt>
                <c:pt idx="15">
                  <c:v>42.061511292838503</c:v>
                </c:pt>
              </c:numCache>
            </c:numRef>
          </c:xVal>
          <c:yVal>
            <c:numRef>
              <c:f>'2382 PD NR'!$V$24:$V$58</c:f>
              <c:numCache>
                <c:formatCode>0.0000</c:formatCode>
                <c:ptCount val="35"/>
                <c:pt idx="1">
                  <c:v>0.63291139240506322</c:v>
                </c:pt>
                <c:pt idx="2">
                  <c:v>0.58754406580493534</c:v>
                </c:pt>
                <c:pt idx="3">
                  <c:v>0.50735667174023336</c:v>
                </c:pt>
                <c:pt idx="4">
                  <c:v>0.42052144659377627</c:v>
                </c:pt>
                <c:pt idx="5">
                  <c:v>0.38744672607516467</c:v>
                </c:pt>
                <c:pt idx="6">
                  <c:v>0.44385264092321347</c:v>
                </c:pt>
                <c:pt idx="7">
                  <c:v>0.47915668423574503</c:v>
                </c:pt>
                <c:pt idx="8">
                  <c:v>0.49407114624505927</c:v>
                </c:pt>
                <c:pt idx="9">
                  <c:v>0.44762757385854968</c:v>
                </c:pt>
                <c:pt idx="10">
                  <c:v>0.39261876717707106</c:v>
                </c:pt>
                <c:pt idx="11">
                  <c:v>0.41135335252982314</c:v>
                </c:pt>
                <c:pt idx="12">
                  <c:v>0.38759689922480617</c:v>
                </c:pt>
                <c:pt idx="13">
                  <c:v>0.3447087211306446</c:v>
                </c:pt>
                <c:pt idx="14">
                  <c:v>0.30248033877797942</c:v>
                </c:pt>
                <c:pt idx="15">
                  <c:v>0.27225701061802343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124C-A767-ED3F5D68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NR'!$G$24:$G$52</c:f>
              <c:numCache>
                <c:formatCode>0.00</c:formatCode>
                <c:ptCount val="29"/>
                <c:pt idx="1">
                  <c:v>3.9599417802705403</c:v>
                </c:pt>
                <c:pt idx="2">
                  <c:v>4.645942196125759</c:v>
                </c:pt>
                <c:pt idx="3">
                  <c:v>5.7892762225511234</c:v>
                </c:pt>
                <c:pt idx="4">
                  <c:v>6.9326102489764736</c:v>
                </c:pt>
                <c:pt idx="5">
                  <c:v>7.3899438595465909</c:v>
                </c:pt>
                <c:pt idx="6">
                  <c:v>9.1049448991846162</c:v>
                </c:pt>
                <c:pt idx="7">
                  <c:v>11.162946146750244</c:v>
                </c:pt>
              </c:numCache>
            </c:numRef>
          </c:xVal>
          <c:yVal>
            <c:numRef>
              <c:f>'2383 PD NR'!$B$24:$B$52</c:f>
              <c:numCache>
                <c:formatCode>0.0000</c:formatCode>
                <c:ptCount val="29"/>
                <c:pt idx="1">
                  <c:v>0.9765625</c:v>
                </c:pt>
                <c:pt idx="2">
                  <c:v>0.85470085470085477</c:v>
                </c:pt>
                <c:pt idx="3">
                  <c:v>0.73855243722304276</c:v>
                </c:pt>
                <c:pt idx="4">
                  <c:v>0.64516129032258063</c:v>
                </c:pt>
                <c:pt idx="5">
                  <c:v>0.51334702258726905</c:v>
                </c:pt>
                <c:pt idx="6">
                  <c:v>0.43440486533449174</c:v>
                </c:pt>
                <c:pt idx="7">
                  <c:v>0.36968576709796674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B-0641-BE6D-2724B40BB1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PD NR'!$Q$24:$Q$37</c:f>
              <c:numCache>
                <c:formatCode>0.00</c:formatCode>
                <c:ptCount val="14"/>
                <c:pt idx="0">
                  <c:v>13.220947394315871</c:v>
                </c:pt>
                <c:pt idx="1">
                  <c:v>14.707281628668852</c:v>
                </c:pt>
                <c:pt idx="2">
                  <c:v>17.679950097374757</c:v>
                </c:pt>
              </c:numCache>
            </c:numRef>
          </c:xVal>
          <c:yVal>
            <c:numRef>
              <c:f>'2383 PD NR'!$L$24:$L$45</c:f>
              <c:numCache>
                <c:formatCode>0.0000</c:formatCode>
                <c:ptCount val="22"/>
                <c:pt idx="0">
                  <c:v>0.31826861871419482</c:v>
                </c:pt>
                <c:pt idx="1">
                  <c:v>0.30156815440289508</c:v>
                </c:pt>
                <c:pt idx="2">
                  <c:v>0.26925148088314488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B-0641-BE6D-2724B40B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PD NR'!$D$25:$D$37</c:f>
              <c:numCache>
                <c:formatCode>0.0000</c:formatCode>
                <c:ptCount val="13"/>
                <c:pt idx="0">
                  <c:v>8.4000000000000005E-2</c:v>
                </c:pt>
                <c:pt idx="1">
                  <c:v>8.3399999999999988E-2</c:v>
                </c:pt>
                <c:pt idx="2">
                  <c:v>8.2399999999999987E-2</c:v>
                </c:pt>
                <c:pt idx="3">
                  <c:v>8.1399999999999986E-2</c:v>
                </c:pt>
                <c:pt idx="4">
                  <c:v>8.1000000000000003E-2</c:v>
                </c:pt>
                <c:pt idx="5">
                  <c:v>7.9500000000000001E-2</c:v>
                </c:pt>
                <c:pt idx="6">
                  <c:v>7.7700000000000005E-2</c:v>
                </c:pt>
              </c:numCache>
            </c:numRef>
          </c:xVal>
          <c:yVal>
            <c:numRef>
              <c:f>'2383 PD NR'!$A$25:$A$37</c:f>
              <c:numCache>
                <c:formatCode>General</c:formatCode>
                <c:ptCount val="13"/>
                <c:pt idx="0">
                  <c:v>-1.024</c:v>
                </c:pt>
                <c:pt idx="1">
                  <c:v>-1.17</c:v>
                </c:pt>
                <c:pt idx="2">
                  <c:v>-1.3540000000000001</c:v>
                </c:pt>
                <c:pt idx="3">
                  <c:v>-1.55</c:v>
                </c:pt>
                <c:pt idx="4">
                  <c:v>-1.948</c:v>
                </c:pt>
                <c:pt idx="5">
                  <c:v>-2.302</c:v>
                </c:pt>
                <c:pt idx="6">
                  <c:v>-2.7050000000000001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6941-A754-7B526EC5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4C-6941-A754-7B526EC5631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NR'!$AA$24:$AA$58</c:f>
              <c:numCache>
                <c:formatCode>0.00</c:formatCode>
                <c:ptCount val="35"/>
                <c:pt idx="1">
                  <c:v>3.9599417802705403</c:v>
                </c:pt>
                <c:pt idx="2">
                  <c:v>4.645942196125759</c:v>
                </c:pt>
                <c:pt idx="3">
                  <c:v>5.7892762225511234</c:v>
                </c:pt>
                <c:pt idx="4">
                  <c:v>6.9326102489764736</c:v>
                </c:pt>
                <c:pt idx="5">
                  <c:v>7.3899438595465909</c:v>
                </c:pt>
                <c:pt idx="6">
                  <c:v>9.1049448991846162</c:v>
                </c:pt>
                <c:pt idx="7">
                  <c:v>11.162946146750244</c:v>
                </c:pt>
                <c:pt idx="8">
                  <c:v>13.220947394315871</c:v>
                </c:pt>
                <c:pt idx="9">
                  <c:v>14.707281628668852</c:v>
                </c:pt>
                <c:pt idx="10">
                  <c:v>17.679950097374757</c:v>
                </c:pt>
              </c:numCache>
            </c:numRef>
          </c:xVal>
          <c:yVal>
            <c:numRef>
              <c:f>'2383 PD NR'!$V$24:$V$58</c:f>
              <c:numCache>
                <c:formatCode>0.0000</c:formatCode>
                <c:ptCount val="35"/>
                <c:pt idx="1">
                  <c:v>0.9765625</c:v>
                </c:pt>
                <c:pt idx="2">
                  <c:v>0.85470085470085477</c:v>
                </c:pt>
                <c:pt idx="3">
                  <c:v>0.73855243722304276</c:v>
                </c:pt>
                <c:pt idx="4">
                  <c:v>0.64516129032258063</c:v>
                </c:pt>
                <c:pt idx="5">
                  <c:v>0.51334702258726905</c:v>
                </c:pt>
                <c:pt idx="6">
                  <c:v>0.43440486533449174</c:v>
                </c:pt>
                <c:pt idx="7">
                  <c:v>0.36968576709796674</c:v>
                </c:pt>
                <c:pt idx="8">
                  <c:v>0.31826861871419482</c:v>
                </c:pt>
                <c:pt idx="9">
                  <c:v>0.30156815440289508</c:v>
                </c:pt>
                <c:pt idx="10">
                  <c:v>0.26925148088314488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5-B14E-A9CD-4FD710F7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R'!$G$24:$G$52</c:f>
              <c:numCache>
                <c:formatCode>0.00</c:formatCode>
                <c:ptCount val="29"/>
                <c:pt idx="1">
                  <c:v>-0.16345385472045848</c:v>
                </c:pt>
                <c:pt idx="2">
                  <c:v>0.54441507711504755</c:v>
                </c:pt>
                <c:pt idx="3">
                  <c:v>1.8716693243065521</c:v>
                </c:pt>
                <c:pt idx="4">
                  <c:v>3.2874071879775215</c:v>
                </c:pt>
                <c:pt idx="5">
                  <c:v>4.6146614351690545</c:v>
                </c:pt>
                <c:pt idx="6">
                  <c:v>5.7649484494017003</c:v>
                </c:pt>
                <c:pt idx="7">
                  <c:v>7.6231043954698237</c:v>
                </c:pt>
              </c:numCache>
            </c:numRef>
          </c:xVal>
          <c:yVal>
            <c:numRef>
              <c:f>'2346 MD R'!$B$24:$B$52</c:f>
              <c:numCache>
                <c:formatCode>0.0000</c:formatCode>
                <c:ptCount val="29"/>
                <c:pt idx="1">
                  <c:v>10.204081632653061</c:v>
                </c:pt>
                <c:pt idx="2">
                  <c:v>4.0650406504065044</c:v>
                </c:pt>
                <c:pt idx="3">
                  <c:v>3.1645569620253164</c:v>
                </c:pt>
                <c:pt idx="4">
                  <c:v>1.6835016835016836</c:v>
                </c:pt>
                <c:pt idx="5">
                  <c:v>1.1235955056179776</c:v>
                </c:pt>
                <c:pt idx="6">
                  <c:v>0.76277650648360029</c:v>
                </c:pt>
                <c:pt idx="7">
                  <c:v>0.53908355795148244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344-B745-2248C68DFC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MD R'!$Q$24:$Q$37</c:f>
              <c:numCache>
                <c:formatCode>0.00</c:formatCode>
                <c:ptCount val="14"/>
                <c:pt idx="0">
                  <c:v>9.3927767250585248</c:v>
                </c:pt>
                <c:pt idx="1">
                  <c:v>10.27761288985289</c:v>
                </c:pt>
                <c:pt idx="2">
                  <c:v>10.543063739291185</c:v>
                </c:pt>
                <c:pt idx="3">
                  <c:v>12.932121384235941</c:v>
                </c:pt>
              </c:numCache>
            </c:numRef>
          </c:xVal>
          <c:yVal>
            <c:numRef>
              <c:f>'2346 MD R'!$L$24:$L$45</c:f>
              <c:numCache>
                <c:formatCode>0.0000</c:formatCode>
                <c:ptCount val="22"/>
                <c:pt idx="0">
                  <c:v>0.43649061545176782</c:v>
                </c:pt>
                <c:pt idx="1">
                  <c:v>0.38610038610038611</c:v>
                </c:pt>
                <c:pt idx="2">
                  <c:v>0.37439161362785478</c:v>
                </c:pt>
                <c:pt idx="3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C-4344-B745-2248C68D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NR'!$G$24:$G$52</c:f>
              <c:numCache>
                <c:formatCode>0.00</c:formatCode>
                <c:ptCount val="29"/>
                <c:pt idx="1">
                  <c:v>3.7471815082575262</c:v>
                </c:pt>
                <c:pt idx="2">
                  <c:v>4.3318948916185605</c:v>
                </c:pt>
                <c:pt idx="3">
                  <c:v>5.6812334686056118</c:v>
                </c:pt>
                <c:pt idx="4">
                  <c:v>6.5358145673640706</c:v>
                </c:pt>
                <c:pt idx="5">
                  <c:v>8.1100429071822902</c:v>
                </c:pt>
                <c:pt idx="6">
                  <c:v>10.763742108590151</c:v>
                </c:pt>
                <c:pt idx="7">
                  <c:v>12.292992495842142</c:v>
                </c:pt>
                <c:pt idx="8">
                  <c:v>14.272022408756456</c:v>
                </c:pt>
                <c:pt idx="9">
                  <c:v>16.161096416538328</c:v>
                </c:pt>
              </c:numCache>
            </c:numRef>
          </c:xVal>
          <c:yVal>
            <c:numRef>
              <c:f>'2347 PD NR'!$B$24:$B$52</c:f>
              <c:numCache>
                <c:formatCode>0.0000</c:formatCode>
                <c:ptCount val="29"/>
                <c:pt idx="1">
                  <c:v>1.51285930408472</c:v>
                </c:pt>
                <c:pt idx="2">
                  <c:v>1.4705882352941175</c:v>
                </c:pt>
                <c:pt idx="3">
                  <c:v>0.90252707581227432</c:v>
                </c:pt>
                <c:pt idx="4">
                  <c:v>0.81433224755700329</c:v>
                </c:pt>
                <c:pt idx="5">
                  <c:v>0.65746219592373445</c:v>
                </c:pt>
                <c:pt idx="6">
                  <c:v>0.46360686138154844</c:v>
                </c:pt>
                <c:pt idx="7">
                  <c:v>0.43821209465381245</c:v>
                </c:pt>
                <c:pt idx="8">
                  <c:v>0.3803727653100038</c:v>
                </c:pt>
                <c:pt idx="9">
                  <c:v>0.35063113604488078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3-F043-883B-7F9E1B3E000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PD NR'!$Q$24:$Q$37</c:f>
              <c:numCache>
                <c:formatCode>0.00</c:formatCode>
                <c:ptCount val="14"/>
                <c:pt idx="0">
                  <c:v>18.320038139717582</c:v>
                </c:pt>
                <c:pt idx="1">
                  <c:v>19.579420811572177</c:v>
                </c:pt>
                <c:pt idx="2">
                  <c:v>21.333560961655323</c:v>
                </c:pt>
                <c:pt idx="3">
                  <c:v>29.11474675561395</c:v>
                </c:pt>
              </c:numCache>
            </c:numRef>
          </c:xVal>
          <c:yVal>
            <c:numRef>
              <c:f>'2347 PD NR'!$L$24:$L$45</c:f>
              <c:numCache>
                <c:formatCode>0.0000</c:formatCode>
                <c:ptCount val="22"/>
                <c:pt idx="0">
                  <c:v>0.32446463335496434</c:v>
                </c:pt>
                <c:pt idx="1">
                  <c:v>0.31416902293433868</c:v>
                </c:pt>
                <c:pt idx="2">
                  <c:v>0.31347962382445144</c:v>
                </c:pt>
                <c:pt idx="3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3-F043-883B-7F9E1B3E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PD NR'!$D$25:$D$37</c:f>
              <c:numCache>
                <c:formatCode>0.0000</c:formatCode>
                <c:ptCount val="13"/>
                <c:pt idx="0">
                  <c:v>0.214</c:v>
                </c:pt>
                <c:pt idx="1">
                  <c:v>0.21270000000000003</c:v>
                </c:pt>
                <c:pt idx="2">
                  <c:v>0.20970000000000003</c:v>
                </c:pt>
                <c:pt idx="3">
                  <c:v>0.20780000000000001</c:v>
                </c:pt>
                <c:pt idx="4">
                  <c:v>0.20430000000000001</c:v>
                </c:pt>
                <c:pt idx="5">
                  <c:v>0.19839999999999999</c:v>
                </c:pt>
                <c:pt idx="6">
                  <c:v>0.19499999999999998</c:v>
                </c:pt>
                <c:pt idx="7">
                  <c:v>0.19060000000000002</c:v>
                </c:pt>
                <c:pt idx="8">
                  <c:v>0.18639999999999998</c:v>
                </c:pt>
              </c:numCache>
            </c:numRef>
          </c:xVal>
          <c:yVal>
            <c:numRef>
              <c:f>'2347 PD NR'!$A$25:$A$37</c:f>
              <c:numCache>
                <c:formatCode>General</c:formatCode>
                <c:ptCount val="13"/>
                <c:pt idx="0">
                  <c:v>-0.66100000000000003</c:v>
                </c:pt>
                <c:pt idx="1">
                  <c:v>-0.68</c:v>
                </c:pt>
                <c:pt idx="2">
                  <c:v>-1.1080000000000001</c:v>
                </c:pt>
                <c:pt idx="3">
                  <c:v>-1.228</c:v>
                </c:pt>
                <c:pt idx="4">
                  <c:v>-1.5209999999999999</c:v>
                </c:pt>
                <c:pt idx="5">
                  <c:v>-2.157</c:v>
                </c:pt>
                <c:pt idx="6">
                  <c:v>-2.282</c:v>
                </c:pt>
                <c:pt idx="7">
                  <c:v>-2.629</c:v>
                </c:pt>
                <c:pt idx="8">
                  <c:v>-2.8519999999999999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C-AD4D-BF28-C0EF511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CC-AD4D-BF28-C0EF5110F412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NR'!$AA$24:$AA$58</c:f>
              <c:numCache>
                <c:formatCode>0.00</c:formatCode>
                <c:ptCount val="35"/>
                <c:pt idx="1">
                  <c:v>3.7471815082575262</c:v>
                </c:pt>
                <c:pt idx="2">
                  <c:v>4.3318948916185605</c:v>
                </c:pt>
                <c:pt idx="3">
                  <c:v>5.6812334686056118</c:v>
                </c:pt>
                <c:pt idx="4">
                  <c:v>6.5358145673640706</c:v>
                </c:pt>
                <c:pt idx="5">
                  <c:v>8.1100429071822902</c:v>
                </c:pt>
                <c:pt idx="6">
                  <c:v>10.763742108590151</c:v>
                </c:pt>
                <c:pt idx="7">
                  <c:v>12.292992495842142</c:v>
                </c:pt>
                <c:pt idx="8">
                  <c:v>14.272022408756456</c:v>
                </c:pt>
                <c:pt idx="9">
                  <c:v>16.161096416538328</c:v>
                </c:pt>
                <c:pt idx="10">
                  <c:v>18.320038139717582</c:v>
                </c:pt>
                <c:pt idx="11">
                  <c:v>19.579420811572177</c:v>
                </c:pt>
                <c:pt idx="12">
                  <c:v>21.333560961655323</c:v>
                </c:pt>
                <c:pt idx="13">
                  <c:v>29.11474675561395</c:v>
                </c:pt>
              </c:numCache>
            </c:numRef>
          </c:xVal>
          <c:yVal>
            <c:numRef>
              <c:f>'2347 PD NR'!$V$24:$V$58</c:f>
              <c:numCache>
                <c:formatCode>0.0000</c:formatCode>
                <c:ptCount val="35"/>
                <c:pt idx="1">
                  <c:v>1.51285930408472</c:v>
                </c:pt>
                <c:pt idx="2">
                  <c:v>1.4705882352941175</c:v>
                </c:pt>
                <c:pt idx="3">
                  <c:v>0.90252707581227432</c:v>
                </c:pt>
                <c:pt idx="4">
                  <c:v>0.81433224755700329</c:v>
                </c:pt>
                <c:pt idx="5">
                  <c:v>0.65746219592373445</c:v>
                </c:pt>
                <c:pt idx="6">
                  <c:v>0.46360686138154844</c:v>
                </c:pt>
                <c:pt idx="7">
                  <c:v>0.43821209465381245</c:v>
                </c:pt>
                <c:pt idx="8">
                  <c:v>0.3803727653100038</c:v>
                </c:pt>
                <c:pt idx="9">
                  <c:v>0.35063113604488078</c:v>
                </c:pt>
                <c:pt idx="10">
                  <c:v>0.32446463335496434</c:v>
                </c:pt>
                <c:pt idx="11">
                  <c:v>0.31416902293433868</c:v>
                </c:pt>
                <c:pt idx="12">
                  <c:v>0.31347962382445144</c:v>
                </c:pt>
                <c:pt idx="13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DE46-A4E5-3B864CE5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PD NR'!$G$24:$G$52</c:f>
              <c:numCache>
                <c:formatCode>0.00</c:formatCode>
                <c:ptCount val="29"/>
                <c:pt idx="1">
                  <c:v>2.780873190943538</c:v>
                </c:pt>
                <c:pt idx="2">
                  <c:v>3.6025879447443145</c:v>
                </c:pt>
                <c:pt idx="3">
                  <c:v>5.3487317965710162</c:v>
                </c:pt>
                <c:pt idx="4">
                  <c:v>6.4272324109345504</c:v>
                </c:pt>
                <c:pt idx="5">
                  <c:v>7.6084473695231765</c:v>
                </c:pt>
                <c:pt idx="6">
                  <c:v>9.6113770819126216</c:v>
                </c:pt>
                <c:pt idx="7">
                  <c:v>10.484449007825958</c:v>
                </c:pt>
                <c:pt idx="8">
                  <c:v>12.436021548102858</c:v>
                </c:pt>
              </c:numCache>
            </c:numRef>
          </c:xVal>
          <c:yVal>
            <c:numRef>
              <c:f>'2346 PD NR'!$B$24:$B$52</c:f>
              <c:numCache>
                <c:formatCode>0.0000</c:formatCode>
                <c:ptCount val="29"/>
                <c:pt idx="1">
                  <c:v>1.3245033112582782</c:v>
                </c:pt>
                <c:pt idx="2">
                  <c:v>1.2626262626262625</c:v>
                </c:pt>
                <c:pt idx="3">
                  <c:v>0.70721357850070721</c:v>
                </c:pt>
                <c:pt idx="4">
                  <c:v>0.70671378091872794</c:v>
                </c:pt>
                <c:pt idx="5">
                  <c:v>0.57903879559930516</c:v>
                </c:pt>
                <c:pt idx="6">
                  <c:v>0.46707146193367582</c:v>
                </c:pt>
                <c:pt idx="7">
                  <c:v>0.37821482602118001</c:v>
                </c:pt>
                <c:pt idx="8">
                  <c:v>0.33772374197906113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1347-B581-A399DD37EB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PD NR'!$Q$24:$Q$37</c:f>
              <c:numCache>
                <c:formatCode>0.00</c:formatCode>
                <c:ptCount val="14"/>
                <c:pt idx="0">
                  <c:v>15.260666014293093</c:v>
                </c:pt>
                <c:pt idx="1">
                  <c:v>19.934168676535108</c:v>
                </c:pt>
                <c:pt idx="2">
                  <c:v>20.961312118786097</c:v>
                </c:pt>
              </c:numCache>
            </c:numRef>
          </c:xVal>
          <c:yVal>
            <c:numRef>
              <c:f>'2346 PD NR'!$L$24:$L$45</c:f>
              <c:numCache>
                <c:formatCode>0.0000</c:formatCode>
                <c:ptCount val="22"/>
                <c:pt idx="0">
                  <c:v>0.29069767441860467</c:v>
                </c:pt>
                <c:pt idx="1">
                  <c:v>0.26441036488630354</c:v>
                </c:pt>
                <c:pt idx="2">
                  <c:v>0.25641025641025644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1347-B581-A399DD37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PD NR'!$D$25:$D$37</c:f>
              <c:numCache>
                <c:formatCode>0.0000</c:formatCode>
                <c:ptCount val="13"/>
                <c:pt idx="0">
                  <c:v>0.18929999999999997</c:v>
                </c:pt>
                <c:pt idx="1">
                  <c:v>0.18769999999999998</c:v>
                </c:pt>
                <c:pt idx="2">
                  <c:v>0.18429999999999996</c:v>
                </c:pt>
                <c:pt idx="3">
                  <c:v>0.18219999999999997</c:v>
                </c:pt>
                <c:pt idx="4">
                  <c:v>0.1799</c:v>
                </c:pt>
                <c:pt idx="5">
                  <c:v>0.17599999999999999</c:v>
                </c:pt>
                <c:pt idx="6">
                  <c:v>0.17430000000000001</c:v>
                </c:pt>
                <c:pt idx="7">
                  <c:v>0.17049999999999998</c:v>
                </c:pt>
              </c:numCache>
            </c:numRef>
          </c:xVal>
          <c:yVal>
            <c:numRef>
              <c:f>'2346 PD NR'!$A$25:$A$37</c:f>
              <c:numCache>
                <c:formatCode>General</c:formatCode>
                <c:ptCount val="13"/>
                <c:pt idx="0">
                  <c:v>-0.755</c:v>
                </c:pt>
                <c:pt idx="1">
                  <c:v>-0.79200000000000004</c:v>
                </c:pt>
                <c:pt idx="2">
                  <c:v>-1.4139999999999999</c:v>
                </c:pt>
                <c:pt idx="3">
                  <c:v>-1.415</c:v>
                </c:pt>
                <c:pt idx="4">
                  <c:v>-1.7270000000000001</c:v>
                </c:pt>
                <c:pt idx="5">
                  <c:v>-2.141</c:v>
                </c:pt>
                <c:pt idx="6">
                  <c:v>-2.6440000000000001</c:v>
                </c:pt>
                <c:pt idx="7">
                  <c:v>-2.9609999999999999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F-9944-A5B7-FD5E499F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AF-9944-A5B7-FD5E499F786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PD NR'!$AA$24:$AA$58</c:f>
              <c:numCache>
                <c:formatCode>0.00</c:formatCode>
                <c:ptCount val="35"/>
                <c:pt idx="1">
                  <c:v>2.780873190943538</c:v>
                </c:pt>
                <c:pt idx="2">
                  <c:v>3.6025879447443145</c:v>
                </c:pt>
                <c:pt idx="3">
                  <c:v>5.3487317965710162</c:v>
                </c:pt>
                <c:pt idx="4">
                  <c:v>6.4272324109345504</c:v>
                </c:pt>
                <c:pt idx="5">
                  <c:v>7.6084473695231765</c:v>
                </c:pt>
                <c:pt idx="6">
                  <c:v>9.6113770819126216</c:v>
                </c:pt>
                <c:pt idx="7">
                  <c:v>10.484449007825958</c:v>
                </c:pt>
                <c:pt idx="8">
                  <c:v>12.436021548102858</c:v>
                </c:pt>
                <c:pt idx="9">
                  <c:v>15.260666014293093</c:v>
                </c:pt>
                <c:pt idx="10">
                  <c:v>19.934168676535108</c:v>
                </c:pt>
                <c:pt idx="11">
                  <c:v>20.961312118786097</c:v>
                </c:pt>
              </c:numCache>
            </c:numRef>
          </c:xVal>
          <c:yVal>
            <c:numRef>
              <c:f>'2346 PD NR'!$V$24:$V$58</c:f>
              <c:numCache>
                <c:formatCode>0.0000</c:formatCode>
                <c:ptCount val="35"/>
                <c:pt idx="1">
                  <c:v>1.3245033112582782</c:v>
                </c:pt>
                <c:pt idx="2">
                  <c:v>1.2626262626262625</c:v>
                </c:pt>
                <c:pt idx="3">
                  <c:v>0.70721357850070721</c:v>
                </c:pt>
                <c:pt idx="4">
                  <c:v>0.70671378091872794</c:v>
                </c:pt>
                <c:pt idx="5">
                  <c:v>0.57903879559930516</c:v>
                </c:pt>
                <c:pt idx="6">
                  <c:v>0.46707146193367582</c:v>
                </c:pt>
                <c:pt idx="7">
                  <c:v>0.37821482602118001</c:v>
                </c:pt>
                <c:pt idx="8">
                  <c:v>0.33772374197906113</c:v>
                </c:pt>
                <c:pt idx="9">
                  <c:v>0.29069767441860467</c:v>
                </c:pt>
                <c:pt idx="10">
                  <c:v>0.26441036488630354</c:v>
                </c:pt>
                <c:pt idx="11">
                  <c:v>0.25641025641025644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F-1447-980A-70ABAF61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'2011a PD NR'!$G$24:$G$52</c:f>
              <c:numCache>
                <c:formatCode>0.00</c:formatCode>
                <c:ptCount val="29"/>
                <c:pt idx="1">
                  <c:v>3.7372360552264752</c:v>
                </c:pt>
                <c:pt idx="2">
                  <c:v>4.245410525523198</c:v>
                </c:pt>
                <c:pt idx="3">
                  <c:v>6.1329157009109139</c:v>
                </c:pt>
                <c:pt idx="4">
                  <c:v>7.5122464060018928</c:v>
                </c:pt>
                <c:pt idx="5">
                  <c:v>7.8026318176000302</c:v>
                </c:pt>
                <c:pt idx="6">
                  <c:v>9.6175406400882082</c:v>
                </c:pt>
                <c:pt idx="7">
                  <c:v>10.270907816183978</c:v>
                </c:pt>
              </c:numCache>
            </c:numRef>
          </c:xVal>
          <c:yVal>
            <c:numRef>
              <c:f>'2011a PD NR'!$B$24:$B$52</c:f>
              <c:numCache>
                <c:formatCode>0.0000</c:formatCode>
                <c:ptCount val="29"/>
                <c:pt idx="1">
                  <c:v>0.99900099900099915</c:v>
                </c:pt>
                <c:pt idx="2">
                  <c:v>0.85251491901108267</c:v>
                </c:pt>
                <c:pt idx="3">
                  <c:v>0.68493150684931503</c:v>
                </c:pt>
                <c:pt idx="4">
                  <c:v>0.51519835136527559</c:v>
                </c:pt>
                <c:pt idx="5">
                  <c:v>0.45289855072463764</c:v>
                </c:pt>
                <c:pt idx="6">
                  <c:v>0.4068348250610252</c:v>
                </c:pt>
                <c:pt idx="7">
                  <c:v>0.36859565057132326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F-3E42-9CA2-366CD4C30DC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'2011a PD NR'!$Q$24:$Q$37</c:f>
              <c:numCache>
                <c:formatCode>0.00</c:formatCode>
                <c:ptCount val="14"/>
                <c:pt idx="0">
                  <c:v>11.505045815475924</c:v>
                </c:pt>
                <c:pt idx="1">
                  <c:v>13.029569226366036</c:v>
                </c:pt>
                <c:pt idx="2">
                  <c:v>14.336303578557505</c:v>
                </c:pt>
                <c:pt idx="3">
                  <c:v>16.949772282940486</c:v>
                </c:pt>
              </c:numCache>
            </c:numRef>
          </c:xVal>
          <c:yVal>
            <c:numRef>
              <c:f>'2011a PD NR'!$L$24:$L$45</c:f>
              <c:numCache>
                <c:formatCode>0.0000</c:formatCode>
                <c:ptCount val="22"/>
                <c:pt idx="0">
                  <c:v>0.33681374200067365</c:v>
                </c:pt>
                <c:pt idx="1">
                  <c:v>0.31220730565095223</c:v>
                </c:pt>
                <c:pt idx="2">
                  <c:v>0.3105590062111801</c:v>
                </c:pt>
                <c:pt idx="3">
                  <c:v>0.2738225629791895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F-3E42-9CA2-366CD4C3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'2011a PD NR'!$D$25:$D$37</c:f>
              <c:numCache>
                <c:formatCode>0.0000</c:formatCode>
                <c:ptCount val="13"/>
                <c:pt idx="0">
                  <c:v>0.1326</c:v>
                </c:pt>
                <c:pt idx="1">
                  <c:v>0.13189999999999996</c:v>
                </c:pt>
                <c:pt idx="2">
                  <c:v>0.12929999999999997</c:v>
                </c:pt>
                <c:pt idx="3">
                  <c:v>0.12740000000000001</c:v>
                </c:pt>
                <c:pt idx="4">
                  <c:v>0.127</c:v>
                </c:pt>
                <c:pt idx="5">
                  <c:v>0.1245</c:v>
                </c:pt>
                <c:pt idx="6">
                  <c:v>0.12359999999999999</c:v>
                </c:pt>
              </c:numCache>
            </c:numRef>
          </c:xVal>
          <c:yVal>
            <c:numRef>
              <c:f>'2011a PD NR'!$A$25:$A$37</c:f>
              <c:numCache>
                <c:formatCode>General</c:formatCode>
                <c:ptCount val="13"/>
                <c:pt idx="0">
                  <c:v>-1.0009999999999999</c:v>
                </c:pt>
                <c:pt idx="1">
                  <c:v>-1.173</c:v>
                </c:pt>
                <c:pt idx="2">
                  <c:v>-1.46</c:v>
                </c:pt>
                <c:pt idx="3">
                  <c:v>-1.9410000000000001</c:v>
                </c:pt>
                <c:pt idx="4">
                  <c:v>-2.2080000000000002</c:v>
                </c:pt>
                <c:pt idx="5">
                  <c:v>-2.4580000000000002</c:v>
                </c:pt>
                <c:pt idx="6">
                  <c:v>-2.7130000000000001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6B46-853C-CB5180DA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52-6B46-853C-CB5180DABA5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'2011a PD NR'!$AA$24:$AA$58</c:f>
              <c:numCache>
                <c:formatCode>0.00</c:formatCode>
                <c:ptCount val="35"/>
                <c:pt idx="1">
                  <c:v>3.7372360552264752</c:v>
                </c:pt>
                <c:pt idx="2">
                  <c:v>4.245410525523198</c:v>
                </c:pt>
                <c:pt idx="3">
                  <c:v>6.1329157009109139</c:v>
                </c:pt>
                <c:pt idx="4">
                  <c:v>7.5122464060018928</c:v>
                </c:pt>
                <c:pt idx="5">
                  <c:v>7.8026318176000302</c:v>
                </c:pt>
                <c:pt idx="6">
                  <c:v>9.6175406400882082</c:v>
                </c:pt>
                <c:pt idx="7">
                  <c:v>10.270907816183978</c:v>
                </c:pt>
                <c:pt idx="8">
                  <c:v>11.505045815475924</c:v>
                </c:pt>
                <c:pt idx="9">
                  <c:v>13.029569226366036</c:v>
                </c:pt>
                <c:pt idx="10">
                  <c:v>14.336303578557505</c:v>
                </c:pt>
                <c:pt idx="11">
                  <c:v>16.949772282940486</c:v>
                </c:pt>
              </c:numCache>
            </c:numRef>
          </c:xVal>
          <c:yVal>
            <c:numRef>
              <c:f>'2011a PD NR'!$V$24:$V$58</c:f>
              <c:numCache>
                <c:formatCode>0.0000</c:formatCode>
                <c:ptCount val="35"/>
                <c:pt idx="1">
                  <c:v>0.99900099900099915</c:v>
                </c:pt>
                <c:pt idx="2">
                  <c:v>0.85251491901108267</c:v>
                </c:pt>
                <c:pt idx="3">
                  <c:v>0.68493150684931503</c:v>
                </c:pt>
                <c:pt idx="4">
                  <c:v>0.51519835136527559</c:v>
                </c:pt>
                <c:pt idx="5">
                  <c:v>0.45289855072463764</c:v>
                </c:pt>
                <c:pt idx="6">
                  <c:v>0.4068348250610252</c:v>
                </c:pt>
                <c:pt idx="7">
                  <c:v>0.36859565057132326</c:v>
                </c:pt>
                <c:pt idx="8">
                  <c:v>0.33681374200067365</c:v>
                </c:pt>
                <c:pt idx="9">
                  <c:v>0.31220730565095223</c:v>
                </c:pt>
                <c:pt idx="10">
                  <c:v>0.3105590062111801</c:v>
                </c:pt>
                <c:pt idx="11">
                  <c:v>0.2738225629791895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0-9845-B96D-8A361580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'2011b PD NR'!$G$24:$G$52</c:f>
              <c:numCache>
                <c:formatCode>0.00</c:formatCode>
                <c:ptCount val="29"/>
                <c:pt idx="1">
                  <c:v>3.9419027783314817</c:v>
                </c:pt>
                <c:pt idx="2">
                  <c:v>4.0863510448302236</c:v>
                </c:pt>
                <c:pt idx="3">
                  <c:v>5.3863854433189857</c:v>
                </c:pt>
                <c:pt idx="4">
                  <c:v>5.9641785093139674</c:v>
                </c:pt>
                <c:pt idx="5">
                  <c:v>6.5419715753089775</c:v>
                </c:pt>
                <c:pt idx="6">
                  <c:v>7.480885307550821</c:v>
                </c:pt>
                <c:pt idx="7">
                  <c:v>8.0586783735458454</c:v>
                </c:pt>
                <c:pt idx="8">
                  <c:v>9.1420403722864592</c:v>
                </c:pt>
                <c:pt idx="9">
                  <c:v>11.092091970019567</c:v>
                </c:pt>
                <c:pt idx="10">
                  <c:v>11.597660902765213</c:v>
                </c:pt>
              </c:numCache>
            </c:numRef>
          </c:xVal>
          <c:yVal>
            <c:numRef>
              <c:f>'2011b PD NR'!$B$24:$B$52</c:f>
              <c:numCache>
                <c:formatCode>0.0000</c:formatCode>
                <c:ptCount val="29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C-2B49-BCBA-352CEA37245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'2011b PD NR'!$Q$24:$Q$37</c:f>
              <c:numCache>
                <c:formatCode>0.00</c:formatCode>
                <c:ptCount val="14"/>
                <c:pt idx="0">
                  <c:v>13.114367701002081</c:v>
                </c:pt>
                <c:pt idx="1">
                  <c:v>15.281091698483323</c:v>
                </c:pt>
                <c:pt idx="2">
                  <c:v>17.375591562715172</c:v>
                </c:pt>
              </c:numCache>
            </c:numRef>
          </c:xVal>
          <c:yVal>
            <c:numRef>
              <c:f>'2011b PD NR'!$L$24:$L$45</c:f>
              <c:numCache>
                <c:formatCode>0.0000</c:formatCode>
                <c:ptCount val="22"/>
                <c:pt idx="0">
                  <c:v>0.29498525073746312</c:v>
                </c:pt>
                <c:pt idx="1">
                  <c:v>0.28240609997175942</c:v>
                </c:pt>
                <c:pt idx="2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C-2B49-BCBA-352CEA37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MD R'!$D$25:$D$31</c:f>
              <c:numCache>
                <c:formatCode>0.0000</c:formatCode>
                <c:ptCount val="7"/>
                <c:pt idx="0">
                  <c:v>0.11320000000000002</c:v>
                </c:pt>
                <c:pt idx="1">
                  <c:v>0.1124</c:v>
                </c:pt>
                <c:pt idx="2">
                  <c:v>0.11090000000000003</c:v>
                </c:pt>
                <c:pt idx="3">
                  <c:v>0.10930000000000001</c:v>
                </c:pt>
                <c:pt idx="4">
                  <c:v>0.10780000000000001</c:v>
                </c:pt>
                <c:pt idx="5">
                  <c:v>0.10650000000000001</c:v>
                </c:pt>
                <c:pt idx="6">
                  <c:v>0.10440000000000002</c:v>
                </c:pt>
              </c:numCache>
            </c:numRef>
          </c:xVal>
          <c:yVal>
            <c:numRef>
              <c:f>'2346 MD R'!$A$25:$A$31</c:f>
              <c:numCache>
                <c:formatCode>General</c:formatCode>
                <c:ptCount val="7"/>
                <c:pt idx="0">
                  <c:v>-9.8000000000000004E-2</c:v>
                </c:pt>
                <c:pt idx="1">
                  <c:v>-0.246</c:v>
                </c:pt>
                <c:pt idx="2">
                  <c:v>-0.316</c:v>
                </c:pt>
                <c:pt idx="3">
                  <c:v>-0.59399999999999997</c:v>
                </c:pt>
                <c:pt idx="4">
                  <c:v>-0.89</c:v>
                </c:pt>
                <c:pt idx="5">
                  <c:v>-1.3109999999999999</c:v>
                </c:pt>
                <c:pt idx="6">
                  <c:v>-1.855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220-8C8B-2B688871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6D-4220-8C8B-2B6888714A35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'2011b PD NR'!$D$25:$D$37</c:f>
              <c:numCache>
                <c:formatCode>0.0000</c:formatCode>
                <c:ptCount val="13"/>
                <c:pt idx="0">
                  <c:v>0.13299999999999998</c:v>
                </c:pt>
                <c:pt idx="1">
                  <c:v>0.1328</c:v>
                </c:pt>
                <c:pt idx="2">
                  <c:v>0.13099999999999998</c:v>
                </c:pt>
                <c:pt idx="3">
                  <c:v>0.13020000000000001</c:v>
                </c:pt>
                <c:pt idx="4">
                  <c:v>0.12939999999999999</c:v>
                </c:pt>
                <c:pt idx="5">
                  <c:v>0.12810000000000002</c:v>
                </c:pt>
                <c:pt idx="6">
                  <c:v>0.1273</c:v>
                </c:pt>
                <c:pt idx="7">
                  <c:v>0.1258</c:v>
                </c:pt>
                <c:pt idx="8">
                  <c:v>0.12310000000000001</c:v>
                </c:pt>
                <c:pt idx="9">
                  <c:v>0.12239999999999998</c:v>
                </c:pt>
              </c:numCache>
            </c:numRef>
          </c:xVal>
          <c:yVal>
            <c:numRef>
              <c:f>'2011b PD NR'!$A$25:$A$37</c:f>
              <c:numCache>
                <c:formatCode>General</c:formatCode>
                <c:ptCount val="13"/>
                <c:pt idx="0">
                  <c:v>-1.194</c:v>
                </c:pt>
                <c:pt idx="1">
                  <c:v>-1.159</c:v>
                </c:pt>
                <c:pt idx="2">
                  <c:v>-1.496</c:v>
                </c:pt>
                <c:pt idx="3">
                  <c:v>-1.7</c:v>
                </c:pt>
                <c:pt idx="4">
                  <c:v>-2.0579999999999998</c:v>
                </c:pt>
                <c:pt idx="5">
                  <c:v>-2.2229999999999999</c:v>
                </c:pt>
                <c:pt idx="6">
                  <c:v>-2.508</c:v>
                </c:pt>
                <c:pt idx="7">
                  <c:v>-2.7210000000000001</c:v>
                </c:pt>
                <c:pt idx="8">
                  <c:v>-3.1989999999999998</c:v>
                </c:pt>
                <c:pt idx="9">
                  <c:v>-3.387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4-3E42-A879-EF51D45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94-3E42-A879-EF51D453A9CA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'2011b PD NR'!$AA$24:$AA$58</c:f>
              <c:numCache>
                <c:formatCode>0.00</c:formatCode>
                <c:ptCount val="35"/>
                <c:pt idx="1">
                  <c:v>3.9419027783314817</c:v>
                </c:pt>
                <c:pt idx="2">
                  <c:v>4.0863510448302236</c:v>
                </c:pt>
                <c:pt idx="3">
                  <c:v>5.3863854433189857</c:v>
                </c:pt>
                <c:pt idx="4">
                  <c:v>5.9641785093139674</c:v>
                </c:pt>
                <c:pt idx="5">
                  <c:v>6.5419715753089775</c:v>
                </c:pt>
                <c:pt idx="6">
                  <c:v>7.480885307550821</c:v>
                </c:pt>
                <c:pt idx="7">
                  <c:v>8.0586783735458454</c:v>
                </c:pt>
                <c:pt idx="8">
                  <c:v>9.1420403722864592</c:v>
                </c:pt>
                <c:pt idx="9">
                  <c:v>11.092091970019567</c:v>
                </c:pt>
                <c:pt idx="10">
                  <c:v>11.597660902765213</c:v>
                </c:pt>
                <c:pt idx="11">
                  <c:v>13.114367701002081</c:v>
                </c:pt>
                <c:pt idx="12">
                  <c:v>15.281091698483323</c:v>
                </c:pt>
                <c:pt idx="13">
                  <c:v>17.375591562715172</c:v>
                </c:pt>
              </c:numCache>
            </c:numRef>
          </c:xVal>
          <c:yVal>
            <c:numRef>
              <c:f>'2011b PD NR'!$V$24:$V$58</c:f>
              <c:numCache>
                <c:formatCode>0.0000</c:formatCode>
                <c:ptCount val="35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  <c:pt idx="11">
                  <c:v>0.29498525073746312</c:v>
                </c:pt>
                <c:pt idx="12">
                  <c:v>0.28240609997175942</c:v>
                </c:pt>
                <c:pt idx="13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E04D-BFFE-FCA680F5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R'!$AA$24:$AA$58</c:f>
              <c:numCache>
                <c:formatCode>0.00</c:formatCode>
                <c:ptCount val="35"/>
                <c:pt idx="1">
                  <c:v>-0.16345385472045848</c:v>
                </c:pt>
                <c:pt idx="2">
                  <c:v>0.54441507711504755</c:v>
                </c:pt>
                <c:pt idx="3">
                  <c:v>1.8716693243065521</c:v>
                </c:pt>
                <c:pt idx="4">
                  <c:v>3.2874071879775215</c:v>
                </c:pt>
                <c:pt idx="5">
                  <c:v>4.6146614351690545</c:v>
                </c:pt>
                <c:pt idx="6">
                  <c:v>5.7649484494017003</c:v>
                </c:pt>
                <c:pt idx="7">
                  <c:v>7.6231043954698237</c:v>
                </c:pt>
                <c:pt idx="8">
                  <c:v>9.3927767250585248</c:v>
                </c:pt>
                <c:pt idx="9">
                  <c:v>10.27761288985289</c:v>
                </c:pt>
                <c:pt idx="10">
                  <c:v>10.543063739291185</c:v>
                </c:pt>
                <c:pt idx="11">
                  <c:v>12.932121384235941</c:v>
                </c:pt>
              </c:numCache>
            </c:numRef>
          </c:xVal>
          <c:yVal>
            <c:numRef>
              <c:f>'2346 MD R'!$V$24:$V$58</c:f>
              <c:numCache>
                <c:formatCode>0.0000</c:formatCode>
                <c:ptCount val="35"/>
                <c:pt idx="1">
                  <c:v>10.204081632653061</c:v>
                </c:pt>
                <c:pt idx="2">
                  <c:v>4.0650406504065044</c:v>
                </c:pt>
                <c:pt idx="3">
                  <c:v>3.1645569620253164</c:v>
                </c:pt>
                <c:pt idx="4">
                  <c:v>1.6835016835016836</c:v>
                </c:pt>
                <c:pt idx="5">
                  <c:v>1.1235955056179776</c:v>
                </c:pt>
                <c:pt idx="6">
                  <c:v>0.76277650648360029</c:v>
                </c:pt>
                <c:pt idx="7">
                  <c:v>0.53908355795148244</c:v>
                </c:pt>
                <c:pt idx="8">
                  <c:v>0.43649061545176782</c:v>
                </c:pt>
                <c:pt idx="9">
                  <c:v>0.38610038610038611</c:v>
                </c:pt>
                <c:pt idx="10">
                  <c:v>0.37439161362785478</c:v>
                </c:pt>
                <c:pt idx="11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2-47EA-B742-FD6513A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355BC33-67B5-2344-A4B2-2C5AD3A4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C927E-750D-3849-987A-6CD1A8F3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BCFF8664-6FE9-3A45-8C1D-909335B9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6F89905-F5E6-2645-A4A9-A8C98D18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736D8-DEDB-BD44-899B-F83E87E7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E8D7CB5-7449-674E-B1F6-4E68BF4A1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37EEC32-C7B5-4129-94A3-82858B74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676F1-DAA1-4EEB-AA64-B21EBCA9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C5370AA-02B6-4F4F-9743-33222E08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8C4DED3-FFF7-4DCA-96C4-5F5B3CFA1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0E0C2-7607-4897-A196-EF66D94E5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951EE491-ADC8-43AF-AAB4-5D4AF775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8469D964-E52C-42D1-8397-A8515814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38FA0-C3D6-467C-8635-2B1F27FB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8602BCD-94E9-4B9F-B18D-91415BFF5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55A13BB-5AEB-43FE-A247-E087F36A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334D0-2CB6-4B39-81A9-2CE5C97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E3ECB44-4C7A-4E45-8655-64138941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0A6D76C-D75F-45FA-894F-A73C7020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FE396-627B-4556-94CD-DA5BA9E4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2F83FDEB-2237-43C0-8677-E3A9C3BA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9478E90-B378-4CA6-80C8-495DA49A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4162-5415-4F13-9ABB-E59ABB49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C2B4B2A-D9B6-4894-9365-B4AE9541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035B249-1C4D-433B-A009-96B4FE21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EF016-E5EE-4BD2-911B-901A3636F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BD2B47A4-E38B-4A2D-B3E0-2A32313E4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47B76F1-0080-DE4C-AAD7-2840468E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80227-DC91-AF4C-8E59-0786DC081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B48E035-9593-384B-BB67-0F868EC0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CD68421-5811-C24A-B2A1-29BE85B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39A5C-8B60-EF46-B89B-2A1FE0C7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7924A7A-19BD-E946-9E34-262C4D3F6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880A04D-D41D-49D0-A3C1-09505B42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99CCD-627C-45BA-8731-CC93A534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D167EE5-A29C-470C-AF8B-3489C0927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5DA83B3-5B48-C14B-82BD-AD2E8ED6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58831-3306-DA47-BB41-9C50C4490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41100D1-5EB0-B441-A3E0-C7C8478A4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D68AC98-7CE8-DC48-9556-162487BFB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F0C64-BA27-634D-8FDA-50FF7C80E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69E7359-648D-664D-9A64-89EBDCA6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F4B6D6F-8B8C-CA4D-AE74-10D66A7B5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A13D8-D3E5-494A-9EAB-B1167EAA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303E661-B016-BA41-BF6D-6CE82E7DC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D3A7D1C-3DD3-CA4E-BBC6-E909B736E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E3B59-E6AE-7548-947E-14407789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9E8CBD44-FBA9-434A-ABB6-4CAB3619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8DAC8C7-2D42-744E-9EE7-9B0ED321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2768B-AC9D-8A46-BEF0-5B5066086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5E22A34C-3E8A-664A-8BE2-26AA9D853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3068C1D-16CA-894D-A096-3E400F09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73B5A-750F-5343-BB7F-885D5E145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2A101B28-02B9-B843-BFAD-0D65867D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E985E35-B3B8-B04A-A378-F73DB650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E2A28-A6A1-0347-B7EA-F9A8B0E0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E516FE7-F6BF-2B40-BA17-84F4A305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C2D7243-76EB-7A48-A431-84B9DEAE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FAE70-6DE8-414E-A8D6-7B02438A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DCA2F0A-38AB-824B-8740-F457DDF5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4724484-D035-F74B-9D71-7B9451ED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8675-4A3E-F548-9A78-FF8FD1CB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B5F4B2A-3DA4-5749-9DF8-316575B7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7A72175-6457-9C44-8E2C-36F6413C6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727B-66E4-3A48-B370-5A675C37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6496B40-904E-914E-BE27-4ADCF448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3AC5900-CBAC-45B8-A617-A57C7248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D4C70-0B10-4ACC-83DF-CEC97419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7F5240F-D8C8-4928-BF85-C097ED2ED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BD812BD-54E7-5644-806F-1A3D7FB0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7E187-DE0E-BD47-9DE5-B44DE9986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B8A90DC-F0E0-E446-B114-452273AC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8B6BC42-BD69-D744-8148-2702BABA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9ED92-8B5C-AA46-9B1F-132B5090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D53EAC0-2EFF-0644-9E30-0137B67CA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944BC57-93E0-4EB1-8BF5-D11C91D1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85F3F-903F-49E7-85C8-9896DE6A0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A996E479-31FA-47E5-8500-B3C4A47C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DF8B396-7B4F-41E8-A25C-8283A642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274DA-E6F3-4480-A74C-F95B7ECF3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38BCB21B-F193-4600-A951-96F156B9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FD20-E85C-DD4E-A064-C5DC224FC1D2}">
  <dimension ref="A1:K10"/>
  <sheetViews>
    <sheetView workbookViewId="0">
      <selection activeCell="E6" sqref="E6"/>
    </sheetView>
  </sheetViews>
  <sheetFormatPr baseColWidth="10" defaultColWidth="11.5" defaultRowHeight="15" x14ac:dyDescent="0.2"/>
  <sheetData>
    <row r="1" spans="1:11" s="38" customFormat="1" x14ac:dyDescent="0.2">
      <c r="A1" s="38" t="s">
        <v>42</v>
      </c>
      <c r="B1" s="38" t="s">
        <v>41</v>
      </c>
      <c r="C1" s="38" t="s">
        <v>11</v>
      </c>
      <c r="D1" s="38" t="s">
        <v>34</v>
      </c>
      <c r="E1" s="38" t="s">
        <v>35</v>
      </c>
      <c r="F1" s="38" t="s">
        <v>36</v>
      </c>
      <c r="G1" s="38" t="s">
        <v>37</v>
      </c>
      <c r="H1" s="38" t="s">
        <v>38</v>
      </c>
      <c r="I1" s="38" t="s">
        <v>39</v>
      </c>
      <c r="J1" s="38" t="s">
        <v>40</v>
      </c>
      <c r="K1" s="38" t="s">
        <v>50</v>
      </c>
    </row>
    <row r="2" spans="1:11" x14ac:dyDescent="0.2">
      <c r="A2" s="42" t="s">
        <v>46</v>
      </c>
      <c r="B2">
        <v>1</v>
      </c>
      <c r="C2" t="e">
        <f ca="1">INDIRECT("'"&amp;$B2&amp;"'"&amp;"!$E$3")</f>
        <v>#REF!</v>
      </c>
      <c r="D2" t="e">
        <f ca="1">INDIRECT("'"&amp;$B2&amp;"'"&amp;"!$E$4")</f>
        <v>#REF!</v>
      </c>
      <c r="E2" t="e">
        <f ca="1">INDIRECT("'"&amp;$B2&amp;"'"&amp;"!$E$5")</f>
        <v>#REF!</v>
      </c>
      <c r="F2" t="e">
        <f ca="1">INDIRECT("'"&amp;$B2&amp;"'"&amp;"!$E$6")</f>
        <v>#REF!</v>
      </c>
      <c r="G2" t="e">
        <f ca="1">INDIRECT("'"&amp;$B2&amp;"'"&amp;"!$E$7")</f>
        <v>#REF!</v>
      </c>
      <c r="H2" t="e">
        <f ca="1">INDIRECT("'"&amp;$B2&amp;"'"&amp;"!$E$8")</f>
        <v>#REF!</v>
      </c>
      <c r="I2" t="e">
        <f ca="1">INDIRECT("'"&amp;$B2&amp;"'"&amp;"!$E$9")</f>
        <v>#REF!</v>
      </c>
      <c r="J2" t="e">
        <f ca="1">INDIRECT("'"&amp;$B2&amp;"'"&amp;"!$E$10")</f>
        <v>#REF!</v>
      </c>
      <c r="K2" t="e">
        <f ca="1">100-F2</f>
        <v>#REF!</v>
      </c>
    </row>
    <row r="3" spans="1:11" x14ac:dyDescent="0.2">
      <c r="A3" s="42" t="s">
        <v>46</v>
      </c>
      <c r="B3">
        <v>2</v>
      </c>
      <c r="C3" t="e">
        <f t="shared" ref="C3:C7" ca="1" si="0">INDIRECT("'"&amp;$B3&amp;"'"&amp;"!$E$3")</f>
        <v>#REF!</v>
      </c>
      <c r="D3" t="e">
        <f t="shared" ref="D3:D7" ca="1" si="1">INDIRECT("'"&amp;$B3&amp;"'"&amp;"!$E$4")</f>
        <v>#REF!</v>
      </c>
      <c r="E3" t="e">
        <f t="shared" ref="E3:E7" ca="1" si="2">INDIRECT("'"&amp;$B3&amp;"'"&amp;"!$E$5")</f>
        <v>#REF!</v>
      </c>
      <c r="F3" t="e">
        <f t="shared" ref="F3:F7" ca="1" si="3">INDIRECT("'"&amp;$B3&amp;"'"&amp;"!$E$6")</f>
        <v>#REF!</v>
      </c>
      <c r="G3" t="e">
        <f t="shared" ref="G3:G7" ca="1" si="4">INDIRECT("'"&amp;$B3&amp;"'"&amp;"!$E$7")</f>
        <v>#REF!</v>
      </c>
      <c r="H3" t="e">
        <f t="shared" ref="H3:H7" ca="1" si="5">INDIRECT("'"&amp;$B3&amp;"'"&amp;"!$E$8")</f>
        <v>#REF!</v>
      </c>
      <c r="I3" t="e">
        <f t="shared" ref="I3:I7" ca="1" si="6">INDIRECT("'"&amp;$B3&amp;"'"&amp;"!$E$9")</f>
        <v>#REF!</v>
      </c>
      <c r="J3" t="e">
        <f t="shared" ref="J3:J7" ca="1" si="7">INDIRECT("'"&amp;$B3&amp;"'"&amp;"!$E$10")</f>
        <v>#REF!</v>
      </c>
      <c r="K3" t="e">
        <f t="shared" ref="K3:K7" ca="1" si="8">100-F3</f>
        <v>#REF!</v>
      </c>
    </row>
    <row r="4" spans="1:11" x14ac:dyDescent="0.2">
      <c r="A4" s="42" t="s">
        <v>46</v>
      </c>
      <c r="B4">
        <v>3</v>
      </c>
      <c r="C4" t="e">
        <f t="shared" ca="1" si="0"/>
        <v>#REF!</v>
      </c>
      <c r="D4" t="e">
        <f t="shared" ca="1" si="1"/>
        <v>#REF!</v>
      </c>
      <c r="E4" t="e">
        <f t="shared" ca="1" si="2"/>
        <v>#REF!</v>
      </c>
      <c r="F4" t="e">
        <f t="shared" ca="1" si="3"/>
        <v>#REF!</v>
      </c>
      <c r="G4" t="e">
        <f t="shared" ca="1" si="4"/>
        <v>#REF!</v>
      </c>
      <c r="H4" t="e">
        <f t="shared" ca="1" si="5"/>
        <v>#REF!</v>
      </c>
      <c r="I4" t="e">
        <f t="shared" ca="1" si="6"/>
        <v>#REF!</v>
      </c>
      <c r="J4" t="e">
        <f t="shared" ca="1" si="7"/>
        <v>#REF!</v>
      </c>
      <c r="K4" t="e">
        <f t="shared" ca="1" si="8"/>
        <v>#REF!</v>
      </c>
    </row>
    <row r="5" spans="1:11" x14ac:dyDescent="0.2">
      <c r="A5" s="42" t="s">
        <v>46</v>
      </c>
      <c r="B5">
        <v>4</v>
      </c>
      <c r="C5" t="e">
        <f t="shared" ca="1" si="0"/>
        <v>#REF!</v>
      </c>
      <c r="D5" t="e">
        <f t="shared" ca="1" si="1"/>
        <v>#REF!</v>
      </c>
      <c r="E5" t="e">
        <f t="shared" ca="1" si="2"/>
        <v>#REF!</v>
      </c>
      <c r="F5" t="e">
        <f t="shared" ca="1" si="3"/>
        <v>#REF!</v>
      </c>
      <c r="G5" t="e">
        <f t="shared" ca="1" si="4"/>
        <v>#REF!</v>
      </c>
      <c r="H5" t="e">
        <f t="shared" ca="1" si="5"/>
        <v>#REF!</v>
      </c>
      <c r="I5" t="e">
        <f t="shared" ca="1" si="6"/>
        <v>#REF!</v>
      </c>
      <c r="J5" t="e">
        <f t="shared" ca="1" si="7"/>
        <v>#REF!</v>
      </c>
      <c r="K5" t="e">
        <f t="shared" ca="1" si="8"/>
        <v>#REF!</v>
      </c>
    </row>
    <row r="6" spans="1:11" x14ac:dyDescent="0.2">
      <c r="A6" s="42" t="s">
        <v>46</v>
      </c>
      <c r="B6">
        <v>5</v>
      </c>
      <c r="C6" t="e">
        <f t="shared" ca="1" si="0"/>
        <v>#REF!</v>
      </c>
      <c r="D6" t="e">
        <f t="shared" ca="1" si="1"/>
        <v>#REF!</v>
      </c>
      <c r="E6" t="e">
        <f t="shared" ca="1" si="2"/>
        <v>#REF!</v>
      </c>
      <c r="F6" t="e">
        <f t="shared" ca="1" si="3"/>
        <v>#REF!</v>
      </c>
      <c r="G6" t="e">
        <f t="shared" ca="1" si="4"/>
        <v>#REF!</v>
      </c>
      <c r="H6" t="e">
        <f t="shared" ca="1" si="5"/>
        <v>#REF!</v>
      </c>
      <c r="I6" t="e">
        <f t="shared" ca="1" si="6"/>
        <v>#REF!</v>
      </c>
      <c r="J6" t="e">
        <f t="shared" ca="1" si="7"/>
        <v>#REF!</v>
      </c>
      <c r="K6" t="e">
        <f t="shared" ca="1" si="8"/>
        <v>#REF!</v>
      </c>
    </row>
    <row r="7" spans="1:11" x14ac:dyDescent="0.2">
      <c r="A7" s="42" t="s">
        <v>46</v>
      </c>
      <c r="B7">
        <v>6</v>
      </c>
      <c r="C7" t="e">
        <f t="shared" ca="1" si="0"/>
        <v>#REF!</v>
      </c>
      <c r="D7" t="e">
        <f t="shared" ca="1" si="1"/>
        <v>#REF!</v>
      </c>
      <c r="E7" t="e">
        <f t="shared" ca="1" si="2"/>
        <v>#REF!</v>
      </c>
      <c r="F7" t="e">
        <f t="shared" ca="1" si="3"/>
        <v>#REF!</v>
      </c>
      <c r="G7" t="e">
        <f t="shared" ca="1" si="4"/>
        <v>#REF!</v>
      </c>
      <c r="H7" t="e">
        <f t="shared" ca="1" si="5"/>
        <v>#REF!</v>
      </c>
      <c r="I7" t="e">
        <f t="shared" ca="1" si="6"/>
        <v>#REF!</v>
      </c>
      <c r="J7" t="e">
        <f t="shared" ca="1" si="7"/>
        <v>#REF!</v>
      </c>
      <c r="K7" t="e">
        <f t="shared" ca="1" si="8"/>
        <v>#REF!</v>
      </c>
    </row>
    <row r="9" spans="1:11" x14ac:dyDescent="0.2">
      <c r="A9" s="38" t="s">
        <v>47</v>
      </c>
      <c r="C9" t="e">
        <f t="shared" ref="C9:J9" ca="1" si="9">AVERAGE(C2:C7)</f>
        <v>#REF!</v>
      </c>
      <c r="D9" t="e">
        <f t="shared" ca="1" si="9"/>
        <v>#REF!</v>
      </c>
      <c r="E9" t="e">
        <f t="shared" ca="1" si="9"/>
        <v>#REF!</v>
      </c>
      <c r="F9" t="e">
        <f t="shared" ca="1" si="9"/>
        <v>#REF!</v>
      </c>
      <c r="G9" t="e">
        <f t="shared" ca="1" si="9"/>
        <v>#REF!</v>
      </c>
      <c r="H9" t="e">
        <f t="shared" ca="1" si="9"/>
        <v>#REF!</v>
      </c>
      <c r="I9" t="e">
        <f t="shared" ca="1" si="9"/>
        <v>#REF!</v>
      </c>
      <c r="J9" t="e">
        <f t="shared" ca="1" si="9"/>
        <v>#REF!</v>
      </c>
      <c r="K9" t="e">
        <f ca="1">AVERAGE(K2:K7)</f>
        <v>#REF!</v>
      </c>
    </row>
    <row r="10" spans="1:11" x14ac:dyDescent="0.2">
      <c r="A10" s="38" t="s">
        <v>48</v>
      </c>
      <c r="C10" t="e">
        <f t="shared" ref="C10:J10" ca="1" si="10">STDEVP(C2:C7)</f>
        <v>#REF!</v>
      </c>
      <c r="D10" t="e">
        <f t="shared" ca="1" si="10"/>
        <v>#REF!</v>
      </c>
      <c r="E10" t="e">
        <f t="shared" ca="1" si="10"/>
        <v>#REF!</v>
      </c>
      <c r="F10" t="e">
        <f t="shared" ca="1" si="10"/>
        <v>#REF!</v>
      </c>
      <c r="G10" t="e">
        <f t="shared" ca="1" si="10"/>
        <v>#REF!</v>
      </c>
      <c r="H10" t="e">
        <f t="shared" ca="1" si="10"/>
        <v>#REF!</v>
      </c>
      <c r="I10" t="e">
        <f t="shared" ca="1" si="10"/>
        <v>#REF!</v>
      </c>
      <c r="J10" t="e">
        <f t="shared" ca="1" si="10"/>
        <v>#REF!</v>
      </c>
      <c r="K10" t="e">
        <f ca="1">STDEV(K2:K7)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20AB-2E9F-4E6B-8EB4-2E7D795B4DBD}">
  <dimension ref="A1:AC55"/>
  <sheetViews>
    <sheetView zoomScale="108" zoomScaleNormal="70" workbookViewId="0">
      <selection activeCell="C14" sqref="C1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0.19257432296827187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9.4074322968271853E-2</v>
      </c>
      <c r="F3" t="s">
        <v>12</v>
      </c>
      <c r="G3" t="s">
        <v>27</v>
      </c>
      <c r="H3" s="32">
        <f>STDEV(D25:D48)/STDEV(A25:A48)</f>
        <v>4.8349818223473737E-3</v>
      </c>
      <c r="I3" s="33" t="s">
        <v>28</v>
      </c>
      <c r="J3" s="34">
        <f>COUNT(D25:D41)</f>
        <v>17</v>
      </c>
      <c r="L3" t="s">
        <v>27</v>
      </c>
      <c r="M3" s="35">
        <f>-STDEV(L24:L25)/STDEV(Q24:Q25)</f>
        <v>-6.4026511662673242E-3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9.8500000000000004E-2</v>
      </c>
      <c r="D4" s="16" t="s">
        <v>13</v>
      </c>
      <c r="E4" s="17">
        <f>-1/M4</f>
        <v>-2.4217075460858806</v>
      </c>
      <c r="F4" t="s">
        <v>14</v>
      </c>
      <c r="G4" t="s">
        <v>29</v>
      </c>
      <c r="H4" s="32">
        <f>AVERAGE(D25:D48)-H3*AVERAGE(A25:A48)</f>
        <v>9.4074322968271853E-2</v>
      </c>
      <c r="I4" s="36" t="s">
        <v>30</v>
      </c>
      <c r="L4" t="s">
        <v>29</v>
      </c>
      <c r="M4" s="37">
        <f>AVERAGE(L24:L35)-M3*AVERAGE(Q24:Q35)</f>
        <v>0.41293177684327087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-3.1531552952108748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6.2009999999999996</v>
      </c>
      <c r="D6" s="22" t="s">
        <v>17</v>
      </c>
      <c r="E6" s="23">
        <f>P24</f>
        <v>85.039145088486407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STDEV(I25:I41)/STDEV(E25:E41)</f>
        <v>15.057960893752357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STDEV(E25:E41)/STDEV(A25:A41)</f>
        <v>5.1395340086349092E-2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0.15883619117585382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0.43317223228756779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-3.1749999999999998</v>
      </c>
      <c r="L24" s="10">
        <f>-1/K24</f>
        <v>0.31496062992125984</v>
      </c>
      <c r="M24" s="48">
        <v>0.17849999999999999</v>
      </c>
      <c r="N24" s="18">
        <f>M24-$B$5-$B$4</f>
        <v>7.9999999999999988E-2</v>
      </c>
      <c r="O24" s="10">
        <f>(N24/$H$4)</f>
        <v>0.85039145088486401</v>
      </c>
      <c r="P24" s="19">
        <f>100*O24</f>
        <v>85.039145088486407</v>
      </c>
      <c r="Q24" s="19">
        <f>100-P24</f>
        <v>14.960854911513593</v>
      </c>
      <c r="R24" s="1">
        <f>-1/($M$4+$M$3*Q24)</f>
        <v>-3.1531552952108748</v>
      </c>
      <c r="S24" s="1">
        <f>K24-R24</f>
        <v>-2.1844704789125036E-2</v>
      </c>
    </row>
    <row r="25" spans="1:29" ht="16" x14ac:dyDescent="0.2">
      <c r="A25" s="48">
        <v>-9.9000000000000005E-2</v>
      </c>
      <c r="B25" s="10">
        <f t="shared" ref="B25:B36" si="0">-1/A25</f>
        <v>10.1010101010101</v>
      </c>
      <c r="C25" s="48">
        <v>0.19409999999999999</v>
      </c>
      <c r="D25" s="18">
        <f>C25-$B$5-$B$4</f>
        <v>9.5599999999999991E-2</v>
      </c>
      <c r="E25" s="10">
        <f t="shared" ref="E25" si="1">(D25/$H$4)</f>
        <v>1.0162177838074125</v>
      </c>
      <c r="F25" s="19">
        <f t="shared" ref="F25" si="2">100*E25</f>
        <v>101.62177838074125</v>
      </c>
      <c r="G25" s="19">
        <f t="shared" ref="G25" si="3">100-F25</f>
        <v>-1.6217783807412474</v>
      </c>
      <c r="H25" s="1">
        <f t="shared" ref="H25" si="4">-1/($M$4+$M$3*G25)</f>
        <v>-2.3623044727112466</v>
      </c>
      <c r="I25" s="1">
        <f t="shared" ref="I25" si="5">A25-H25</f>
        <v>2.2633044727112464</v>
      </c>
      <c r="K25" s="48">
        <v>-3.3639999999999999</v>
      </c>
      <c r="L25" s="10">
        <f>-1/K25</f>
        <v>0.29726516052318669</v>
      </c>
      <c r="M25" s="48">
        <v>0.1759</v>
      </c>
      <c r="N25" s="18">
        <f>M25-$B$5-$B$4</f>
        <v>7.7399999999999997E-2</v>
      </c>
      <c r="O25" s="10">
        <f>(N25/$H$4)</f>
        <v>0.82275372873110597</v>
      </c>
      <c r="P25" s="19">
        <f>100*O25</f>
        <v>82.275372873110598</v>
      </c>
      <c r="Q25" s="19">
        <f>100-P25</f>
        <v>17.724627126889402</v>
      </c>
      <c r="R25" s="1">
        <f>-1/($M$4+$M$3*Q25)</f>
        <v>-3.339487203459174</v>
      </c>
      <c r="S25" s="1">
        <f>K25-R25</f>
        <v>-2.4512796540825832E-2</v>
      </c>
      <c r="U25" s="48">
        <v>-9.9000000000000005E-2</v>
      </c>
      <c r="V25" s="10">
        <f t="shared" ref="V25:V45" si="6">-1/U25</f>
        <v>10.1010101010101</v>
      </c>
      <c r="W25" s="48">
        <v>0.19409999999999999</v>
      </c>
      <c r="X25" s="18">
        <f>W25-$B$5-$B$4</f>
        <v>9.5599999999999991E-2</v>
      </c>
      <c r="Y25" s="10">
        <f>(X25/$H$4)</f>
        <v>1.0162177838074125</v>
      </c>
      <c r="Z25" s="19">
        <f t="shared" ref="Z25" si="7">100*Y25</f>
        <v>101.62177838074125</v>
      </c>
      <c r="AA25" s="19">
        <f t="shared" ref="AA25" si="8">100-Z25</f>
        <v>-1.6217783807412474</v>
      </c>
      <c r="AB25" s="1">
        <f>-1/($M$4+$M$3*AA25)</f>
        <v>-2.3623044727112466</v>
      </c>
      <c r="AC25" s="1">
        <f t="shared" ref="AC25" si="9">U25-AB25</f>
        <v>2.2633044727112464</v>
      </c>
    </row>
    <row r="26" spans="1:29" ht="16" x14ac:dyDescent="0.2">
      <c r="A26" s="48">
        <v>-0.104</v>
      </c>
      <c r="B26" s="10">
        <f t="shared" si="0"/>
        <v>9.615384615384615</v>
      </c>
      <c r="C26" s="48">
        <v>0.19350000000000001</v>
      </c>
      <c r="D26" s="18">
        <f t="shared" ref="D26:D36" si="10">C26-$B$5-$B$4</f>
        <v>9.5000000000000001E-2</v>
      </c>
      <c r="E26" s="10">
        <f t="shared" ref="E26:E36" si="11">(D26/$H$4)</f>
        <v>1.0098398479257762</v>
      </c>
      <c r="F26" s="19">
        <f t="shared" ref="F26:F36" si="12">100*E26</f>
        <v>100.98398479257762</v>
      </c>
      <c r="G26" s="19">
        <f t="shared" ref="G26:G36" si="13">100-F26</f>
        <v>-0.98398479257761551</v>
      </c>
      <c r="H26" s="1">
        <f t="shared" ref="H26:H36" si="14">-1/($M$4+$M$3*G26)</f>
        <v>-2.3853147341404961</v>
      </c>
      <c r="I26" s="1">
        <f t="shared" ref="I26:I36" si="15">A26-H26</f>
        <v>2.281314734140496</v>
      </c>
      <c r="K26" s="48">
        <v>-3.6040000000000001</v>
      </c>
      <c r="L26" s="10">
        <f>-1/K26</f>
        <v>0.27746947835738067</v>
      </c>
      <c r="M26" s="48">
        <v>0.1734</v>
      </c>
      <c r="N26" s="18">
        <f>M26-$B$5-$B$4</f>
        <v>7.4899999999999994E-2</v>
      </c>
      <c r="O26" s="10">
        <f>(N26/$H$4)</f>
        <v>0.79617899589095398</v>
      </c>
      <c r="P26" s="19">
        <f>100*O26</f>
        <v>79.617899589095401</v>
      </c>
      <c r="Q26" s="19">
        <f>100-P26</f>
        <v>20.382100410904599</v>
      </c>
      <c r="R26" s="1">
        <f>-1/($M$4+$M$3*Q26)</f>
        <v>-3.5406715433005274</v>
      </c>
      <c r="S26" s="1">
        <f>K26-R26</f>
        <v>-6.3328456699472735E-2</v>
      </c>
      <c r="U26" s="48">
        <v>-0.104</v>
      </c>
      <c r="V26" s="10">
        <f t="shared" si="6"/>
        <v>9.615384615384615</v>
      </c>
      <c r="W26" s="48">
        <v>0.19350000000000001</v>
      </c>
      <c r="X26" s="18">
        <f t="shared" ref="X26:X45" si="16">W26-$B$5-$B$4</f>
        <v>9.5000000000000001E-2</v>
      </c>
      <c r="Y26" s="10">
        <f t="shared" ref="Y26:Y45" si="17">(X26/$H$4)</f>
        <v>1.0098398479257762</v>
      </c>
      <c r="Z26" s="19">
        <f t="shared" ref="Z26:Z45" si="18">100*Y26</f>
        <v>100.98398479257762</v>
      </c>
      <c r="AA26" s="19">
        <f t="shared" ref="AA26:AA45" si="19">100-Z26</f>
        <v>-0.98398479257761551</v>
      </c>
      <c r="AB26" s="1">
        <f t="shared" ref="AB26:AB45" si="20">-1/($M$4+$M$3*AA26)</f>
        <v>-2.3853147341404961</v>
      </c>
      <c r="AC26" s="1">
        <f t="shared" ref="AC26:AC45" si="21">U26-AB26</f>
        <v>2.281314734140496</v>
      </c>
    </row>
    <row r="27" spans="1:29" ht="16" x14ac:dyDescent="0.2">
      <c r="A27" s="48">
        <v>-0.115</v>
      </c>
      <c r="B27" s="10">
        <f t="shared" si="0"/>
        <v>8.695652173913043</v>
      </c>
      <c r="C27" s="48">
        <v>0.192</v>
      </c>
      <c r="D27" s="18">
        <f t="shared" si="10"/>
        <v>9.35E-2</v>
      </c>
      <c r="E27" s="10">
        <f t="shared" si="11"/>
        <v>0.99389500822168497</v>
      </c>
      <c r="F27" s="19">
        <f t="shared" si="12"/>
        <v>99.3895008221685</v>
      </c>
      <c r="G27" s="19">
        <f t="shared" si="13"/>
        <v>0.61049917783149965</v>
      </c>
      <c r="H27" s="1">
        <f t="shared" si="14"/>
        <v>-2.4448505073433888</v>
      </c>
      <c r="I27" s="1">
        <f t="shared" si="15"/>
        <v>2.3298505073433886</v>
      </c>
      <c r="K27" s="48">
        <v>-3.6669999999999998</v>
      </c>
      <c r="L27" s="10">
        <f>-1/K27</f>
        <v>0.27270248159258248</v>
      </c>
      <c r="M27" s="48">
        <v>0.1706</v>
      </c>
      <c r="N27" s="18">
        <f>M27-$B$5-$B$4</f>
        <v>7.2099999999999997E-2</v>
      </c>
      <c r="O27" s="10">
        <f>(N27/$H$4)</f>
        <v>0.76641529510998374</v>
      </c>
      <c r="P27" s="19">
        <f>100*O27</f>
        <v>76.641529510998367</v>
      </c>
      <c r="Q27" s="19">
        <f>100-P27</f>
        <v>23.358470489001633</v>
      </c>
      <c r="R27" s="1">
        <f>-1/($M$4+$M$3*Q27)</f>
        <v>-3.7968583791641435</v>
      </c>
      <c r="S27" s="1">
        <f>K27-R27</f>
        <v>0.12985837916414367</v>
      </c>
      <c r="U27" s="48">
        <v>-0.115</v>
      </c>
      <c r="V27" s="10">
        <f t="shared" si="6"/>
        <v>8.695652173913043</v>
      </c>
      <c r="W27" s="48">
        <v>0.192</v>
      </c>
      <c r="X27" s="18">
        <f t="shared" si="16"/>
        <v>9.35E-2</v>
      </c>
      <c r="Y27" s="10">
        <f t="shared" si="17"/>
        <v>0.99389500822168497</v>
      </c>
      <c r="Z27" s="19">
        <f t="shared" si="18"/>
        <v>99.3895008221685</v>
      </c>
      <c r="AA27" s="19">
        <f t="shared" si="19"/>
        <v>0.61049917783149965</v>
      </c>
      <c r="AB27" s="1">
        <f t="shared" si="20"/>
        <v>-2.4448505073433888</v>
      </c>
      <c r="AC27" s="1">
        <f t="shared" si="21"/>
        <v>2.3298505073433886</v>
      </c>
    </row>
    <row r="28" spans="1:29" ht="16" x14ac:dyDescent="0.2">
      <c r="A28" s="48">
        <v>-0.127</v>
      </c>
      <c r="B28" s="10">
        <f t="shared" si="0"/>
        <v>7.8740157480314963</v>
      </c>
      <c r="C28" s="48">
        <v>0.19259999999999999</v>
      </c>
      <c r="D28" s="18">
        <f t="shared" si="10"/>
        <v>9.4099999999999989E-2</v>
      </c>
      <c r="E28" s="10">
        <f t="shared" si="11"/>
        <v>1.0002729441033213</v>
      </c>
      <c r="F28" s="19">
        <f t="shared" si="12"/>
        <v>100.02729441033213</v>
      </c>
      <c r="G28" s="19">
        <f t="shared" si="13"/>
        <v>-2.7294410332132202E-2</v>
      </c>
      <c r="H28" s="1">
        <f t="shared" si="14"/>
        <v>-2.4206830903729073</v>
      </c>
      <c r="I28" s="1">
        <f t="shared" si="15"/>
        <v>2.2936830903729071</v>
      </c>
      <c r="K28" s="48"/>
      <c r="L28" s="10"/>
      <c r="M28" s="48"/>
      <c r="N28" s="18"/>
      <c r="O28" s="10"/>
      <c r="P28" s="19"/>
      <c r="Q28" s="19"/>
      <c r="R28" s="1"/>
      <c r="S28" s="1"/>
      <c r="U28" s="48">
        <v>-0.127</v>
      </c>
      <c r="V28" s="10">
        <f t="shared" si="6"/>
        <v>7.8740157480314963</v>
      </c>
      <c r="W28" s="48">
        <v>0.19259999999999999</v>
      </c>
      <c r="X28" s="18">
        <f t="shared" si="16"/>
        <v>9.4099999999999989E-2</v>
      </c>
      <c r="Y28" s="10">
        <f t="shared" si="17"/>
        <v>1.0002729441033213</v>
      </c>
      <c r="Z28" s="19">
        <f t="shared" si="18"/>
        <v>100.02729441033213</v>
      </c>
      <c r="AA28" s="19">
        <f t="shared" si="19"/>
        <v>-2.7294410332132202E-2</v>
      </c>
      <c r="AB28" s="1">
        <f t="shared" si="20"/>
        <v>-2.4206830903729073</v>
      </c>
      <c r="AC28" s="1">
        <f t="shared" si="21"/>
        <v>2.2936830903729071</v>
      </c>
    </row>
    <row r="29" spans="1:29" ht="16" x14ac:dyDescent="0.2">
      <c r="A29" s="48">
        <v>-0.17</v>
      </c>
      <c r="B29" s="10">
        <f t="shared" si="0"/>
        <v>5.8823529411764701</v>
      </c>
      <c r="C29" s="48">
        <v>0.19220000000000001</v>
      </c>
      <c r="D29" s="18">
        <f t="shared" si="10"/>
        <v>9.3700000000000006E-2</v>
      </c>
      <c r="E29" s="10">
        <f t="shared" si="11"/>
        <v>0.99602098684889717</v>
      </c>
      <c r="F29" s="19">
        <f t="shared" si="12"/>
        <v>99.602098684889711</v>
      </c>
      <c r="G29" s="19">
        <f t="shared" si="13"/>
        <v>0.39790131511028903</v>
      </c>
      <c r="H29" s="1">
        <f t="shared" si="14"/>
        <v>-2.4367412616029966</v>
      </c>
      <c r="I29" s="1">
        <f t="shared" si="15"/>
        <v>2.2667412616029967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-0.17</v>
      </c>
      <c r="V29" s="10">
        <f t="shared" si="6"/>
        <v>5.8823529411764701</v>
      </c>
      <c r="W29" s="48">
        <v>0.19220000000000001</v>
      </c>
      <c r="X29" s="18">
        <f t="shared" si="16"/>
        <v>9.3700000000000006E-2</v>
      </c>
      <c r="Y29" s="10">
        <f t="shared" si="17"/>
        <v>0.99602098684889717</v>
      </c>
      <c r="Z29" s="19">
        <f t="shared" si="18"/>
        <v>99.602098684889711</v>
      </c>
      <c r="AA29" s="19">
        <f t="shared" si="19"/>
        <v>0.39790131511028903</v>
      </c>
      <c r="AB29" s="1">
        <f t="shared" si="20"/>
        <v>-2.4367412616029966</v>
      </c>
      <c r="AC29" s="1">
        <f t="shared" si="21"/>
        <v>2.2667412616029967</v>
      </c>
    </row>
    <row r="30" spans="1:29" ht="16" x14ac:dyDescent="0.2">
      <c r="A30" s="48">
        <v>-0.23499999999999999</v>
      </c>
      <c r="B30" s="10">
        <f t="shared" si="0"/>
        <v>4.2553191489361701</v>
      </c>
      <c r="C30" s="48">
        <v>0.1913</v>
      </c>
      <c r="D30" s="18">
        <f t="shared" si="10"/>
        <v>9.2799999999999994E-2</v>
      </c>
      <c r="E30" s="10">
        <f t="shared" si="11"/>
        <v>0.98645408302644233</v>
      </c>
      <c r="F30" s="19">
        <f t="shared" si="12"/>
        <v>98.645408302644228</v>
      </c>
      <c r="G30" s="19">
        <f t="shared" si="13"/>
        <v>1.3545916973557723</v>
      </c>
      <c r="H30" s="1">
        <f t="shared" si="14"/>
        <v>-2.4736629187433019</v>
      </c>
      <c r="I30" s="1">
        <f t="shared" si="15"/>
        <v>2.238662918743302</v>
      </c>
      <c r="K30" s="48"/>
      <c r="L30" s="10"/>
      <c r="M30" s="48"/>
      <c r="N30" s="18"/>
      <c r="O30" s="10"/>
      <c r="P30" s="19"/>
      <c r="Q30" s="19"/>
      <c r="R30" s="1"/>
      <c r="S30" s="1"/>
      <c r="U30" s="48">
        <v>-0.23499999999999999</v>
      </c>
      <c r="V30" s="10">
        <f t="shared" si="6"/>
        <v>4.2553191489361701</v>
      </c>
      <c r="W30" s="48">
        <v>0.1913</v>
      </c>
      <c r="X30" s="18">
        <f t="shared" si="16"/>
        <v>9.2799999999999994E-2</v>
      </c>
      <c r="Y30" s="10">
        <f t="shared" si="17"/>
        <v>0.98645408302644233</v>
      </c>
      <c r="Z30" s="19">
        <f t="shared" si="18"/>
        <v>98.645408302644228</v>
      </c>
      <c r="AA30" s="19">
        <f t="shared" si="19"/>
        <v>1.3545916973557723</v>
      </c>
      <c r="AB30" s="1">
        <f t="shared" si="20"/>
        <v>-2.4736629187433019</v>
      </c>
      <c r="AC30" s="1">
        <f t="shared" si="21"/>
        <v>2.238662918743302</v>
      </c>
    </row>
    <row r="31" spans="1:29" ht="16" x14ac:dyDescent="0.2">
      <c r="A31" s="48">
        <v>-0.312</v>
      </c>
      <c r="B31" s="10">
        <f t="shared" si="0"/>
        <v>3.2051282051282053</v>
      </c>
      <c r="C31" s="48">
        <v>0.19040000000000001</v>
      </c>
      <c r="D31" s="18">
        <f t="shared" si="10"/>
        <v>9.1900000000000009E-2</v>
      </c>
      <c r="E31" s="10">
        <f t="shared" si="11"/>
        <v>0.97688717920398782</v>
      </c>
      <c r="F31" s="19">
        <f t="shared" si="12"/>
        <v>97.688717920398787</v>
      </c>
      <c r="G31" s="19">
        <f t="shared" si="13"/>
        <v>2.311282079601213</v>
      </c>
      <c r="H31" s="1">
        <f t="shared" si="14"/>
        <v>-2.5117206685827833</v>
      </c>
      <c r="I31" s="1">
        <f t="shared" si="15"/>
        <v>2.1997206685827835</v>
      </c>
      <c r="U31" s="48">
        <v>-0.312</v>
      </c>
      <c r="V31" s="10">
        <f t="shared" si="6"/>
        <v>3.2051282051282053</v>
      </c>
      <c r="W31" s="48">
        <v>0.19040000000000001</v>
      </c>
      <c r="X31" s="18">
        <f t="shared" si="16"/>
        <v>9.1900000000000009E-2</v>
      </c>
      <c r="Y31" s="10">
        <f t="shared" si="17"/>
        <v>0.97688717920398782</v>
      </c>
      <c r="Z31" s="19">
        <f t="shared" si="18"/>
        <v>97.688717920398787</v>
      </c>
      <c r="AA31" s="19">
        <f t="shared" si="19"/>
        <v>2.311282079601213</v>
      </c>
      <c r="AB31" s="1">
        <f t="shared" si="20"/>
        <v>-2.5117206685827833</v>
      </c>
      <c r="AC31" s="1">
        <f t="shared" si="21"/>
        <v>2.1997206685827835</v>
      </c>
    </row>
    <row r="32" spans="1:29" ht="16" x14ac:dyDescent="0.2">
      <c r="A32" s="48">
        <v>-0.38800000000000001</v>
      </c>
      <c r="B32" s="10">
        <f t="shared" si="0"/>
        <v>2.5773195876288657</v>
      </c>
      <c r="C32" s="48">
        <v>0.1893</v>
      </c>
      <c r="D32" s="18">
        <f t="shared" si="10"/>
        <v>9.0799999999999992E-2</v>
      </c>
      <c r="E32" s="10">
        <f t="shared" si="11"/>
        <v>0.96519429675432067</v>
      </c>
      <c r="F32" s="19">
        <f t="shared" si="12"/>
        <v>96.519429675432065</v>
      </c>
      <c r="G32" s="19">
        <f t="shared" si="13"/>
        <v>3.4805703245679354</v>
      </c>
      <c r="H32" s="1">
        <f t="shared" si="14"/>
        <v>-2.5598564894785016</v>
      </c>
      <c r="I32" s="1">
        <f t="shared" si="15"/>
        <v>2.1718564894785017</v>
      </c>
      <c r="U32" s="48">
        <v>-0.38800000000000001</v>
      </c>
      <c r="V32" s="10">
        <f t="shared" si="6"/>
        <v>2.5773195876288657</v>
      </c>
      <c r="W32" s="48">
        <v>0.1893</v>
      </c>
      <c r="X32" s="18">
        <f t="shared" si="16"/>
        <v>9.0799999999999992E-2</v>
      </c>
      <c r="Y32" s="10">
        <f t="shared" si="17"/>
        <v>0.96519429675432067</v>
      </c>
      <c r="Z32" s="19">
        <f t="shared" si="18"/>
        <v>96.519429675432065</v>
      </c>
      <c r="AA32" s="19">
        <f t="shared" si="19"/>
        <v>3.4805703245679354</v>
      </c>
      <c r="AB32" s="1">
        <f t="shared" si="20"/>
        <v>-2.5598564894785016</v>
      </c>
      <c r="AC32" s="1">
        <f t="shared" si="21"/>
        <v>2.1718564894785017</v>
      </c>
    </row>
    <row r="33" spans="1:29" ht="16" x14ac:dyDescent="0.2">
      <c r="A33" s="48">
        <v>-0.54600000000000004</v>
      </c>
      <c r="B33" s="10">
        <f t="shared" si="0"/>
        <v>1.8315018315018314</v>
      </c>
      <c r="C33" s="48">
        <v>0.18920000000000001</v>
      </c>
      <c r="D33" s="18">
        <f t="shared" si="10"/>
        <v>9.0700000000000003E-2</v>
      </c>
      <c r="E33" s="10">
        <f t="shared" si="11"/>
        <v>0.96413130744071474</v>
      </c>
      <c r="F33" s="19">
        <f t="shared" si="12"/>
        <v>96.413130744071481</v>
      </c>
      <c r="G33" s="19">
        <f t="shared" si="13"/>
        <v>3.5868692559285194</v>
      </c>
      <c r="H33" s="1">
        <f t="shared" si="14"/>
        <v>-2.5643241202695362</v>
      </c>
      <c r="I33" s="1">
        <f t="shared" si="15"/>
        <v>2.0183241202695363</v>
      </c>
      <c r="U33" s="48">
        <v>-0.54600000000000004</v>
      </c>
      <c r="V33" s="10">
        <f t="shared" si="6"/>
        <v>1.8315018315018314</v>
      </c>
      <c r="W33" s="48">
        <v>0.18920000000000001</v>
      </c>
      <c r="X33" s="18">
        <f t="shared" si="16"/>
        <v>9.0700000000000003E-2</v>
      </c>
      <c r="Y33" s="10">
        <f t="shared" si="17"/>
        <v>0.96413130744071474</v>
      </c>
      <c r="Z33" s="19">
        <f t="shared" si="18"/>
        <v>96.413130744071481</v>
      </c>
      <c r="AA33" s="19">
        <f t="shared" si="19"/>
        <v>3.5868692559285194</v>
      </c>
      <c r="AB33" s="1">
        <f t="shared" si="20"/>
        <v>-2.5643241202695362</v>
      </c>
      <c r="AC33" s="1">
        <f t="shared" si="21"/>
        <v>2.0183241202695363</v>
      </c>
    </row>
    <row r="34" spans="1:29" ht="16" x14ac:dyDescent="0.2">
      <c r="A34" s="48">
        <v>-0.64200000000000002</v>
      </c>
      <c r="B34" s="10">
        <f t="shared" si="0"/>
        <v>1.557632398753894</v>
      </c>
      <c r="C34" s="48">
        <v>0.18790000000000001</v>
      </c>
      <c r="D34" s="18">
        <f t="shared" si="10"/>
        <v>8.9400000000000007E-2</v>
      </c>
      <c r="E34" s="10">
        <f t="shared" si="11"/>
        <v>0.95031244636383572</v>
      </c>
      <c r="F34" s="19">
        <f t="shared" si="12"/>
        <v>95.031244636383576</v>
      </c>
      <c r="G34" s="19">
        <f t="shared" si="13"/>
        <v>4.9687553636164239</v>
      </c>
      <c r="H34" s="1">
        <f t="shared" si="14"/>
        <v>-2.6238553562496909</v>
      </c>
      <c r="I34" s="1">
        <f t="shared" si="15"/>
        <v>1.981855356249691</v>
      </c>
      <c r="U34" s="48">
        <v>-0.64200000000000002</v>
      </c>
      <c r="V34" s="10">
        <f t="shared" si="6"/>
        <v>1.557632398753894</v>
      </c>
      <c r="W34" s="48">
        <v>0.18790000000000001</v>
      </c>
      <c r="X34" s="18">
        <f t="shared" si="16"/>
        <v>8.9400000000000007E-2</v>
      </c>
      <c r="Y34" s="10">
        <f t="shared" si="17"/>
        <v>0.95031244636383572</v>
      </c>
      <c r="Z34" s="19">
        <f t="shared" si="18"/>
        <v>95.031244636383576</v>
      </c>
      <c r="AA34" s="19">
        <f t="shared" si="19"/>
        <v>4.9687553636164239</v>
      </c>
      <c r="AB34" s="1">
        <f t="shared" si="20"/>
        <v>-2.6238553562496909</v>
      </c>
      <c r="AC34" s="1">
        <f t="shared" si="21"/>
        <v>1.981855356249691</v>
      </c>
    </row>
    <row r="35" spans="1:29" ht="16" x14ac:dyDescent="0.2">
      <c r="A35" s="48">
        <v>-0.871</v>
      </c>
      <c r="B35" s="10">
        <f t="shared" si="0"/>
        <v>1.1481056257175659</v>
      </c>
      <c r="C35" s="48">
        <v>0.1875</v>
      </c>
      <c r="D35" s="18">
        <f t="shared" si="10"/>
        <v>8.8999999999999996E-2</v>
      </c>
      <c r="E35" s="10">
        <f t="shared" si="11"/>
        <v>0.94606048910941132</v>
      </c>
      <c r="F35" s="19">
        <f t="shared" si="12"/>
        <v>94.606048910941126</v>
      </c>
      <c r="G35" s="19">
        <f t="shared" si="13"/>
        <v>5.3939510890588735</v>
      </c>
      <c r="H35" s="1">
        <f t="shared" si="14"/>
        <v>-2.6427327426977141</v>
      </c>
      <c r="I35" s="1">
        <f t="shared" si="15"/>
        <v>1.7717327426977141</v>
      </c>
      <c r="Q35" s="10"/>
      <c r="R35" s="10"/>
      <c r="U35" s="48">
        <v>-0.871</v>
      </c>
      <c r="V35" s="10">
        <f t="shared" si="6"/>
        <v>1.1481056257175659</v>
      </c>
      <c r="W35" s="48">
        <v>0.1875</v>
      </c>
      <c r="X35" s="18">
        <f t="shared" si="16"/>
        <v>8.8999999999999996E-2</v>
      </c>
      <c r="Y35" s="10">
        <f t="shared" si="17"/>
        <v>0.94606048910941132</v>
      </c>
      <c r="Z35" s="19">
        <f t="shared" si="18"/>
        <v>94.606048910941126</v>
      </c>
      <c r="AA35" s="19">
        <f t="shared" si="19"/>
        <v>5.3939510890588735</v>
      </c>
      <c r="AB35" s="1">
        <f t="shared" si="20"/>
        <v>-2.6427327426977141</v>
      </c>
      <c r="AC35" s="1">
        <f t="shared" si="21"/>
        <v>1.7717327426977141</v>
      </c>
    </row>
    <row r="36" spans="1:29" ht="16" x14ac:dyDescent="0.2">
      <c r="A36" s="48">
        <v>-1.06</v>
      </c>
      <c r="B36" s="10">
        <f t="shared" si="0"/>
        <v>0.94339622641509424</v>
      </c>
      <c r="C36" s="48">
        <v>0.1867</v>
      </c>
      <c r="D36" s="18">
        <f t="shared" si="10"/>
        <v>8.8200000000000001E-2</v>
      </c>
      <c r="E36" s="10">
        <f t="shared" si="11"/>
        <v>0.93755657460056274</v>
      </c>
      <c r="F36" s="19">
        <f t="shared" si="12"/>
        <v>93.75565746005627</v>
      </c>
      <c r="G36" s="19">
        <f t="shared" si="13"/>
        <v>6.2443425399437302</v>
      </c>
      <c r="H36" s="1">
        <f t="shared" si="14"/>
        <v>-2.6813142948491411</v>
      </c>
      <c r="I36" s="1">
        <f t="shared" si="15"/>
        <v>1.621314294849141</v>
      </c>
      <c r="U36" s="48">
        <v>-1.06</v>
      </c>
      <c r="V36" s="10">
        <f t="shared" si="6"/>
        <v>0.94339622641509424</v>
      </c>
      <c r="W36" s="48">
        <v>0.1867</v>
      </c>
      <c r="X36" s="18">
        <f t="shared" si="16"/>
        <v>8.8200000000000001E-2</v>
      </c>
      <c r="Y36" s="10">
        <f t="shared" si="17"/>
        <v>0.93755657460056274</v>
      </c>
      <c r="Z36" s="19">
        <f t="shared" si="18"/>
        <v>93.75565746005627</v>
      </c>
      <c r="AA36" s="19">
        <f t="shared" si="19"/>
        <v>6.2443425399437302</v>
      </c>
      <c r="AB36" s="1">
        <f t="shared" si="20"/>
        <v>-2.6813142948491411</v>
      </c>
      <c r="AC36" s="1">
        <f t="shared" si="21"/>
        <v>1.621314294849141</v>
      </c>
    </row>
    <row r="37" spans="1:29" ht="16" x14ac:dyDescent="0.2">
      <c r="A37" s="48">
        <v>-1.298</v>
      </c>
      <c r="B37" s="10">
        <f>-1/A37</f>
        <v>0.77041602465331271</v>
      </c>
      <c r="C37" s="48">
        <v>0.18579999999999999</v>
      </c>
      <c r="D37" s="18">
        <f>C37-$B$5-$B$4</f>
        <v>8.7299999999999989E-2</v>
      </c>
      <c r="E37" s="10">
        <f>(D37/$H$4)</f>
        <v>0.9279896707781079</v>
      </c>
      <c r="F37" s="19">
        <f>100*E37</f>
        <v>92.798967077810786</v>
      </c>
      <c r="G37" s="19">
        <f>100-F37</f>
        <v>7.2010329221892135</v>
      </c>
      <c r="H37" s="1">
        <f>-1/($M$4+$M$3*G37)</f>
        <v>-2.7260875606634496</v>
      </c>
      <c r="I37" s="1">
        <f>A37-H37</f>
        <v>1.4280875606634496</v>
      </c>
      <c r="U37" s="48">
        <v>-1.298</v>
      </c>
      <c r="V37" s="10">
        <f t="shared" si="6"/>
        <v>0.77041602465331271</v>
      </c>
      <c r="W37" s="48">
        <v>0.18579999999999999</v>
      </c>
      <c r="X37" s="18">
        <f t="shared" si="16"/>
        <v>8.7299999999999989E-2</v>
      </c>
      <c r="Y37" s="10">
        <f t="shared" si="17"/>
        <v>0.9279896707781079</v>
      </c>
      <c r="Z37" s="19">
        <f t="shared" si="18"/>
        <v>92.798967077810786</v>
      </c>
      <c r="AA37" s="19">
        <f t="shared" si="19"/>
        <v>7.2010329221892135</v>
      </c>
      <c r="AB37" s="1">
        <f t="shared" si="20"/>
        <v>-2.7260875606634496</v>
      </c>
      <c r="AC37" s="1">
        <f t="shared" si="21"/>
        <v>1.4280875606634496</v>
      </c>
    </row>
    <row r="38" spans="1:29" ht="16" x14ac:dyDescent="0.2">
      <c r="A38" s="48">
        <v>-1.599</v>
      </c>
      <c r="B38" s="10">
        <f t="shared" ref="B38" si="22">-1/A38</f>
        <v>0.62539086929330834</v>
      </c>
      <c r="C38" s="48">
        <v>0.18459999999999999</v>
      </c>
      <c r="D38" s="18">
        <f t="shared" ref="D38" si="23">C38-$B$5-$B$4</f>
        <v>8.6099999999999982E-2</v>
      </c>
      <c r="E38" s="10">
        <f t="shared" ref="E38" si="24">(D38/$H$4)</f>
        <v>0.91523379901483481</v>
      </c>
      <c r="F38" s="19">
        <f t="shared" ref="F38" si="25">100*E38</f>
        <v>91.52337990148348</v>
      </c>
      <c r="G38" s="19">
        <f t="shared" ref="G38" si="26">100-F38</f>
        <v>8.4766200985165199</v>
      </c>
      <c r="H38" s="1">
        <f t="shared" ref="H38" si="27">-1/($M$4+$M$3*G38)</f>
        <v>-2.7881641906106651</v>
      </c>
      <c r="I38" s="1">
        <f t="shared" ref="I38" si="28">A38-H38</f>
        <v>1.1891641906106651</v>
      </c>
      <c r="U38" s="48">
        <v>-1.599</v>
      </c>
      <c r="V38" s="10">
        <f t="shared" si="6"/>
        <v>0.62539086929330834</v>
      </c>
      <c r="W38" s="48">
        <v>0.18459999999999999</v>
      </c>
      <c r="X38" s="18">
        <f t="shared" si="16"/>
        <v>8.6099999999999982E-2</v>
      </c>
      <c r="Y38" s="10">
        <f t="shared" si="17"/>
        <v>0.91523379901483481</v>
      </c>
      <c r="Z38" s="19">
        <f t="shared" si="18"/>
        <v>91.52337990148348</v>
      </c>
      <c r="AA38" s="19">
        <f t="shared" si="19"/>
        <v>8.4766200985165199</v>
      </c>
      <c r="AB38" s="1">
        <f t="shared" si="20"/>
        <v>-2.7881641906106651</v>
      </c>
      <c r="AC38" s="1">
        <f t="shared" si="21"/>
        <v>1.1891641906106651</v>
      </c>
    </row>
    <row r="39" spans="1:29" ht="16" x14ac:dyDescent="0.2">
      <c r="A39" s="48">
        <v>-1.931</v>
      </c>
      <c r="B39" s="10">
        <f>-1/A39</f>
        <v>0.51786639047125838</v>
      </c>
      <c r="C39" s="48">
        <v>0.18340000000000001</v>
      </c>
      <c r="D39" s="18">
        <f>C39-$B$5-$B$4</f>
        <v>8.4900000000000003E-2</v>
      </c>
      <c r="E39" s="10">
        <f>(D39/$H$4)</f>
        <v>0.90247792725156206</v>
      </c>
      <c r="F39" s="19">
        <f>100*E39</f>
        <v>90.247792725156202</v>
      </c>
      <c r="G39" s="19">
        <f>100-F39</f>
        <v>9.7522072748437978</v>
      </c>
      <c r="H39" s="1">
        <f>-1/($M$4+$M$3*G39)</f>
        <v>-2.8531338327007143</v>
      </c>
      <c r="I39" s="1">
        <f>A39-H39</f>
        <v>0.92213383270071425</v>
      </c>
      <c r="U39" s="48">
        <v>-1.931</v>
      </c>
      <c r="V39" s="10">
        <f t="shared" si="6"/>
        <v>0.51786639047125838</v>
      </c>
      <c r="W39" s="48">
        <v>0.18340000000000001</v>
      </c>
      <c r="X39" s="18">
        <f t="shared" si="16"/>
        <v>8.4900000000000003E-2</v>
      </c>
      <c r="Y39" s="10">
        <f t="shared" si="17"/>
        <v>0.90247792725156206</v>
      </c>
      <c r="Z39" s="19">
        <f t="shared" si="18"/>
        <v>90.247792725156202</v>
      </c>
      <c r="AA39" s="19">
        <f t="shared" si="19"/>
        <v>9.7522072748437978</v>
      </c>
      <c r="AB39" s="1">
        <f t="shared" si="20"/>
        <v>-2.8531338327007143</v>
      </c>
      <c r="AC39" s="1">
        <f t="shared" si="21"/>
        <v>0.92213383270071425</v>
      </c>
    </row>
    <row r="40" spans="1:29" ht="16" x14ac:dyDescent="0.2">
      <c r="A40" s="48">
        <v>-2.3130000000000002</v>
      </c>
      <c r="B40" s="10">
        <f>-1/A40</f>
        <v>0.43233895373973191</v>
      </c>
      <c r="C40" s="48">
        <v>0.18229999999999999</v>
      </c>
      <c r="D40" s="18">
        <f>C40-$B$5-$B$4</f>
        <v>8.3799999999999986E-2</v>
      </c>
      <c r="E40" s="10">
        <f>(D40/$H$4)</f>
        <v>0.89078504480189502</v>
      </c>
      <c r="F40" s="19">
        <f>100*E40</f>
        <v>89.078504480189508</v>
      </c>
      <c r="G40" s="19">
        <f>100-F40</f>
        <v>10.921495519810492</v>
      </c>
      <c r="H40" s="1">
        <f>-1/($M$4+$M$3*G40)</f>
        <v>-2.9154072645276035</v>
      </c>
      <c r="I40" s="1">
        <f>A40-H40</f>
        <v>0.60240726452760329</v>
      </c>
      <c r="U40" s="48">
        <v>-2.3130000000000002</v>
      </c>
      <c r="V40" s="10">
        <f t="shared" si="6"/>
        <v>0.43233895373973191</v>
      </c>
      <c r="W40" s="48">
        <v>0.18229999999999999</v>
      </c>
      <c r="X40" s="18">
        <f t="shared" si="16"/>
        <v>8.3799999999999986E-2</v>
      </c>
      <c r="Y40" s="10">
        <f t="shared" si="17"/>
        <v>0.89078504480189502</v>
      </c>
      <c r="Z40" s="19">
        <f t="shared" si="18"/>
        <v>89.078504480189508</v>
      </c>
      <c r="AA40" s="19">
        <f t="shared" si="19"/>
        <v>10.921495519810492</v>
      </c>
      <c r="AB40" s="1">
        <f t="shared" si="20"/>
        <v>-2.9154072645276035</v>
      </c>
      <c r="AC40" s="1">
        <f t="shared" si="21"/>
        <v>0.60240726452760329</v>
      </c>
    </row>
    <row r="41" spans="1:29" ht="16" x14ac:dyDescent="0.2">
      <c r="A41" s="48">
        <v>-2.7429999999999999</v>
      </c>
      <c r="B41" s="10">
        <f>-1/A41</f>
        <v>0.36456434560699963</v>
      </c>
      <c r="C41" s="48">
        <v>0.18060000000000001</v>
      </c>
      <c r="D41" s="18">
        <f>C41-$B$5-$B$4</f>
        <v>8.2100000000000006E-2</v>
      </c>
      <c r="E41" s="10">
        <f>(D41/$H$4)</f>
        <v>0.87271422647059194</v>
      </c>
      <c r="F41" s="19">
        <f>100*E41</f>
        <v>87.271422647059197</v>
      </c>
      <c r="G41" s="19">
        <f>100-F41</f>
        <v>12.728577352940803</v>
      </c>
      <c r="H41" s="1">
        <f>-1/($M$4+$M$3*G41)</f>
        <v>-3.0171816163986249</v>
      </c>
      <c r="I41" s="1">
        <f>A41-H41</f>
        <v>0.27418161639862504</v>
      </c>
      <c r="U41" s="48">
        <v>-2.7429999999999999</v>
      </c>
      <c r="V41" s="10">
        <f t="shared" si="6"/>
        <v>0.36456434560699963</v>
      </c>
      <c r="W41" s="48">
        <v>0.18060000000000001</v>
      </c>
      <c r="X41" s="18">
        <f t="shared" si="16"/>
        <v>8.2100000000000006E-2</v>
      </c>
      <c r="Y41" s="10">
        <f t="shared" si="17"/>
        <v>0.87271422647059194</v>
      </c>
      <c r="Z41" s="19">
        <f t="shared" si="18"/>
        <v>87.271422647059197</v>
      </c>
      <c r="AA41" s="19">
        <f t="shared" si="19"/>
        <v>12.728577352940803</v>
      </c>
      <c r="AB41" s="1">
        <f t="shared" si="20"/>
        <v>-3.0171816163986249</v>
      </c>
      <c r="AC41" s="1">
        <f t="shared" si="21"/>
        <v>0.27418161639862504</v>
      </c>
    </row>
    <row r="42" spans="1:29" ht="16" x14ac:dyDescent="0.2">
      <c r="D42" s="18"/>
      <c r="E42" s="10"/>
      <c r="F42" s="19"/>
      <c r="G42" s="19"/>
      <c r="H42" s="1"/>
      <c r="I42" s="1"/>
      <c r="U42" s="48">
        <v>-3.1749999999999998</v>
      </c>
      <c r="V42" s="10">
        <f t="shared" si="6"/>
        <v>0.31496062992125984</v>
      </c>
      <c r="W42" s="48">
        <v>0.17849999999999999</v>
      </c>
      <c r="X42" s="18">
        <f t="shared" si="16"/>
        <v>7.9999999999999988E-2</v>
      </c>
      <c r="Y42" s="10">
        <f t="shared" si="17"/>
        <v>0.85039145088486401</v>
      </c>
      <c r="Z42" s="19">
        <f t="shared" si="18"/>
        <v>85.039145088486407</v>
      </c>
      <c r="AA42" s="19">
        <f t="shared" si="19"/>
        <v>14.960854911513593</v>
      </c>
      <c r="AB42" s="1">
        <f t="shared" si="20"/>
        <v>-3.1531552952108748</v>
      </c>
      <c r="AC42" s="1">
        <f t="shared" si="21"/>
        <v>-2.1844704789125036E-2</v>
      </c>
    </row>
    <row r="43" spans="1:29" ht="16" x14ac:dyDescent="0.2">
      <c r="D43" s="18"/>
      <c r="E43" s="10"/>
      <c r="F43" s="19"/>
      <c r="G43" s="19"/>
      <c r="H43" s="1"/>
      <c r="I43" s="1"/>
      <c r="U43" s="48">
        <v>-3.3639999999999999</v>
      </c>
      <c r="V43" s="10">
        <f t="shared" si="6"/>
        <v>0.29726516052318669</v>
      </c>
      <c r="W43" s="48">
        <v>0.1759</v>
      </c>
      <c r="X43" s="18">
        <f t="shared" si="16"/>
        <v>7.7399999999999997E-2</v>
      </c>
      <c r="Y43" s="10">
        <f t="shared" si="17"/>
        <v>0.82275372873110597</v>
      </c>
      <c r="Z43" s="19">
        <f t="shared" si="18"/>
        <v>82.275372873110598</v>
      </c>
      <c r="AA43" s="19">
        <f t="shared" si="19"/>
        <v>17.724627126889402</v>
      </c>
      <c r="AB43" s="1">
        <f t="shared" si="20"/>
        <v>-3.339487203459174</v>
      </c>
      <c r="AC43" s="1">
        <f t="shared" si="21"/>
        <v>-2.4512796540825832E-2</v>
      </c>
    </row>
    <row r="44" spans="1:29" ht="16" x14ac:dyDescent="0.2">
      <c r="D44" s="18"/>
      <c r="E44" s="10"/>
      <c r="F44" s="19"/>
      <c r="G44" s="19"/>
      <c r="H44" s="1"/>
      <c r="I44" s="1"/>
      <c r="U44" s="48">
        <v>-3.6040000000000001</v>
      </c>
      <c r="V44" s="10">
        <f t="shared" si="6"/>
        <v>0.27746947835738067</v>
      </c>
      <c r="W44" s="48">
        <v>0.1734</v>
      </c>
      <c r="X44" s="18">
        <f t="shared" si="16"/>
        <v>7.4899999999999994E-2</v>
      </c>
      <c r="Y44" s="10">
        <f t="shared" si="17"/>
        <v>0.79617899589095398</v>
      </c>
      <c r="Z44" s="19">
        <f t="shared" si="18"/>
        <v>79.617899589095401</v>
      </c>
      <c r="AA44" s="19">
        <f t="shared" si="19"/>
        <v>20.382100410904599</v>
      </c>
      <c r="AB44" s="1">
        <f t="shared" si="20"/>
        <v>-3.5406715433005274</v>
      </c>
      <c r="AC44" s="1">
        <f t="shared" si="21"/>
        <v>-6.3328456699472735E-2</v>
      </c>
    </row>
    <row r="45" spans="1:29" ht="16" x14ac:dyDescent="0.2">
      <c r="D45" s="18"/>
      <c r="E45" s="10"/>
      <c r="F45" s="19"/>
      <c r="G45" s="19"/>
      <c r="H45" s="1"/>
      <c r="I45" s="1"/>
      <c r="U45" s="48">
        <v>-3.6669999999999998</v>
      </c>
      <c r="V45" s="10">
        <f t="shared" si="6"/>
        <v>0.27270248159258248</v>
      </c>
      <c r="W45" s="48">
        <v>0.1706</v>
      </c>
      <c r="X45" s="18">
        <f t="shared" si="16"/>
        <v>7.2099999999999997E-2</v>
      </c>
      <c r="Y45" s="10">
        <f t="shared" si="17"/>
        <v>0.76641529510998374</v>
      </c>
      <c r="Z45" s="19">
        <f t="shared" si="18"/>
        <v>76.641529510998367</v>
      </c>
      <c r="AA45" s="19">
        <f t="shared" si="19"/>
        <v>23.358470489001633</v>
      </c>
      <c r="AB45" s="1">
        <f t="shared" si="20"/>
        <v>-3.7968583791641435</v>
      </c>
      <c r="AC45" s="1">
        <f t="shared" si="21"/>
        <v>0.12985837916414367</v>
      </c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4DF7-8277-4703-B258-083C890BD130}">
  <dimension ref="A1:AC55"/>
  <sheetViews>
    <sheetView zoomScale="107" zoomScaleNormal="70" workbookViewId="0">
      <selection activeCell="W35" sqref="W3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0.17696088980010016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8.7660889800100172E-2</v>
      </c>
      <c r="F3" t="s">
        <v>12</v>
      </c>
      <c r="G3" t="s">
        <v>27</v>
      </c>
      <c r="H3" s="32">
        <f>STDEV(D25:D48)/STDEV(A25:A48)</f>
        <v>4.4464153031029078E-3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-1.361345876919101E-2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8.9300000000000004E-2</v>
      </c>
      <c r="D4" s="16" t="s">
        <v>13</v>
      </c>
      <c r="E4" s="17">
        <f>-1/M4</f>
        <v>-1.7723100557295959</v>
      </c>
      <c r="F4" t="s">
        <v>14</v>
      </c>
      <c r="G4" t="s">
        <v>29</v>
      </c>
      <c r="H4" s="32">
        <f>AVERAGE(D25:D48)-H3*AVERAGE(A25:A48)</f>
        <v>8.7660889800100172E-2</v>
      </c>
      <c r="I4" s="36" t="s">
        <v>30</v>
      </c>
      <c r="L4" t="s">
        <v>29</v>
      </c>
      <c r="M4" s="37">
        <f>AVERAGE(L24:L35)-M3*AVERAGE(Q24:Q35)</f>
        <v>0.56423535868747088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-2.7551485050439481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5.694</v>
      </c>
      <c r="D6" s="22" t="s">
        <v>17</v>
      </c>
      <c r="E6" s="23">
        <f>P24</f>
        <v>85.214740770193103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13.937560752825588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5.0722908622561409E-2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0.1656194343995214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0.43383047487637155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-3.1619999999999999</v>
      </c>
      <c r="L24" s="10">
        <f>-1/K24</f>
        <v>0.31625553447185328</v>
      </c>
      <c r="M24" s="48">
        <v>0.16400000000000001</v>
      </c>
      <c r="N24" s="18">
        <f>M24-$B$5-$B$4</f>
        <v>7.4700000000000003E-2</v>
      </c>
      <c r="O24" s="10">
        <f>(N24/$H$4)</f>
        <v>0.85214740770193098</v>
      </c>
      <c r="P24" s="19">
        <f>100*O24</f>
        <v>85.214740770193103</v>
      </c>
      <c r="Q24" s="19">
        <f>100-P24</f>
        <v>14.785259229806897</v>
      </c>
      <c r="R24" s="1">
        <f>-1/($M$4+$M$3*Q24)</f>
        <v>-2.7551485050439481</v>
      </c>
      <c r="S24" s="1">
        <f>K24-R24</f>
        <v>-0.40685149495605177</v>
      </c>
    </row>
    <row r="25" spans="1:29" ht="16" x14ac:dyDescent="0.2">
      <c r="A25" s="48">
        <v>-0.13700000000000001</v>
      </c>
      <c r="B25" s="10">
        <f t="shared" ref="B25:B34" si="0">-1/A25</f>
        <v>7.2992700729926998</v>
      </c>
      <c r="C25" s="48">
        <v>0.17860000000000001</v>
      </c>
      <c r="D25" s="18">
        <f t="shared" ref="D25" si="1">C25-$B$5-$B$4</f>
        <v>8.9300000000000004E-2</v>
      </c>
      <c r="E25" s="10">
        <f t="shared" ref="E25" si="2">(D25/$H$4)</f>
        <v>1.018698306663754</v>
      </c>
      <c r="F25" s="19">
        <f t="shared" ref="F25" si="3">100*E25</f>
        <v>101.86983066637541</v>
      </c>
      <c r="G25" s="19">
        <f t="shared" ref="G25" si="4">100-F25</f>
        <v>-1.8698306663754067</v>
      </c>
      <c r="H25" s="1">
        <f t="shared" ref="H25" si="5">-1/($M$4+$M$3*G25)</f>
        <v>-1.6958056344863985</v>
      </c>
      <c r="I25" s="1">
        <f t="shared" ref="I25" si="6">A25-H25</f>
        <v>1.5588056344863985</v>
      </c>
      <c r="K25" s="48">
        <v>-3.45</v>
      </c>
      <c r="L25" s="10">
        <f>-1/K25</f>
        <v>0.28985507246376813</v>
      </c>
      <c r="M25" s="48">
        <v>0.1623</v>
      </c>
      <c r="N25" s="18">
        <f>M25-$B$5-$B$4</f>
        <v>7.2999999999999995E-2</v>
      </c>
      <c r="O25" s="10">
        <f>(N25/$H$4)</f>
        <v>0.8327544948091159</v>
      </c>
      <c r="P25" s="19">
        <f>100*O25</f>
        <v>83.27544948091159</v>
      </c>
      <c r="Q25" s="19">
        <f>100-P25</f>
        <v>16.72455051908841</v>
      </c>
      <c r="R25" s="1">
        <f>-1/($M$4+$M$3*Q25)</f>
        <v>-2.9712703729026133</v>
      </c>
      <c r="S25" s="1">
        <f>K25-R25</f>
        <v>-0.47872962709738687</v>
      </c>
      <c r="U25" s="48">
        <v>-0.13700000000000001</v>
      </c>
      <c r="V25" s="10">
        <f t="shared" ref="V25:V42" si="7">-1/U25</f>
        <v>7.2992700729926998</v>
      </c>
      <c r="W25" s="48">
        <v>0.17860000000000001</v>
      </c>
      <c r="X25" s="18">
        <f>W25-$B$5-$B$4</f>
        <v>8.9300000000000004E-2</v>
      </c>
      <c r="Y25" s="10">
        <f>(X25/$H$4)</f>
        <v>1.018698306663754</v>
      </c>
      <c r="Z25" s="19">
        <f t="shared" ref="Z25" si="8">100*Y25</f>
        <v>101.86983066637541</v>
      </c>
      <c r="AA25" s="19">
        <f t="shared" ref="AA25" si="9">100-Z25</f>
        <v>-1.8698306663754067</v>
      </c>
      <c r="AB25" s="1">
        <f>-1/($M$4+$M$3*AA25)</f>
        <v>-1.6958056344863985</v>
      </c>
      <c r="AC25" s="1">
        <f t="shared" ref="AC25" si="10">U25-AB25</f>
        <v>1.5588056344863985</v>
      </c>
    </row>
    <row r="26" spans="1:29" ht="16" x14ac:dyDescent="0.2">
      <c r="A26" s="48">
        <v>-0.17899999999999999</v>
      </c>
      <c r="B26" s="10">
        <f t="shared" si="0"/>
        <v>5.5865921787709496</v>
      </c>
      <c r="C26" s="48">
        <v>0.17730000000000001</v>
      </c>
      <c r="D26" s="18">
        <f t="shared" ref="D26:D34" si="11">C26-$B$5-$B$4</f>
        <v>8.8000000000000009E-2</v>
      </c>
      <c r="E26" s="10">
        <f t="shared" ref="E26:E34" si="12">(D26/$H$4)</f>
        <v>1.0038684320986604</v>
      </c>
      <c r="F26" s="19">
        <f t="shared" ref="F26:F34" si="13">100*E26</f>
        <v>100.38684320986604</v>
      </c>
      <c r="G26" s="19">
        <f t="shared" ref="G26:G34" si="14">100-F26</f>
        <v>-0.38684320986604348</v>
      </c>
      <c r="H26" s="1">
        <f t="shared" ref="H26:H34" si="15">-1/($M$4+$M$3*G26)</f>
        <v>-1.7559212168139031</v>
      </c>
      <c r="I26" s="1">
        <f t="shared" ref="I26:I34" si="16">A26-H26</f>
        <v>1.5769212168139031</v>
      </c>
      <c r="K26" s="48">
        <v>-3.5329999999999999</v>
      </c>
      <c r="L26" s="10">
        <f>-1/K26</f>
        <v>0.28304557033682426</v>
      </c>
      <c r="M26" s="48">
        <v>0.15909999999999999</v>
      </c>
      <c r="N26" s="18">
        <f>M26-$B$5-$B$4</f>
        <v>6.9799999999999987E-2</v>
      </c>
      <c r="O26" s="10">
        <f>(N26/$H$4)</f>
        <v>0.79625018818734628</v>
      </c>
      <c r="P26" s="19">
        <f>100*O26</f>
        <v>79.625018818734631</v>
      </c>
      <c r="Q26" s="19">
        <f>100-P26</f>
        <v>20.374981181265369</v>
      </c>
      <c r="R26" s="1">
        <f>-1/($M$4+$M$3*Q26)</f>
        <v>-3.48600413407982</v>
      </c>
      <c r="S26" s="1">
        <f>K26-R26</f>
        <v>-4.6995865920179902E-2</v>
      </c>
      <c r="U26" s="48">
        <v>-0.17899999999999999</v>
      </c>
      <c r="V26" s="10">
        <f t="shared" si="7"/>
        <v>5.5865921787709496</v>
      </c>
      <c r="W26" s="48">
        <v>0.17730000000000001</v>
      </c>
      <c r="X26" s="18">
        <f t="shared" ref="X26:X42" si="17">W26-$B$5-$B$4</f>
        <v>8.8000000000000009E-2</v>
      </c>
      <c r="Y26" s="10">
        <f t="shared" ref="Y26:Y42" si="18">(X26/$H$4)</f>
        <v>1.0038684320986604</v>
      </c>
      <c r="Z26" s="19">
        <f t="shared" ref="Z26:Z42" si="19">100*Y26</f>
        <v>100.38684320986604</v>
      </c>
      <c r="AA26" s="19">
        <f t="shared" ref="AA26:AA42" si="20">100-Z26</f>
        <v>-0.38684320986604348</v>
      </c>
      <c r="AB26" s="1">
        <f t="shared" ref="AB26:AB42" si="21">-1/($M$4+$M$3*AA26)</f>
        <v>-1.7559212168139031</v>
      </c>
      <c r="AC26" s="1">
        <f t="shared" ref="AC26:AC42" si="22">U26-AB26</f>
        <v>1.5769212168139031</v>
      </c>
    </row>
    <row r="27" spans="1:29" ht="16" x14ac:dyDescent="0.2">
      <c r="A27" s="48">
        <v>-0.187</v>
      </c>
      <c r="B27" s="10">
        <f t="shared" si="0"/>
        <v>5.3475935828877006</v>
      </c>
      <c r="C27" s="48">
        <v>0.1767</v>
      </c>
      <c r="D27" s="18">
        <f t="shared" si="11"/>
        <v>8.7399999999999992E-2</v>
      </c>
      <c r="E27" s="10">
        <f t="shared" si="12"/>
        <v>0.99702387460707842</v>
      </c>
      <c r="F27" s="19">
        <f t="shared" si="13"/>
        <v>99.70238746070784</v>
      </c>
      <c r="G27" s="19">
        <f t="shared" si="14"/>
        <v>0.29761253929216025</v>
      </c>
      <c r="H27" s="1">
        <f t="shared" si="15"/>
        <v>-1.7851283088846757</v>
      </c>
      <c r="I27" s="1">
        <f t="shared" si="16"/>
        <v>1.5981283088846756</v>
      </c>
      <c r="K27" s="48">
        <v>-3.6269999999999998</v>
      </c>
      <c r="L27" s="10">
        <f>-1/K27</f>
        <v>0.27570995312930796</v>
      </c>
      <c r="M27" s="48">
        <v>0.15540000000000001</v>
      </c>
      <c r="N27" s="18">
        <f>M27-$B$5-$B$4</f>
        <v>6.6100000000000006E-2</v>
      </c>
      <c r="O27" s="10">
        <f>(N27/$H$4)</f>
        <v>0.75404208365592551</v>
      </c>
      <c r="P27" s="19">
        <f>100*O27</f>
        <v>75.404208365592552</v>
      </c>
      <c r="Q27" s="19">
        <f>100-P27</f>
        <v>24.595791634407448</v>
      </c>
      <c r="R27" s="1">
        <f>-1/($M$4+$M$3*Q27)</f>
        <v>-4.3591681995524985</v>
      </c>
      <c r="S27" s="1">
        <f>K27-R27</f>
        <v>0.73216819955249868</v>
      </c>
      <c r="U27" s="48">
        <v>-0.187</v>
      </c>
      <c r="V27" s="10">
        <f t="shared" si="7"/>
        <v>5.3475935828877006</v>
      </c>
      <c r="W27" s="48">
        <v>0.1767</v>
      </c>
      <c r="X27" s="18">
        <f t="shared" si="17"/>
        <v>8.7399999999999992E-2</v>
      </c>
      <c r="Y27" s="10">
        <f t="shared" si="18"/>
        <v>0.99702387460707842</v>
      </c>
      <c r="Z27" s="19">
        <f t="shared" si="19"/>
        <v>99.70238746070784</v>
      </c>
      <c r="AA27" s="19">
        <f t="shared" si="20"/>
        <v>0.29761253929216025</v>
      </c>
      <c r="AB27" s="1">
        <f t="shared" si="21"/>
        <v>-1.7851283088846757</v>
      </c>
      <c r="AC27" s="1">
        <f t="shared" si="22"/>
        <v>1.5981283088846756</v>
      </c>
    </row>
    <row r="28" spans="1:29" ht="16" x14ac:dyDescent="0.2">
      <c r="A28" s="48">
        <v>-0.28499999999999998</v>
      </c>
      <c r="B28" s="10">
        <f t="shared" si="0"/>
        <v>3.5087719298245617</v>
      </c>
      <c r="C28" s="48">
        <v>0.1754</v>
      </c>
      <c r="D28" s="18">
        <f t="shared" si="11"/>
        <v>8.6099999999999996E-2</v>
      </c>
      <c r="E28" s="10">
        <f t="shared" si="12"/>
        <v>0.98219400004198465</v>
      </c>
      <c r="F28" s="19">
        <f t="shared" si="13"/>
        <v>98.219400004198462</v>
      </c>
      <c r="G28" s="19">
        <f t="shared" si="14"/>
        <v>1.7805999958015377</v>
      </c>
      <c r="H28" s="1">
        <f t="shared" si="15"/>
        <v>-1.851868196096909</v>
      </c>
      <c r="I28" s="1">
        <f t="shared" si="16"/>
        <v>1.5668681960969091</v>
      </c>
      <c r="K28" s="48">
        <v>-4.0119999999999996</v>
      </c>
      <c r="L28" s="10">
        <f>-1/K28</f>
        <v>0.24925224327018947</v>
      </c>
      <c r="M28" s="48">
        <v>0.15340000000000001</v>
      </c>
      <c r="N28" s="18">
        <f>M28-$B$5-$B$4</f>
        <v>6.4100000000000004E-2</v>
      </c>
      <c r="O28" s="10">
        <f>(N28/$H$4)</f>
        <v>0.73122689201731961</v>
      </c>
      <c r="P28" s="19">
        <f>100*O28</f>
        <v>73.122689201731959</v>
      </c>
      <c r="Q28" s="19">
        <f>100-P28</f>
        <v>26.877310798268041</v>
      </c>
      <c r="R28" s="1">
        <f>-1/($M$4+$M$3*Q28)</f>
        <v>-5.0417915028253688</v>
      </c>
      <c r="S28" s="1">
        <f>K28-R28</f>
        <v>1.0297915028253692</v>
      </c>
      <c r="U28" s="48">
        <v>-0.28499999999999998</v>
      </c>
      <c r="V28" s="10">
        <f t="shared" si="7"/>
        <v>3.5087719298245617</v>
      </c>
      <c r="W28" s="48">
        <v>0.1754</v>
      </c>
      <c r="X28" s="18">
        <f t="shared" si="17"/>
        <v>8.6099999999999996E-2</v>
      </c>
      <c r="Y28" s="10">
        <f t="shared" si="18"/>
        <v>0.98219400004198465</v>
      </c>
      <c r="Z28" s="19">
        <f t="shared" si="19"/>
        <v>98.219400004198462</v>
      </c>
      <c r="AA28" s="19">
        <f t="shared" si="20"/>
        <v>1.7805999958015377</v>
      </c>
      <c r="AB28" s="1">
        <f t="shared" si="21"/>
        <v>-1.851868196096909</v>
      </c>
      <c r="AC28" s="1">
        <f t="shared" si="22"/>
        <v>1.5668681960969091</v>
      </c>
    </row>
    <row r="29" spans="1:29" ht="16" x14ac:dyDescent="0.2">
      <c r="A29" s="48">
        <v>-0.32</v>
      </c>
      <c r="B29" s="10">
        <f t="shared" si="0"/>
        <v>3.125</v>
      </c>
      <c r="C29" s="48">
        <v>0.1744</v>
      </c>
      <c r="D29" s="18">
        <f t="shared" si="11"/>
        <v>8.5099999999999995E-2</v>
      </c>
      <c r="E29" s="10">
        <f t="shared" si="12"/>
        <v>0.97078640422268159</v>
      </c>
      <c r="F29" s="19">
        <f t="shared" si="13"/>
        <v>97.078640422268165</v>
      </c>
      <c r="G29" s="19">
        <f t="shared" si="14"/>
        <v>2.9213595777318346</v>
      </c>
      <c r="H29" s="1">
        <f t="shared" si="15"/>
        <v>-1.9067029264305408</v>
      </c>
      <c r="I29" s="1">
        <f t="shared" si="16"/>
        <v>1.5867029264305408</v>
      </c>
      <c r="U29" s="48">
        <v>-0.32</v>
      </c>
      <c r="V29" s="10">
        <f t="shared" si="7"/>
        <v>3.125</v>
      </c>
      <c r="W29" s="48">
        <v>0.1744</v>
      </c>
      <c r="X29" s="18">
        <f t="shared" si="17"/>
        <v>8.5099999999999995E-2</v>
      </c>
      <c r="Y29" s="10">
        <f t="shared" si="18"/>
        <v>0.97078640422268159</v>
      </c>
      <c r="Z29" s="19">
        <f t="shared" si="19"/>
        <v>97.078640422268165</v>
      </c>
      <c r="AA29" s="19">
        <f t="shared" si="20"/>
        <v>2.9213595777318346</v>
      </c>
      <c r="AB29" s="1">
        <f t="shared" si="21"/>
        <v>-1.9067029264305408</v>
      </c>
      <c r="AC29" s="1">
        <f t="shared" si="22"/>
        <v>1.5867029264305408</v>
      </c>
    </row>
    <row r="30" spans="1:29" ht="16" x14ac:dyDescent="0.2">
      <c r="A30" s="48">
        <v>-0.48099999999999998</v>
      </c>
      <c r="B30" s="10">
        <f t="shared" si="0"/>
        <v>2.0790020790020791</v>
      </c>
      <c r="C30" s="48">
        <v>0.1734</v>
      </c>
      <c r="D30" s="18">
        <f t="shared" si="11"/>
        <v>8.4099999999999994E-2</v>
      </c>
      <c r="E30" s="10">
        <f t="shared" si="12"/>
        <v>0.95937880840337864</v>
      </c>
      <c r="F30" s="19">
        <f t="shared" si="13"/>
        <v>95.937880840337868</v>
      </c>
      <c r="G30" s="19">
        <f t="shared" si="14"/>
        <v>4.0621191596621316</v>
      </c>
      <c r="H30" s="1">
        <f t="shared" si="15"/>
        <v>-1.964884113809128</v>
      </c>
      <c r="I30" s="1">
        <f t="shared" si="16"/>
        <v>1.4838841138091281</v>
      </c>
      <c r="U30" s="48">
        <v>-0.48099999999999998</v>
      </c>
      <c r="V30" s="10">
        <f t="shared" si="7"/>
        <v>2.0790020790020791</v>
      </c>
      <c r="W30" s="48">
        <v>0.1734</v>
      </c>
      <c r="X30" s="18">
        <f t="shared" si="17"/>
        <v>8.4099999999999994E-2</v>
      </c>
      <c r="Y30" s="10">
        <f t="shared" si="18"/>
        <v>0.95937880840337864</v>
      </c>
      <c r="Z30" s="19">
        <f t="shared" si="19"/>
        <v>95.937880840337868</v>
      </c>
      <c r="AA30" s="19">
        <f t="shared" si="20"/>
        <v>4.0621191596621316</v>
      </c>
      <c r="AB30" s="1">
        <f t="shared" si="21"/>
        <v>-1.964884113809128</v>
      </c>
      <c r="AC30" s="1">
        <f t="shared" si="22"/>
        <v>1.4838841138091281</v>
      </c>
    </row>
    <row r="31" spans="1:29" ht="16" x14ac:dyDescent="0.2">
      <c r="A31" s="48">
        <v>-0.76500000000000001</v>
      </c>
      <c r="B31" s="10">
        <f t="shared" si="0"/>
        <v>1.3071895424836601</v>
      </c>
      <c r="C31" s="48">
        <v>0.1724</v>
      </c>
      <c r="D31" s="18">
        <f t="shared" si="11"/>
        <v>8.3099999999999993E-2</v>
      </c>
      <c r="E31" s="10">
        <f t="shared" si="12"/>
        <v>0.94797121258407568</v>
      </c>
      <c r="F31" s="19">
        <f t="shared" si="13"/>
        <v>94.797121258407572</v>
      </c>
      <c r="G31" s="19">
        <f t="shared" si="14"/>
        <v>5.2028787415924285</v>
      </c>
      <c r="H31" s="1">
        <f t="shared" si="15"/>
        <v>-2.0267277418215142</v>
      </c>
      <c r="I31" s="1">
        <f t="shared" si="16"/>
        <v>1.261727741821514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-0.76500000000000001</v>
      </c>
      <c r="V31" s="10">
        <f t="shared" si="7"/>
        <v>1.3071895424836601</v>
      </c>
      <c r="W31" s="48">
        <v>0.1724</v>
      </c>
      <c r="X31" s="18">
        <f t="shared" si="17"/>
        <v>8.3099999999999993E-2</v>
      </c>
      <c r="Y31" s="10">
        <f t="shared" si="18"/>
        <v>0.94797121258407568</v>
      </c>
      <c r="Z31" s="19">
        <f t="shared" si="19"/>
        <v>94.797121258407572</v>
      </c>
      <c r="AA31" s="19">
        <f t="shared" si="20"/>
        <v>5.2028787415924285</v>
      </c>
      <c r="AB31" s="1">
        <f t="shared" si="21"/>
        <v>-2.0267277418215142</v>
      </c>
      <c r="AC31" s="1">
        <f t="shared" si="22"/>
        <v>1.261727741821514</v>
      </c>
    </row>
    <row r="32" spans="1:29" ht="16" x14ac:dyDescent="0.2">
      <c r="A32" s="48">
        <v>-1.04</v>
      </c>
      <c r="B32" s="10">
        <f t="shared" si="0"/>
        <v>0.96153846153846145</v>
      </c>
      <c r="C32" s="48">
        <v>0.17150000000000001</v>
      </c>
      <c r="D32" s="18">
        <f t="shared" si="11"/>
        <v>8.2200000000000009E-2</v>
      </c>
      <c r="E32" s="10">
        <f t="shared" si="12"/>
        <v>0.93770437634670323</v>
      </c>
      <c r="F32" s="19">
        <f t="shared" si="13"/>
        <v>93.770437634670316</v>
      </c>
      <c r="G32" s="19">
        <f t="shared" si="14"/>
        <v>6.2295623653296843</v>
      </c>
      <c r="H32" s="1">
        <f t="shared" si="15"/>
        <v>-2.0858125463041661</v>
      </c>
      <c r="I32" s="1">
        <f t="shared" si="16"/>
        <v>1.0458125463041661</v>
      </c>
      <c r="U32" s="48">
        <v>-1.04</v>
      </c>
      <c r="V32" s="10">
        <f t="shared" si="7"/>
        <v>0.96153846153846145</v>
      </c>
      <c r="W32" s="48">
        <v>0.17150000000000001</v>
      </c>
      <c r="X32" s="18">
        <f t="shared" si="17"/>
        <v>8.2200000000000009E-2</v>
      </c>
      <c r="Y32" s="10">
        <f t="shared" si="18"/>
        <v>0.93770437634670323</v>
      </c>
      <c r="Z32" s="19">
        <f t="shared" si="19"/>
        <v>93.770437634670316</v>
      </c>
      <c r="AA32" s="19">
        <f t="shared" si="20"/>
        <v>6.2295623653296843</v>
      </c>
      <c r="AB32" s="1">
        <f t="shared" si="21"/>
        <v>-2.0858125463041661</v>
      </c>
      <c r="AC32" s="1">
        <f t="shared" si="22"/>
        <v>1.0458125463041661</v>
      </c>
    </row>
    <row r="33" spans="1:29" ht="16" x14ac:dyDescent="0.2">
      <c r="A33" s="48">
        <v>-1.325</v>
      </c>
      <c r="B33" s="10">
        <f t="shared" si="0"/>
        <v>0.75471698113207553</v>
      </c>
      <c r="C33" s="48">
        <v>0.17030000000000001</v>
      </c>
      <c r="D33" s="18">
        <f t="shared" si="11"/>
        <v>8.1000000000000003E-2</v>
      </c>
      <c r="E33" s="10">
        <f t="shared" si="12"/>
        <v>0.92401526136353962</v>
      </c>
      <c r="F33" s="19">
        <f t="shared" si="13"/>
        <v>92.401526136353965</v>
      </c>
      <c r="G33" s="19">
        <f t="shared" si="14"/>
        <v>7.5984738636460349</v>
      </c>
      <c r="H33" s="1">
        <f t="shared" si="15"/>
        <v>-2.1701678619675979</v>
      </c>
      <c r="I33" s="1">
        <f t="shared" si="16"/>
        <v>0.84516786196759797</v>
      </c>
      <c r="U33" s="48">
        <v>-1.325</v>
      </c>
      <c r="V33" s="10">
        <f t="shared" si="7"/>
        <v>0.75471698113207553</v>
      </c>
      <c r="W33" s="48">
        <v>0.17030000000000001</v>
      </c>
      <c r="X33" s="18">
        <f t="shared" si="17"/>
        <v>8.1000000000000003E-2</v>
      </c>
      <c r="Y33" s="10">
        <f t="shared" si="18"/>
        <v>0.92401526136353962</v>
      </c>
      <c r="Z33" s="19">
        <f t="shared" si="19"/>
        <v>92.401526136353965</v>
      </c>
      <c r="AA33" s="19">
        <f t="shared" si="20"/>
        <v>7.5984738636460349</v>
      </c>
      <c r="AB33" s="1">
        <f t="shared" si="21"/>
        <v>-2.1701678619675979</v>
      </c>
      <c r="AC33" s="1">
        <f t="shared" si="22"/>
        <v>0.84516786196759797</v>
      </c>
    </row>
    <row r="34" spans="1:29" ht="16" x14ac:dyDescent="0.2">
      <c r="A34" s="48">
        <v>-1.66</v>
      </c>
      <c r="B34" s="10">
        <f t="shared" si="0"/>
        <v>0.60240963855421692</v>
      </c>
      <c r="C34" s="48">
        <v>0.16880000000000001</v>
      </c>
      <c r="D34" s="18">
        <f t="shared" si="11"/>
        <v>7.9500000000000001E-2</v>
      </c>
      <c r="E34" s="10">
        <f t="shared" si="12"/>
        <v>0.90690386763458519</v>
      </c>
      <c r="F34" s="19">
        <f t="shared" si="13"/>
        <v>90.69038676345852</v>
      </c>
      <c r="G34" s="19">
        <f t="shared" si="14"/>
        <v>9.3096132365414803</v>
      </c>
      <c r="H34" s="1">
        <f t="shared" si="15"/>
        <v>-2.2857178240854195</v>
      </c>
      <c r="I34" s="1">
        <f t="shared" si="16"/>
        <v>0.62571782408541954</v>
      </c>
      <c r="U34" s="48">
        <v>-1.66</v>
      </c>
      <c r="V34" s="10">
        <f t="shared" si="7"/>
        <v>0.60240963855421692</v>
      </c>
      <c r="W34" s="48">
        <v>0.16880000000000001</v>
      </c>
      <c r="X34" s="18">
        <f t="shared" si="17"/>
        <v>7.9500000000000001E-2</v>
      </c>
      <c r="Y34" s="10">
        <f t="shared" si="18"/>
        <v>0.90690386763458519</v>
      </c>
      <c r="Z34" s="19">
        <f t="shared" si="19"/>
        <v>90.69038676345852</v>
      </c>
      <c r="AA34" s="19">
        <f t="shared" si="20"/>
        <v>9.3096132365414803</v>
      </c>
      <c r="AB34" s="1">
        <f t="shared" si="21"/>
        <v>-2.2857178240854195</v>
      </c>
      <c r="AC34" s="1">
        <f t="shared" si="22"/>
        <v>0.62571782408541954</v>
      </c>
    </row>
    <row r="35" spans="1:29" ht="16" x14ac:dyDescent="0.2">
      <c r="A35" s="48">
        <v>-2.0910000000000002</v>
      </c>
      <c r="B35" s="10">
        <f>-1/A35</f>
        <v>0.47824007651841222</v>
      </c>
      <c r="C35" s="48">
        <v>0.16800000000000001</v>
      </c>
      <c r="D35" s="18">
        <f>C35-$B$5-$B$4</f>
        <v>7.8700000000000006E-2</v>
      </c>
      <c r="E35" s="10">
        <f>(D35/$H$4)</f>
        <v>0.89777779097914279</v>
      </c>
      <c r="F35" s="19">
        <f>100*E35</f>
        <v>89.777779097914276</v>
      </c>
      <c r="G35" s="19">
        <f>100-F35</f>
        <v>10.222220902085724</v>
      </c>
      <c r="H35" s="1">
        <f>-1/($M$4+$M$3*G35)</f>
        <v>-2.352522837534019</v>
      </c>
      <c r="I35" s="1">
        <f>A35-H35</f>
        <v>0.26152283753401884</v>
      </c>
      <c r="Q35" s="10"/>
      <c r="R35" s="10"/>
      <c r="U35" s="48">
        <v>-2.0910000000000002</v>
      </c>
      <c r="V35" s="10">
        <f t="shared" si="7"/>
        <v>0.47824007651841222</v>
      </c>
      <c r="W35" s="48">
        <v>0.16800000000000001</v>
      </c>
      <c r="X35" s="18">
        <f t="shared" si="17"/>
        <v>7.8700000000000006E-2</v>
      </c>
      <c r="Y35" s="10">
        <f t="shared" si="18"/>
        <v>0.89777779097914279</v>
      </c>
      <c r="Z35" s="19">
        <f t="shared" si="19"/>
        <v>89.777779097914276</v>
      </c>
      <c r="AA35" s="19">
        <f t="shared" si="20"/>
        <v>10.222220902085724</v>
      </c>
      <c r="AB35" s="1">
        <f t="shared" si="21"/>
        <v>-2.352522837534019</v>
      </c>
      <c r="AC35" s="1">
        <f t="shared" si="22"/>
        <v>0.26152283753401884</v>
      </c>
    </row>
    <row r="36" spans="1:29" ht="16" x14ac:dyDescent="0.2">
      <c r="A36" s="48">
        <v>-2.4750000000000001</v>
      </c>
      <c r="B36" s="10">
        <f>-1/A36</f>
        <v>0.40404040404040403</v>
      </c>
      <c r="C36" s="48">
        <v>0.1668</v>
      </c>
      <c r="D36" s="18">
        <f>C36-$B$5-$B$4</f>
        <v>7.7499999999999999E-2</v>
      </c>
      <c r="E36" s="10">
        <f>(D36/$H$4)</f>
        <v>0.88408867599597918</v>
      </c>
      <c r="F36" s="19">
        <f>100*E36</f>
        <v>88.408867599597912</v>
      </c>
      <c r="G36" s="19">
        <f>100-F36</f>
        <v>11.591132400402088</v>
      </c>
      <c r="H36" s="1">
        <f>-1/($M$4+$M$3*G36)</f>
        <v>-2.4603880254845722</v>
      </c>
      <c r="I36" s="1">
        <f>A36-H36</f>
        <v>-1.4611974515427839E-2</v>
      </c>
      <c r="U36" s="48">
        <v>-2.4750000000000001</v>
      </c>
      <c r="V36" s="10">
        <f t="shared" si="7"/>
        <v>0.40404040404040403</v>
      </c>
      <c r="W36" s="48">
        <v>0.1668</v>
      </c>
      <c r="X36" s="18">
        <f t="shared" si="17"/>
        <v>7.7499999999999999E-2</v>
      </c>
      <c r="Y36" s="10">
        <f t="shared" si="18"/>
        <v>0.88408867599597918</v>
      </c>
      <c r="Z36" s="19">
        <f t="shared" si="19"/>
        <v>88.408867599597912</v>
      </c>
      <c r="AA36" s="19">
        <f t="shared" si="20"/>
        <v>11.591132400402088</v>
      </c>
      <c r="AB36" s="1">
        <f t="shared" si="21"/>
        <v>-2.4603880254845722</v>
      </c>
      <c r="AC36" s="1">
        <f t="shared" si="22"/>
        <v>-1.4611974515427839E-2</v>
      </c>
    </row>
    <row r="37" spans="1:29" ht="16" x14ac:dyDescent="0.2">
      <c r="A37" s="48">
        <v>-2.8170000000000002</v>
      </c>
      <c r="B37" s="10">
        <f>-1/A37</f>
        <v>0.35498757543485976</v>
      </c>
      <c r="C37" s="48">
        <v>0.16569999999999999</v>
      </c>
      <c r="D37" s="18">
        <f>C37-$B$5-$B$4</f>
        <v>7.6399999999999982E-2</v>
      </c>
      <c r="E37" s="10">
        <f>(D37/$H$4)</f>
        <v>0.87154032059474573</v>
      </c>
      <c r="F37" s="19">
        <f>100*E37</f>
        <v>87.154032059474574</v>
      </c>
      <c r="G37" s="19">
        <f>100-F37</f>
        <v>12.845967940525426</v>
      </c>
      <c r="H37" s="1">
        <f>-1/($M$4+$M$3*G37)</f>
        <v>-2.5683350236269642</v>
      </c>
      <c r="I37" s="1">
        <f>A37-H37</f>
        <v>-0.24866497637303597</v>
      </c>
      <c r="U37" s="48">
        <v>-2.8170000000000002</v>
      </c>
      <c r="V37" s="10">
        <f t="shared" si="7"/>
        <v>0.35498757543485976</v>
      </c>
      <c r="W37" s="48">
        <v>0.16569999999999999</v>
      </c>
      <c r="X37" s="18">
        <f t="shared" si="17"/>
        <v>7.6399999999999982E-2</v>
      </c>
      <c r="Y37" s="10">
        <f t="shared" si="18"/>
        <v>0.87154032059474573</v>
      </c>
      <c r="Z37" s="19">
        <f t="shared" si="19"/>
        <v>87.154032059474574</v>
      </c>
      <c r="AA37" s="19">
        <f t="shared" si="20"/>
        <v>12.845967940525426</v>
      </c>
      <c r="AB37" s="1">
        <f t="shared" si="21"/>
        <v>-2.5683350236269642</v>
      </c>
      <c r="AC37" s="1">
        <f t="shared" si="22"/>
        <v>-0.24866497637303597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-3.1619999999999999</v>
      </c>
      <c r="V38" s="10">
        <f t="shared" si="7"/>
        <v>0.31625553447185328</v>
      </c>
      <c r="W38" s="48">
        <v>0.16400000000000001</v>
      </c>
      <c r="X38" s="18">
        <f t="shared" si="17"/>
        <v>7.4700000000000003E-2</v>
      </c>
      <c r="Y38" s="10">
        <f t="shared" si="18"/>
        <v>0.85214740770193098</v>
      </c>
      <c r="Z38" s="19">
        <f t="shared" si="19"/>
        <v>85.214740770193103</v>
      </c>
      <c r="AA38" s="19">
        <f t="shared" si="20"/>
        <v>14.785259229806897</v>
      </c>
      <c r="AB38" s="1">
        <f t="shared" si="21"/>
        <v>-2.7551485050439481</v>
      </c>
      <c r="AC38" s="1">
        <f t="shared" si="22"/>
        <v>-0.40685149495605177</v>
      </c>
    </row>
    <row r="39" spans="1:29" ht="16" x14ac:dyDescent="0.2">
      <c r="D39" s="18"/>
      <c r="E39" s="10"/>
      <c r="F39" s="19"/>
      <c r="G39" s="19"/>
      <c r="H39" s="1"/>
      <c r="I39" s="1"/>
      <c r="U39" s="48">
        <v>-3.45</v>
      </c>
      <c r="V39" s="10">
        <f t="shared" si="7"/>
        <v>0.28985507246376813</v>
      </c>
      <c r="W39" s="48">
        <v>0.1623</v>
      </c>
      <c r="X39" s="18">
        <f t="shared" si="17"/>
        <v>7.2999999999999995E-2</v>
      </c>
      <c r="Y39" s="10">
        <f t="shared" si="18"/>
        <v>0.8327544948091159</v>
      </c>
      <c r="Z39" s="19">
        <f t="shared" si="19"/>
        <v>83.27544948091159</v>
      </c>
      <c r="AA39" s="19">
        <f t="shared" si="20"/>
        <v>16.72455051908841</v>
      </c>
      <c r="AB39" s="1">
        <f t="shared" si="21"/>
        <v>-2.9712703729026133</v>
      </c>
      <c r="AC39" s="1">
        <f t="shared" si="22"/>
        <v>-0.47872962709738687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-3.5329999999999999</v>
      </c>
      <c r="V40" s="10">
        <f t="shared" si="7"/>
        <v>0.28304557033682426</v>
      </c>
      <c r="W40" s="48">
        <v>0.15909999999999999</v>
      </c>
      <c r="X40" s="18">
        <f t="shared" si="17"/>
        <v>6.9799999999999987E-2</v>
      </c>
      <c r="Y40" s="10">
        <f t="shared" si="18"/>
        <v>0.79625018818734628</v>
      </c>
      <c r="Z40" s="19">
        <f t="shared" si="19"/>
        <v>79.625018818734631</v>
      </c>
      <c r="AA40" s="19">
        <f t="shared" si="20"/>
        <v>20.374981181265369</v>
      </c>
      <c r="AB40" s="1">
        <f t="shared" si="21"/>
        <v>-3.48600413407982</v>
      </c>
      <c r="AC40" s="1">
        <f t="shared" si="22"/>
        <v>-4.6995865920179902E-2</v>
      </c>
    </row>
    <row r="41" spans="1:29" ht="16" x14ac:dyDescent="0.2">
      <c r="D41" s="18"/>
      <c r="E41" s="10"/>
      <c r="F41" s="19"/>
      <c r="G41" s="19"/>
      <c r="H41" s="1"/>
      <c r="I41" s="1"/>
      <c r="U41" s="48">
        <v>-3.6269999999999998</v>
      </c>
      <c r="V41" s="10">
        <f t="shared" si="7"/>
        <v>0.27570995312930796</v>
      </c>
      <c r="W41" s="48">
        <v>0.15540000000000001</v>
      </c>
      <c r="X41" s="18">
        <f t="shared" si="17"/>
        <v>6.6100000000000006E-2</v>
      </c>
      <c r="Y41" s="10">
        <f t="shared" si="18"/>
        <v>0.75404208365592551</v>
      </c>
      <c r="Z41" s="19">
        <f t="shared" si="19"/>
        <v>75.404208365592552</v>
      </c>
      <c r="AA41" s="19">
        <f t="shared" si="20"/>
        <v>24.595791634407448</v>
      </c>
      <c r="AB41" s="1">
        <f t="shared" si="21"/>
        <v>-4.3591681995524985</v>
      </c>
      <c r="AC41" s="1">
        <f t="shared" si="22"/>
        <v>0.73216819955249868</v>
      </c>
    </row>
    <row r="42" spans="1:29" ht="16" x14ac:dyDescent="0.2">
      <c r="D42" s="18"/>
      <c r="E42" s="10"/>
      <c r="F42" s="19"/>
      <c r="G42" s="19"/>
      <c r="H42" s="1"/>
      <c r="I42" s="1"/>
      <c r="U42" s="48">
        <v>-4.0119999999999996</v>
      </c>
      <c r="V42" s="10">
        <f t="shared" si="7"/>
        <v>0.24925224327018947</v>
      </c>
      <c r="W42" s="48">
        <v>0.15340000000000001</v>
      </c>
      <c r="X42" s="18">
        <f t="shared" si="17"/>
        <v>6.4100000000000004E-2</v>
      </c>
      <c r="Y42" s="10">
        <f t="shared" si="18"/>
        <v>0.73122689201731961</v>
      </c>
      <c r="Z42" s="19">
        <f t="shared" si="19"/>
        <v>73.122689201731959</v>
      </c>
      <c r="AA42" s="19">
        <f t="shared" si="20"/>
        <v>26.877310798268041</v>
      </c>
      <c r="AB42" s="1">
        <f t="shared" si="21"/>
        <v>-5.0417915028253688</v>
      </c>
      <c r="AC42" s="1">
        <f t="shared" si="22"/>
        <v>1.0297915028253692</v>
      </c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87FB-2905-418F-AA25-3E51092175E0}">
  <dimension ref="A1:AC55"/>
  <sheetViews>
    <sheetView zoomScale="106" zoomScaleNormal="70" workbookViewId="0">
      <selection activeCell="W55" sqref="W5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0.16692406191556275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8.1424061915562743E-2</v>
      </c>
      <c r="F3" t="s">
        <v>12</v>
      </c>
      <c r="G3" t="s">
        <v>27</v>
      </c>
      <c r="H3" s="32">
        <f>STDEV(D25:D48)/STDEV(A25:A48)</f>
        <v>3.6330047423727041E-3</v>
      </c>
      <c r="I3" s="33" t="s">
        <v>28</v>
      </c>
      <c r="J3" s="34">
        <f>COUNT(D25:D37)</f>
        <v>13</v>
      </c>
      <c r="L3" t="s">
        <v>27</v>
      </c>
      <c r="M3" s="35">
        <f>-STDEV(L24:L26)/STDEV(Q24:Q26)</f>
        <v>-3.8860225466886235E-3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8.5500000000000007E-2</v>
      </c>
      <c r="D4" s="16" t="s">
        <v>13</v>
      </c>
      <c r="E4" s="17">
        <f>-1/M4</f>
        <v>-2.9002821391808609</v>
      </c>
      <c r="F4" t="s">
        <v>14</v>
      </c>
      <c r="G4" t="s">
        <v>29</v>
      </c>
      <c r="H4" s="32">
        <f>AVERAGE(D25:D48)-H3*AVERAGE(A25:A48)</f>
        <v>8.1424061915562743E-2</v>
      </c>
      <c r="I4" s="36" t="s">
        <v>30</v>
      </c>
      <c r="L4" t="s">
        <v>29</v>
      </c>
      <c r="M4" s="37">
        <f>AVERAGE(L24:L35)-M3*AVERAGE(Q24:Q35)</f>
        <v>0.34479404141089331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-3.6112989642777342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5.2619999999999996</v>
      </c>
      <c r="D6" s="22" t="s">
        <v>17</v>
      </c>
      <c r="E6" s="23">
        <f>P24</f>
        <v>82.530886348665362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18.689673752690716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4.4618318675137492E-2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0.1767799619781652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0.38356821892528237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-3.5939999999999999</v>
      </c>
      <c r="L24" s="10">
        <f>-1/K24</f>
        <v>0.2782415136338342</v>
      </c>
      <c r="M24" s="48">
        <v>0.1527</v>
      </c>
      <c r="N24" s="18">
        <f>M24-$B$5-$B$4</f>
        <v>6.7199999999999996E-2</v>
      </c>
      <c r="O24" s="10">
        <f>(N24/$H$4)</f>
        <v>0.82530886348665355</v>
      </c>
      <c r="P24" s="19">
        <f>100*O24</f>
        <v>82.530886348665362</v>
      </c>
      <c r="Q24" s="19">
        <f>100-P24</f>
        <v>17.469113651334638</v>
      </c>
      <c r="R24" s="1">
        <f>-1/($M$4+$M$3*Q24)</f>
        <v>-3.6112989642777342</v>
      </c>
      <c r="S24" s="1">
        <f>K24-R24</f>
        <v>1.7298964277734363E-2</v>
      </c>
    </row>
    <row r="25" spans="1:29" ht="16" x14ac:dyDescent="0.2">
      <c r="A25" s="48">
        <v>-8.1000000000000003E-2</v>
      </c>
      <c r="B25" s="10">
        <f t="shared" ref="B25:B35" si="0">-1/A25</f>
        <v>12.345679012345679</v>
      </c>
      <c r="C25" s="48">
        <v>0.1678</v>
      </c>
      <c r="D25" s="18">
        <f t="shared" ref="D25" si="1">C25-$B$5-$B$4</f>
        <v>8.2299999999999998E-2</v>
      </c>
      <c r="E25" s="10">
        <f t="shared" ref="E25" si="2">(D25/$H$4)</f>
        <v>1.0107577301332082</v>
      </c>
      <c r="F25" s="19">
        <f t="shared" ref="F25" si="3">100*E25</f>
        <v>101.07577301332083</v>
      </c>
      <c r="G25" s="19">
        <f t="shared" ref="G25" si="4">100-F25</f>
        <v>-1.075773013320827</v>
      </c>
      <c r="H25" s="1">
        <f t="shared" ref="H25" si="5">-1/($M$4+$M$3*G25)</f>
        <v>-2.8655387251720157</v>
      </c>
      <c r="I25" s="1">
        <f t="shared" ref="I25" si="6">A25-H25</f>
        <v>2.7845387251720157</v>
      </c>
      <c r="K25" s="48">
        <v>-4.0019999999999998</v>
      </c>
      <c r="L25" s="10">
        <f>-1/K25</f>
        <v>0.24987506246876562</v>
      </c>
      <c r="M25" s="48">
        <v>0.14810000000000001</v>
      </c>
      <c r="N25" s="18">
        <f>M25-$B$5-$B$4</f>
        <v>6.2600000000000003E-2</v>
      </c>
      <c r="O25" s="10">
        <f>(N25/$H$4)</f>
        <v>0.76881450675988861</v>
      </c>
      <c r="P25" s="19">
        <f>100*O25</f>
        <v>76.881450675988859</v>
      </c>
      <c r="Q25" s="19">
        <f>100-P25</f>
        <v>23.118549324011141</v>
      </c>
      <c r="R25" s="1">
        <f>-1/($M$4+$M$3*Q25)</f>
        <v>-3.9222632911803159</v>
      </c>
      <c r="S25" s="1">
        <f>K25-R25</f>
        <v>-7.9736708819683866E-2</v>
      </c>
      <c r="U25" s="48">
        <v>-8.1000000000000003E-2</v>
      </c>
      <c r="V25" s="10">
        <f t="shared" ref="V25:V40" si="7">-1/U25</f>
        <v>12.345679012345679</v>
      </c>
      <c r="W25" s="48">
        <v>0.1678</v>
      </c>
      <c r="X25" s="18">
        <f>W25-$B$5-$B$4</f>
        <v>8.2299999999999998E-2</v>
      </c>
      <c r="Y25" s="10">
        <f>(X25/$H$4)</f>
        <v>1.0107577301332082</v>
      </c>
      <c r="Z25" s="19">
        <f t="shared" ref="Z25" si="8">100*Y25</f>
        <v>101.07577301332083</v>
      </c>
      <c r="AA25" s="19">
        <f t="shared" ref="AA25" si="9">100-Z25</f>
        <v>-1.075773013320827</v>
      </c>
      <c r="AB25" s="1">
        <f>-1/($M$4+$M$3*AA25)</f>
        <v>-2.8655387251720157</v>
      </c>
      <c r="AC25" s="1">
        <f t="shared" ref="AC25" si="10">U25-AB25</f>
        <v>2.7845387251720157</v>
      </c>
    </row>
    <row r="26" spans="1:29" ht="16" x14ac:dyDescent="0.2">
      <c r="A26" s="48">
        <v>-0.104</v>
      </c>
      <c r="B26" s="10">
        <f t="shared" si="0"/>
        <v>9.615384615384615</v>
      </c>
      <c r="C26" s="48">
        <v>0.16769999999999999</v>
      </c>
      <c r="D26" s="18">
        <f t="shared" ref="D26:D35" si="11">C26-$B$5-$B$4</f>
        <v>8.2199999999999981E-2</v>
      </c>
      <c r="E26" s="10">
        <f t="shared" ref="E26:E35" si="12">(D26/$H$4)</f>
        <v>1.0095295919434957</v>
      </c>
      <c r="F26" s="19">
        <f t="shared" ref="F26:F35" si="13">100*E26</f>
        <v>100.95295919434957</v>
      </c>
      <c r="G26" s="19">
        <f t="shared" ref="G26:G35" si="14">100-F26</f>
        <v>-0.95295919434957455</v>
      </c>
      <c r="H26" s="1">
        <f t="shared" ref="H26:H35" si="15">-1/($M$4+$M$3*G26)</f>
        <v>-2.869463000440883</v>
      </c>
      <c r="I26" s="1">
        <f t="shared" ref="I26:I35" si="16">A26-H26</f>
        <v>2.7654630004408829</v>
      </c>
      <c r="K26" s="48">
        <v>-4.0759999999999996</v>
      </c>
      <c r="L26" s="10">
        <f>-1/K26</f>
        <v>0.24533856722276745</v>
      </c>
      <c r="M26" s="48">
        <v>0.14530000000000001</v>
      </c>
      <c r="N26" s="18">
        <f>M26-$B$5-$B$4</f>
        <v>5.9800000000000006E-2</v>
      </c>
      <c r="O26" s="10">
        <f>(N26/$H$4)</f>
        <v>0.73442663744794479</v>
      </c>
      <c r="P26" s="19">
        <f>100*O26</f>
        <v>73.442663744794473</v>
      </c>
      <c r="Q26" s="19">
        <f>100-P26</f>
        <v>26.557336255205527</v>
      </c>
      <c r="R26" s="1">
        <f>-1/($M$4+$M$3*Q26)</f>
        <v>-4.1392161792954196</v>
      </c>
      <c r="S26" s="1">
        <f>K26-R26</f>
        <v>6.3216179295420005E-2</v>
      </c>
      <c r="U26" s="48">
        <v>-0.104</v>
      </c>
      <c r="V26" s="10">
        <f t="shared" si="7"/>
        <v>9.615384615384615</v>
      </c>
      <c r="W26" s="48">
        <v>0.16769999999999999</v>
      </c>
      <c r="X26" s="18">
        <f t="shared" ref="X26:X40" si="17">W26-$B$5-$B$4</f>
        <v>8.2199999999999981E-2</v>
      </c>
      <c r="Y26" s="10">
        <f t="shared" ref="Y26:Y40" si="18">(X26/$H$4)</f>
        <v>1.0095295919434957</v>
      </c>
      <c r="Z26" s="19">
        <f t="shared" ref="Z26:Z40" si="19">100*Y26</f>
        <v>100.95295919434957</v>
      </c>
      <c r="AA26" s="19">
        <f t="shared" ref="AA26:AA40" si="20">100-Z26</f>
        <v>-0.95295919434957455</v>
      </c>
      <c r="AB26" s="1">
        <f t="shared" ref="AB26:AB40" si="21">-1/($M$4+$M$3*AA26)</f>
        <v>-2.869463000440883</v>
      </c>
      <c r="AC26" s="1">
        <f t="shared" ref="AC26:AC40" si="22">U26-AB26</f>
        <v>2.7654630004408829</v>
      </c>
    </row>
    <row r="27" spans="1:29" ht="16" x14ac:dyDescent="0.2">
      <c r="A27" s="48">
        <v>-0.156</v>
      </c>
      <c r="B27" s="10">
        <f t="shared" si="0"/>
        <v>6.4102564102564106</v>
      </c>
      <c r="C27" s="48">
        <v>0.16650000000000001</v>
      </c>
      <c r="D27" s="18">
        <f t="shared" si="11"/>
        <v>8.1000000000000003E-2</v>
      </c>
      <c r="E27" s="10">
        <f t="shared" si="12"/>
        <v>0.99479193366694851</v>
      </c>
      <c r="F27" s="19">
        <f t="shared" si="13"/>
        <v>99.479193366694858</v>
      </c>
      <c r="G27" s="19">
        <f t="shared" si="14"/>
        <v>0.52080663330514199</v>
      </c>
      <c r="H27" s="1">
        <f t="shared" si="15"/>
        <v>-2.9174066843281676</v>
      </c>
      <c r="I27" s="1">
        <f t="shared" si="16"/>
        <v>2.7614066843281675</v>
      </c>
      <c r="U27" s="48">
        <v>-0.156</v>
      </c>
      <c r="V27" s="10">
        <f t="shared" si="7"/>
        <v>6.4102564102564106</v>
      </c>
      <c r="W27" s="48">
        <v>0.16650000000000001</v>
      </c>
      <c r="X27" s="18">
        <f t="shared" si="17"/>
        <v>8.1000000000000003E-2</v>
      </c>
      <c r="Y27" s="10">
        <f t="shared" si="18"/>
        <v>0.99479193366694851</v>
      </c>
      <c r="Z27" s="19">
        <f t="shared" si="19"/>
        <v>99.479193366694858</v>
      </c>
      <c r="AA27" s="19">
        <f t="shared" si="20"/>
        <v>0.52080663330514199</v>
      </c>
      <c r="AB27" s="1">
        <f t="shared" si="21"/>
        <v>-2.9174066843281676</v>
      </c>
      <c r="AC27" s="1">
        <f t="shared" si="22"/>
        <v>2.7614066843281675</v>
      </c>
    </row>
    <row r="28" spans="1:29" ht="16" x14ac:dyDescent="0.2">
      <c r="A28" s="48">
        <v>-0.23</v>
      </c>
      <c r="B28" s="10">
        <f t="shared" si="0"/>
        <v>4.3478260869565215</v>
      </c>
      <c r="C28" s="48">
        <v>0.16569999999999999</v>
      </c>
      <c r="D28" s="18">
        <f t="shared" si="11"/>
        <v>8.019999999999998E-2</v>
      </c>
      <c r="E28" s="10">
        <f t="shared" si="12"/>
        <v>0.98496682814924996</v>
      </c>
      <c r="F28" s="19">
        <f t="shared" si="13"/>
        <v>98.496682814924995</v>
      </c>
      <c r="G28" s="19">
        <f t="shared" si="14"/>
        <v>1.5033171850750051</v>
      </c>
      <c r="H28" s="1">
        <f t="shared" si="15"/>
        <v>-2.9502692269426327</v>
      </c>
      <c r="I28" s="1">
        <f t="shared" si="16"/>
        <v>2.7202692269426327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-0.23</v>
      </c>
      <c r="V28" s="10">
        <f t="shared" si="7"/>
        <v>4.3478260869565215</v>
      </c>
      <c r="W28" s="48">
        <v>0.16569999999999999</v>
      </c>
      <c r="X28" s="18">
        <f t="shared" si="17"/>
        <v>8.019999999999998E-2</v>
      </c>
      <c r="Y28" s="10">
        <f t="shared" si="18"/>
        <v>0.98496682814924996</v>
      </c>
      <c r="Z28" s="19">
        <f t="shared" si="19"/>
        <v>98.496682814924995</v>
      </c>
      <c r="AA28" s="19">
        <f t="shared" si="20"/>
        <v>1.5033171850750051</v>
      </c>
      <c r="AB28" s="1">
        <f t="shared" si="21"/>
        <v>-2.9502692269426327</v>
      </c>
      <c r="AC28" s="1">
        <f t="shared" si="22"/>
        <v>2.7202692269426327</v>
      </c>
    </row>
    <row r="29" spans="1:29" ht="16" x14ac:dyDescent="0.2">
      <c r="A29" s="48">
        <v>-0.38900000000000001</v>
      </c>
      <c r="B29" s="10">
        <f t="shared" si="0"/>
        <v>2.5706940874035991</v>
      </c>
      <c r="C29" s="48">
        <v>0.16500000000000001</v>
      </c>
      <c r="D29" s="18">
        <f t="shared" si="11"/>
        <v>7.9500000000000001E-2</v>
      </c>
      <c r="E29" s="10">
        <f t="shared" si="12"/>
        <v>0.97636986082126431</v>
      </c>
      <c r="F29" s="19">
        <f t="shared" si="13"/>
        <v>97.636986082126427</v>
      </c>
      <c r="G29" s="19">
        <f t="shared" si="14"/>
        <v>2.3630139178735732</v>
      </c>
      <c r="H29" s="1">
        <f t="shared" si="15"/>
        <v>-2.979637313115159</v>
      </c>
      <c r="I29" s="1">
        <f t="shared" si="16"/>
        <v>2.5906373131151588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-0.38900000000000001</v>
      </c>
      <c r="V29" s="10">
        <f t="shared" si="7"/>
        <v>2.5706940874035991</v>
      </c>
      <c r="W29" s="48">
        <v>0.16500000000000001</v>
      </c>
      <c r="X29" s="18">
        <f t="shared" si="17"/>
        <v>7.9500000000000001E-2</v>
      </c>
      <c r="Y29" s="10">
        <f t="shared" si="18"/>
        <v>0.97636986082126431</v>
      </c>
      <c r="Z29" s="19">
        <f t="shared" si="19"/>
        <v>97.636986082126427</v>
      </c>
      <c r="AA29" s="19">
        <f t="shared" si="20"/>
        <v>2.3630139178735732</v>
      </c>
      <c r="AB29" s="1">
        <f t="shared" si="21"/>
        <v>-2.979637313115159</v>
      </c>
      <c r="AC29" s="1">
        <f t="shared" si="22"/>
        <v>2.5906373131151588</v>
      </c>
    </row>
    <row r="30" spans="1:29" ht="16" x14ac:dyDescent="0.2">
      <c r="A30" s="48">
        <v>-0.47799999999999998</v>
      </c>
      <c r="B30" s="10">
        <f t="shared" si="0"/>
        <v>2.0920502092050208</v>
      </c>
      <c r="C30" s="48">
        <v>0.16370000000000001</v>
      </c>
      <c r="D30" s="18">
        <f t="shared" si="11"/>
        <v>7.8200000000000006E-2</v>
      </c>
      <c r="E30" s="10">
        <f t="shared" si="12"/>
        <v>0.96040406435500469</v>
      </c>
      <c r="F30" s="19">
        <f t="shared" si="13"/>
        <v>96.040406435500472</v>
      </c>
      <c r="G30" s="19">
        <f t="shared" si="14"/>
        <v>3.9595935644995279</v>
      </c>
      <c r="H30" s="1">
        <f t="shared" si="15"/>
        <v>-3.035758458038186</v>
      </c>
      <c r="I30" s="1">
        <f t="shared" si="16"/>
        <v>2.5577584580381858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-0.47799999999999998</v>
      </c>
      <c r="V30" s="10">
        <f t="shared" si="7"/>
        <v>2.0920502092050208</v>
      </c>
      <c r="W30" s="48">
        <v>0.16370000000000001</v>
      </c>
      <c r="X30" s="18">
        <f t="shared" si="17"/>
        <v>7.8200000000000006E-2</v>
      </c>
      <c r="Y30" s="10">
        <f t="shared" si="18"/>
        <v>0.96040406435500469</v>
      </c>
      <c r="Z30" s="19">
        <f t="shared" si="19"/>
        <v>96.040406435500472</v>
      </c>
      <c r="AA30" s="19">
        <f t="shared" si="20"/>
        <v>3.9595935644995279</v>
      </c>
      <c r="AB30" s="1">
        <f t="shared" si="21"/>
        <v>-3.035758458038186</v>
      </c>
      <c r="AC30" s="1">
        <f t="shared" si="22"/>
        <v>2.5577584580381858</v>
      </c>
    </row>
    <row r="31" spans="1:29" ht="16" x14ac:dyDescent="0.2">
      <c r="A31" s="48">
        <v>-0.79900000000000004</v>
      </c>
      <c r="B31" s="10">
        <f t="shared" si="0"/>
        <v>1.2515644555694618</v>
      </c>
      <c r="C31" s="48">
        <v>0.16289999999999999</v>
      </c>
      <c r="D31" s="18">
        <f t="shared" si="11"/>
        <v>7.7399999999999983E-2</v>
      </c>
      <c r="E31" s="10">
        <f t="shared" si="12"/>
        <v>0.95057895883730614</v>
      </c>
      <c r="F31" s="19">
        <f t="shared" si="13"/>
        <v>95.057895883730609</v>
      </c>
      <c r="G31" s="19">
        <f t="shared" si="14"/>
        <v>4.9421041162693911</v>
      </c>
      <c r="H31" s="1">
        <f t="shared" si="15"/>
        <v>-3.0713576503491753</v>
      </c>
      <c r="I31" s="1">
        <f t="shared" si="16"/>
        <v>2.2723576503491754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-0.79900000000000004</v>
      </c>
      <c r="V31" s="10">
        <f t="shared" si="7"/>
        <v>1.2515644555694618</v>
      </c>
      <c r="W31" s="48">
        <v>0.16289999999999999</v>
      </c>
      <c r="X31" s="18">
        <f t="shared" si="17"/>
        <v>7.7399999999999983E-2</v>
      </c>
      <c r="Y31" s="10">
        <f t="shared" si="18"/>
        <v>0.95057895883730614</v>
      </c>
      <c r="Z31" s="19">
        <f t="shared" si="19"/>
        <v>95.057895883730609</v>
      </c>
      <c r="AA31" s="19">
        <f t="shared" si="20"/>
        <v>4.9421041162693911</v>
      </c>
      <c r="AB31" s="1">
        <f t="shared" si="21"/>
        <v>-3.0713576503491753</v>
      </c>
      <c r="AC31" s="1">
        <f t="shared" si="22"/>
        <v>2.2723576503491754</v>
      </c>
    </row>
    <row r="32" spans="1:29" ht="16" x14ac:dyDescent="0.2">
      <c r="A32" s="48">
        <v>-1.256</v>
      </c>
      <c r="B32" s="10">
        <f t="shared" si="0"/>
        <v>0.79617834394904463</v>
      </c>
      <c r="C32" s="48">
        <v>0.16159999999999999</v>
      </c>
      <c r="D32" s="18">
        <f t="shared" si="11"/>
        <v>7.6099999999999987E-2</v>
      </c>
      <c r="E32" s="10">
        <f t="shared" si="12"/>
        <v>0.93461316237104652</v>
      </c>
      <c r="F32" s="19">
        <f t="shared" si="13"/>
        <v>93.461316237104654</v>
      </c>
      <c r="G32" s="19">
        <f t="shared" si="14"/>
        <v>6.5386837628953458</v>
      </c>
      <c r="H32" s="1">
        <f t="shared" si="15"/>
        <v>-3.1310216504778428</v>
      </c>
      <c r="I32" s="1">
        <f t="shared" si="16"/>
        <v>1.8750216504778427</v>
      </c>
      <c r="U32" s="48">
        <v>-1.256</v>
      </c>
      <c r="V32" s="10">
        <f>-1/U32</f>
        <v>0.79617834394904463</v>
      </c>
      <c r="W32" s="48">
        <v>0.16159999999999999</v>
      </c>
      <c r="X32" s="18">
        <f t="shared" si="17"/>
        <v>7.6099999999999987E-2</v>
      </c>
      <c r="Y32" s="10">
        <f t="shared" si="18"/>
        <v>0.93461316237104652</v>
      </c>
      <c r="Z32" s="19">
        <f t="shared" si="19"/>
        <v>93.461316237104654</v>
      </c>
      <c r="AA32" s="19">
        <f t="shared" si="20"/>
        <v>6.5386837628953458</v>
      </c>
      <c r="AB32" s="1">
        <f t="shared" si="21"/>
        <v>-3.1310216504778428</v>
      </c>
      <c r="AC32" s="1">
        <f t="shared" si="22"/>
        <v>1.8750216504778427</v>
      </c>
    </row>
    <row r="33" spans="1:29" ht="16" x14ac:dyDescent="0.2">
      <c r="A33" s="48">
        <v>-1.613</v>
      </c>
      <c r="B33" s="10">
        <f t="shared" si="0"/>
        <v>0.61996280223186606</v>
      </c>
      <c r="C33" s="48">
        <v>0.1613</v>
      </c>
      <c r="D33" s="18">
        <f t="shared" si="11"/>
        <v>7.5799999999999992E-2</v>
      </c>
      <c r="E33" s="10">
        <f t="shared" si="12"/>
        <v>0.93092874780190971</v>
      </c>
      <c r="F33" s="19">
        <f t="shared" si="13"/>
        <v>93.092874780190968</v>
      </c>
      <c r="G33" s="19">
        <f t="shared" si="14"/>
        <v>6.907125219809032</v>
      </c>
      <c r="H33" s="1">
        <f t="shared" si="15"/>
        <v>-3.1451209399725211</v>
      </c>
      <c r="I33" s="1">
        <f t="shared" si="16"/>
        <v>1.5321209399725211</v>
      </c>
      <c r="U33" s="48">
        <v>-1.613</v>
      </c>
      <c r="V33" s="10">
        <f t="shared" si="7"/>
        <v>0.61996280223186606</v>
      </c>
      <c r="W33" s="48">
        <v>0.1613</v>
      </c>
      <c r="X33" s="18">
        <f t="shared" si="17"/>
        <v>7.5799999999999992E-2</v>
      </c>
      <c r="Y33" s="10">
        <f t="shared" si="18"/>
        <v>0.93092874780190971</v>
      </c>
      <c r="Z33" s="19">
        <f t="shared" si="19"/>
        <v>93.092874780190968</v>
      </c>
      <c r="AA33" s="19">
        <f t="shared" si="20"/>
        <v>6.907125219809032</v>
      </c>
      <c r="AB33" s="1">
        <f t="shared" si="21"/>
        <v>-3.1451209399725211</v>
      </c>
      <c r="AC33" s="1">
        <f t="shared" si="22"/>
        <v>1.5321209399725211</v>
      </c>
    </row>
    <row r="34" spans="1:29" ht="16" x14ac:dyDescent="0.2">
      <c r="A34" s="48">
        <v>-2.298</v>
      </c>
      <c r="B34" s="10">
        <f t="shared" si="0"/>
        <v>0.4351610095735422</v>
      </c>
      <c r="C34" s="48">
        <v>0.15920000000000001</v>
      </c>
      <c r="D34" s="18">
        <f t="shared" si="11"/>
        <v>7.3700000000000002E-2</v>
      </c>
      <c r="E34" s="10">
        <f t="shared" si="12"/>
        <v>0.90513784581795198</v>
      </c>
      <c r="F34" s="19">
        <f t="shared" si="13"/>
        <v>90.513784581795193</v>
      </c>
      <c r="G34" s="19">
        <f t="shared" si="14"/>
        <v>9.4862154182048073</v>
      </c>
      <c r="H34" s="1">
        <f t="shared" si="15"/>
        <v>-3.2474871534077088</v>
      </c>
      <c r="I34" s="1">
        <f t="shared" si="16"/>
        <v>0.94948715340770873</v>
      </c>
      <c r="U34" s="48">
        <v>-2.298</v>
      </c>
      <c r="V34" s="10">
        <f t="shared" si="7"/>
        <v>0.4351610095735422</v>
      </c>
      <c r="W34" s="48">
        <v>0.15920000000000001</v>
      </c>
      <c r="X34" s="18">
        <f t="shared" si="17"/>
        <v>7.3700000000000002E-2</v>
      </c>
      <c r="Y34" s="10">
        <f t="shared" si="18"/>
        <v>0.90513784581795198</v>
      </c>
      <c r="Z34" s="19">
        <f t="shared" si="19"/>
        <v>90.513784581795193</v>
      </c>
      <c r="AA34" s="19">
        <f t="shared" si="20"/>
        <v>9.4862154182048073</v>
      </c>
      <c r="AB34" s="1">
        <f t="shared" si="21"/>
        <v>-3.2474871534077088</v>
      </c>
      <c r="AC34" s="1">
        <f t="shared" si="22"/>
        <v>0.94948715340770873</v>
      </c>
    </row>
    <row r="35" spans="1:29" ht="16" x14ac:dyDescent="0.2">
      <c r="A35" s="48">
        <v>-2.6920000000000002</v>
      </c>
      <c r="B35" s="10">
        <f t="shared" si="0"/>
        <v>0.37147102526002967</v>
      </c>
      <c r="C35" s="48">
        <v>0.15890000000000001</v>
      </c>
      <c r="D35" s="18">
        <f t="shared" si="11"/>
        <v>7.3400000000000007E-2</v>
      </c>
      <c r="E35" s="10">
        <f t="shared" si="12"/>
        <v>0.90145343124881516</v>
      </c>
      <c r="F35" s="19">
        <f t="shared" si="13"/>
        <v>90.145343124881521</v>
      </c>
      <c r="G35" s="19">
        <f t="shared" si="14"/>
        <v>9.8546568751184793</v>
      </c>
      <c r="H35" s="1">
        <f t="shared" si="15"/>
        <v>-3.2626574028393738</v>
      </c>
      <c r="I35" s="1">
        <f t="shared" si="16"/>
        <v>0.57065740283937361</v>
      </c>
      <c r="Q35" s="10"/>
      <c r="R35" s="10"/>
      <c r="U35" s="48">
        <v>-2.6920000000000002</v>
      </c>
      <c r="V35" s="10">
        <f t="shared" si="7"/>
        <v>0.37147102526002967</v>
      </c>
      <c r="W35" s="48">
        <v>0.15890000000000001</v>
      </c>
      <c r="X35" s="18">
        <f t="shared" si="17"/>
        <v>7.3400000000000007E-2</v>
      </c>
      <c r="Y35" s="10">
        <f t="shared" si="18"/>
        <v>0.90145343124881516</v>
      </c>
      <c r="Z35" s="19">
        <f t="shared" si="19"/>
        <v>90.145343124881521</v>
      </c>
      <c r="AA35" s="19">
        <f t="shared" si="20"/>
        <v>9.8546568751184793</v>
      </c>
      <c r="AB35" s="1">
        <f t="shared" si="21"/>
        <v>-3.2626574028393738</v>
      </c>
      <c r="AC35" s="1">
        <f t="shared" si="22"/>
        <v>0.57065740283937361</v>
      </c>
    </row>
    <row r="36" spans="1:29" ht="16" x14ac:dyDescent="0.2">
      <c r="A36" s="48">
        <v>-2.91</v>
      </c>
      <c r="B36" s="10">
        <f>-1/A36</f>
        <v>0.3436426116838488</v>
      </c>
      <c r="C36" s="48">
        <v>0.15540000000000001</v>
      </c>
      <c r="D36" s="18">
        <f>C36-$B$5-$B$4</f>
        <v>6.9900000000000004E-2</v>
      </c>
      <c r="E36" s="10">
        <f>(D36/$H$4)</f>
        <v>0.85846859460888525</v>
      </c>
      <c r="F36" s="19">
        <f>100*E36</f>
        <v>85.846859460888524</v>
      </c>
      <c r="G36" s="19">
        <f>100-F36</f>
        <v>14.153140539111476</v>
      </c>
      <c r="H36" s="1">
        <f>-1/($M$4+$M$3*G36)</f>
        <v>-3.4507197073455105</v>
      </c>
      <c r="I36" s="1">
        <f>A36-H36</f>
        <v>0.54071970734551034</v>
      </c>
      <c r="U36" s="48">
        <v>-2.91</v>
      </c>
      <c r="V36" s="10">
        <f t="shared" si="7"/>
        <v>0.3436426116838488</v>
      </c>
      <c r="W36" s="48">
        <v>0.15540000000000001</v>
      </c>
      <c r="X36" s="18">
        <f t="shared" si="17"/>
        <v>6.9900000000000004E-2</v>
      </c>
      <c r="Y36" s="10">
        <f t="shared" si="18"/>
        <v>0.85846859460888525</v>
      </c>
      <c r="Z36" s="19">
        <f t="shared" si="19"/>
        <v>85.846859460888524</v>
      </c>
      <c r="AA36" s="19">
        <f t="shared" si="20"/>
        <v>14.153140539111476</v>
      </c>
      <c r="AB36" s="1">
        <f t="shared" si="21"/>
        <v>-3.4507197073455105</v>
      </c>
      <c r="AC36" s="1">
        <f t="shared" si="22"/>
        <v>0.54071970734551034</v>
      </c>
    </row>
    <row r="37" spans="1:29" ht="16" x14ac:dyDescent="0.2">
      <c r="A37" s="48">
        <v>-3.21</v>
      </c>
      <c r="B37" s="10">
        <f>-1/A37</f>
        <v>0.3115264797507788</v>
      </c>
      <c r="C37" s="48">
        <v>0.15540000000000001</v>
      </c>
      <c r="D37" s="18">
        <f>C37-$B$5-$B$4</f>
        <v>6.9900000000000004E-2</v>
      </c>
      <c r="E37" s="10">
        <f>(D37/$H$4)</f>
        <v>0.85846859460888525</v>
      </c>
      <c r="F37" s="19">
        <f>100*E37</f>
        <v>85.846859460888524</v>
      </c>
      <c r="G37" s="19">
        <f>100-F37</f>
        <v>14.153140539111476</v>
      </c>
      <c r="H37" s="1">
        <f>-1/($M$4+$M$3*G37)</f>
        <v>-3.4507197073455105</v>
      </c>
      <c r="I37" s="1">
        <f>A37-H37</f>
        <v>0.24071970734551051</v>
      </c>
      <c r="U37" s="48">
        <v>-3.21</v>
      </c>
      <c r="V37" s="10">
        <f t="shared" si="7"/>
        <v>0.3115264797507788</v>
      </c>
      <c r="W37" s="48">
        <v>0.15540000000000001</v>
      </c>
      <c r="X37" s="18">
        <f t="shared" si="17"/>
        <v>6.9900000000000004E-2</v>
      </c>
      <c r="Y37" s="10">
        <f t="shared" si="18"/>
        <v>0.85846859460888525</v>
      </c>
      <c r="Z37" s="19">
        <f t="shared" si="19"/>
        <v>85.846859460888524</v>
      </c>
      <c r="AA37" s="19">
        <f t="shared" si="20"/>
        <v>14.153140539111476</v>
      </c>
      <c r="AB37" s="1">
        <f t="shared" si="21"/>
        <v>-3.4507197073455105</v>
      </c>
      <c r="AC37" s="1">
        <f t="shared" si="22"/>
        <v>0.24071970734551051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-3.5939999999999999</v>
      </c>
      <c r="V38" s="10">
        <f t="shared" si="7"/>
        <v>0.2782415136338342</v>
      </c>
      <c r="W38" s="48">
        <v>0.1527</v>
      </c>
      <c r="X38" s="18">
        <f t="shared" si="17"/>
        <v>6.7199999999999996E-2</v>
      </c>
      <c r="Y38" s="10">
        <f t="shared" si="18"/>
        <v>0.82530886348665355</v>
      </c>
      <c r="Z38" s="19">
        <f t="shared" si="19"/>
        <v>82.530886348665362</v>
      </c>
      <c r="AA38" s="19">
        <f t="shared" si="20"/>
        <v>17.469113651334638</v>
      </c>
      <c r="AB38" s="1">
        <f t="shared" si="21"/>
        <v>-3.6112989642777342</v>
      </c>
      <c r="AC38" s="1">
        <f t="shared" si="22"/>
        <v>1.7298964277734363E-2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-4.0019999999999998</v>
      </c>
      <c r="V39" s="10">
        <f t="shared" si="7"/>
        <v>0.24987506246876562</v>
      </c>
      <c r="W39" s="48">
        <v>0.14810000000000001</v>
      </c>
      <c r="X39" s="18">
        <f t="shared" si="17"/>
        <v>6.2600000000000003E-2</v>
      </c>
      <c r="Y39" s="10">
        <f t="shared" si="18"/>
        <v>0.76881450675988861</v>
      </c>
      <c r="Z39" s="19">
        <f t="shared" si="19"/>
        <v>76.881450675988859</v>
      </c>
      <c r="AA39" s="19">
        <f t="shared" si="20"/>
        <v>23.118549324011141</v>
      </c>
      <c r="AB39" s="1">
        <f t="shared" si="21"/>
        <v>-3.9222632911803159</v>
      </c>
      <c r="AC39" s="1">
        <f t="shared" si="22"/>
        <v>-7.9736708819683866E-2</v>
      </c>
    </row>
    <row r="40" spans="1:29" ht="16" x14ac:dyDescent="0.2">
      <c r="D40" s="18"/>
      <c r="E40" s="10"/>
      <c r="F40" s="19"/>
      <c r="G40" s="19"/>
      <c r="H40" s="1"/>
      <c r="I40" s="1"/>
      <c r="U40" s="48">
        <v>-4.0759999999999996</v>
      </c>
      <c r="V40" s="10">
        <f t="shared" si="7"/>
        <v>0.24533856722276745</v>
      </c>
      <c r="W40" s="48">
        <v>0.14530000000000001</v>
      </c>
      <c r="X40" s="18">
        <f t="shared" si="17"/>
        <v>5.9800000000000006E-2</v>
      </c>
      <c r="Y40" s="10">
        <f t="shared" si="18"/>
        <v>0.73442663744794479</v>
      </c>
      <c r="Z40" s="19">
        <f t="shared" si="19"/>
        <v>73.442663744794473</v>
      </c>
      <c r="AA40" s="19">
        <f t="shared" si="20"/>
        <v>26.557336255205527</v>
      </c>
      <c r="AB40" s="1">
        <f t="shared" si="21"/>
        <v>-4.1392161792954196</v>
      </c>
      <c r="AC40" s="1">
        <f t="shared" si="22"/>
        <v>6.3216179295420005E-2</v>
      </c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7F6A-3BAA-4440-A45D-608128CDEA61}">
  <dimension ref="A1:AC55"/>
  <sheetViews>
    <sheetView zoomScale="111" zoomScaleNormal="70" workbookViewId="0">
      <selection activeCell="D16" sqref="D1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0.2121442600947242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0.1040442600947242</v>
      </c>
      <c r="F3" t="s">
        <v>12</v>
      </c>
      <c r="G3" t="s">
        <v>27</v>
      </c>
      <c r="H3" s="32">
        <f>STDEV(D25:D48)/STDEV(A25:A48)</f>
        <v>8.9322785138885759E-3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-3.2459720000090932E-2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0.1081</v>
      </c>
      <c r="D4" s="16" t="s">
        <v>13</v>
      </c>
      <c r="E4" s="17">
        <f>-1/M4</f>
        <v>-1.1090468502895463</v>
      </c>
      <c r="F4" t="s">
        <v>14</v>
      </c>
      <c r="G4" t="s">
        <v>29</v>
      </c>
      <c r="H4" s="32">
        <f>AVERAGE(D25:D48)-H3*AVERAGE(A25:A48)</f>
        <v>0.1040442600947242</v>
      </c>
      <c r="I4" s="36" t="s">
        <v>30</v>
      </c>
      <c r="L4" t="s">
        <v>29</v>
      </c>
      <c r="M4" s="37">
        <f>AVERAGE(L24:L35)-M3*AVERAGE(Q24:Q35)</f>
        <v>0.90167516344230481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-2.1287373180634126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5.8170000000000002</v>
      </c>
      <c r="D6" s="22" t="s">
        <v>17</v>
      </c>
      <c r="E6" s="23">
        <f>P24</f>
        <v>86.693874239559136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5.3957451800077338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8.5850757223478097E-2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5.2431443301712198E-2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0.8530818208974249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-2.23</v>
      </c>
      <c r="L24" s="10">
        <f>-1/K24</f>
        <v>0.44843049327354262</v>
      </c>
      <c r="M24" s="48">
        <v>0.1983</v>
      </c>
      <c r="N24" s="18">
        <f>M24-$B$5-$B$4</f>
        <v>9.0200000000000002E-2</v>
      </c>
      <c r="O24" s="10">
        <f>(N24/$H$4)</f>
        <v>0.86693874239559132</v>
      </c>
      <c r="P24" s="19">
        <f>100*O24</f>
        <v>86.693874239559136</v>
      </c>
      <c r="Q24" s="19">
        <f>100-P24</f>
        <v>13.306125760440864</v>
      </c>
      <c r="R24" s="1">
        <f>-1/($M$4+$M$3*Q24)</f>
        <v>-2.1287373180634126</v>
      </c>
      <c r="S24" s="1">
        <f>K24-R24</f>
        <v>-0.10126268193658738</v>
      </c>
    </row>
    <row r="25" spans="1:29" ht="16" x14ac:dyDescent="0.2">
      <c r="A25" s="48">
        <v>-0.09</v>
      </c>
      <c r="B25" s="10">
        <f t="shared" ref="B25:B35" si="0">-1/A25</f>
        <v>11.111111111111111</v>
      </c>
      <c r="C25" s="48">
        <v>0.2122</v>
      </c>
      <c r="D25" s="18">
        <f t="shared" ref="D25" si="1">C25-$B$5-$B$4</f>
        <v>0.1041</v>
      </c>
      <c r="E25" s="10">
        <f t="shared" ref="E25" si="2">(D25/$H$4)</f>
        <v>1.000535732631719</v>
      </c>
      <c r="F25" s="19">
        <f t="shared" ref="F25" si="3">100*E25</f>
        <v>100.0535732631719</v>
      </c>
      <c r="G25" s="19">
        <f t="shared" ref="G25" si="4">100-F25</f>
        <v>-5.3573263171898589E-2</v>
      </c>
      <c r="H25" s="1">
        <f t="shared" ref="H25" si="5">-1/($M$4+$M$3*G25)</f>
        <v>-1.1069120567483657</v>
      </c>
      <c r="I25" s="1">
        <f t="shared" ref="I25" si="6">A25-H25</f>
        <v>1.0169120567483656</v>
      </c>
      <c r="K25" s="48">
        <v>-2.633</v>
      </c>
      <c r="L25" s="10">
        <f>-1/K25</f>
        <v>0.37979491074819599</v>
      </c>
      <c r="M25" s="48">
        <v>0.1961</v>
      </c>
      <c r="N25" s="18">
        <f>M25-$B$5-$B$4</f>
        <v>8.7999999999999995E-2</v>
      </c>
      <c r="O25" s="10">
        <f>(N25/$H$4)</f>
        <v>0.84579389502008895</v>
      </c>
      <c r="P25" s="19">
        <f>100*O25</f>
        <v>84.579389502008894</v>
      </c>
      <c r="Q25" s="19">
        <f>100-P25</f>
        <v>15.420610497991106</v>
      </c>
      <c r="R25" s="1">
        <f>-1/($M$4+$M$3*Q25)</f>
        <v>-2.4929793684355661</v>
      </c>
      <c r="S25" s="1">
        <f>K25-R25</f>
        <v>-0.1400206315644339</v>
      </c>
      <c r="U25" s="48">
        <v>-0.09</v>
      </c>
      <c r="V25" s="10">
        <f t="shared" ref="V25:V42" si="7">-1/U25</f>
        <v>11.111111111111111</v>
      </c>
      <c r="W25" s="48">
        <v>0.2122</v>
      </c>
      <c r="X25" s="18">
        <f>W25-$B$5-$B$4</f>
        <v>0.1041</v>
      </c>
      <c r="Y25" s="10">
        <f>(X25/$H$4)</f>
        <v>1.000535732631719</v>
      </c>
      <c r="Z25" s="19">
        <f t="shared" ref="Z25" si="8">100*Y25</f>
        <v>100.0535732631719</v>
      </c>
      <c r="AA25" s="19">
        <f t="shared" ref="AA25" si="9">100-Z25</f>
        <v>-5.3573263171898589E-2</v>
      </c>
      <c r="AB25" s="1">
        <f>-1/($M$4+$M$3*AA25)</f>
        <v>-1.1069120567483657</v>
      </c>
      <c r="AC25" s="1">
        <f t="shared" ref="AC25" si="10">U25-AB25</f>
        <v>1.0169120567483656</v>
      </c>
    </row>
    <row r="26" spans="1:29" ht="16" x14ac:dyDescent="0.2">
      <c r="A26" s="48">
        <v>-0.13100000000000001</v>
      </c>
      <c r="B26" s="10">
        <f t="shared" si="0"/>
        <v>7.6335877862595414</v>
      </c>
      <c r="C26" s="48">
        <v>0.21149999999999999</v>
      </c>
      <c r="D26" s="18">
        <f t="shared" ref="D26:D36" si="11">C26-$B$5-$B$4</f>
        <v>0.10339999999999999</v>
      </c>
      <c r="E26" s="10">
        <f t="shared" ref="E26:E36" si="12">(D26/$H$4)</f>
        <v>0.99380782664860456</v>
      </c>
      <c r="F26" s="19">
        <f t="shared" ref="F26:F36" si="13">100*E26</f>
        <v>99.380782664860462</v>
      </c>
      <c r="G26" s="19">
        <f t="shared" ref="G26:G36" si="14">100-F26</f>
        <v>0.61921733513953825</v>
      </c>
      <c r="H26" s="1">
        <f t="shared" ref="H26:H36" si="15">-1/($M$4+$M$3*G26)</f>
        <v>-1.1343327397560743</v>
      </c>
      <c r="I26" s="1">
        <f t="shared" ref="I26:I36" si="16">A26-H26</f>
        <v>1.0033327397560743</v>
      </c>
      <c r="K26" s="48">
        <v>-3.11</v>
      </c>
      <c r="L26" s="10">
        <f>-1/K26</f>
        <v>0.32154340836012862</v>
      </c>
      <c r="M26" s="48">
        <v>0.19409999999999999</v>
      </c>
      <c r="N26" s="18">
        <f>M26-$B$5-$B$4</f>
        <v>8.5999999999999993E-2</v>
      </c>
      <c r="O26" s="10">
        <f>(N26/$H$4)</f>
        <v>0.82657130649690513</v>
      </c>
      <c r="P26" s="19">
        <f>100*O26</f>
        <v>82.657130649690515</v>
      </c>
      <c r="Q26" s="19">
        <f>100-P26</f>
        <v>17.342869350309485</v>
      </c>
      <c r="R26" s="1">
        <f>-1/($M$4+$M$3*Q26)</f>
        <v>-2.9521996338109937</v>
      </c>
      <c r="S26" s="1">
        <f>K26-R26</f>
        <v>-0.15780036618900617</v>
      </c>
      <c r="U26" s="48">
        <v>-0.13100000000000001</v>
      </c>
      <c r="V26" s="10">
        <f t="shared" si="7"/>
        <v>7.6335877862595414</v>
      </c>
      <c r="W26" s="48">
        <v>0.21149999999999999</v>
      </c>
      <c r="X26" s="18">
        <f t="shared" ref="X26:X42" si="17">W26-$B$5-$B$4</f>
        <v>0.10339999999999999</v>
      </c>
      <c r="Y26" s="10">
        <f t="shared" ref="Y26:Y42" si="18">(X26/$H$4)</f>
        <v>0.99380782664860456</v>
      </c>
      <c r="Z26" s="19">
        <f t="shared" ref="Z26:Z42" si="19">100*Y26</f>
        <v>99.380782664860462</v>
      </c>
      <c r="AA26" s="19">
        <f t="shared" ref="AA26:AA42" si="20">100-Z26</f>
        <v>0.61921733513953825</v>
      </c>
      <c r="AB26" s="1">
        <f t="shared" ref="AB26:AB42" si="21">-1/($M$4+$M$3*AA26)</f>
        <v>-1.1343327397560743</v>
      </c>
      <c r="AC26" s="1">
        <f t="shared" ref="AC26:AC42" si="22">U26-AB26</f>
        <v>1.0033327397560743</v>
      </c>
    </row>
    <row r="27" spans="1:29" ht="16" x14ac:dyDescent="0.2">
      <c r="A27" s="48">
        <v>-0.158</v>
      </c>
      <c r="B27" s="10">
        <f t="shared" si="0"/>
        <v>6.3291139240506329</v>
      </c>
      <c r="C27" s="48">
        <v>0.21154000000000001</v>
      </c>
      <c r="D27" s="18">
        <f t="shared" si="11"/>
        <v>0.10344</v>
      </c>
      <c r="E27" s="10">
        <f t="shared" si="12"/>
        <v>0.99419227841906832</v>
      </c>
      <c r="F27" s="19">
        <f t="shared" si="13"/>
        <v>99.419227841906832</v>
      </c>
      <c r="G27" s="19">
        <f t="shared" si="14"/>
        <v>0.5807721580931684</v>
      </c>
      <c r="H27" s="1">
        <f t="shared" si="15"/>
        <v>-1.1327292978297598</v>
      </c>
      <c r="I27" s="1">
        <f t="shared" si="16"/>
        <v>0.97472929782975981</v>
      </c>
      <c r="K27" s="48">
        <v>-3.3479999999999999</v>
      </c>
      <c r="L27" s="10">
        <f>-1/K27</f>
        <v>0.29868578255675032</v>
      </c>
      <c r="M27" s="48">
        <v>0.1925</v>
      </c>
      <c r="N27" s="18">
        <f>M27-$B$5-$B$4</f>
        <v>8.4400000000000003E-2</v>
      </c>
      <c r="O27" s="10">
        <f>(N27/$H$4)</f>
        <v>0.8111932356783581</v>
      </c>
      <c r="P27" s="19">
        <f>100*O27</f>
        <v>81.119323567835806</v>
      </c>
      <c r="Q27" s="19">
        <f>100-P27</f>
        <v>18.880676432164194</v>
      </c>
      <c r="R27" s="1">
        <f>-1/($M$4+$M$3*Q27)</f>
        <v>-3.4624397114536665</v>
      </c>
      <c r="S27" s="1">
        <f>K27-R27</f>
        <v>0.1144397114536666</v>
      </c>
      <c r="U27" s="48">
        <v>-0.158</v>
      </c>
      <c r="V27" s="10">
        <f t="shared" si="7"/>
        <v>6.3291139240506329</v>
      </c>
      <c r="W27" s="48">
        <v>0.21154000000000001</v>
      </c>
      <c r="X27" s="18">
        <f t="shared" si="17"/>
        <v>0.10344</v>
      </c>
      <c r="Y27" s="10">
        <f t="shared" si="18"/>
        <v>0.99419227841906832</v>
      </c>
      <c r="Z27" s="19">
        <f t="shared" si="19"/>
        <v>99.419227841906832</v>
      </c>
      <c r="AA27" s="19">
        <f t="shared" si="20"/>
        <v>0.5807721580931684</v>
      </c>
      <c r="AB27" s="1">
        <f t="shared" si="21"/>
        <v>-1.1327292978297598</v>
      </c>
      <c r="AC27" s="1">
        <f t="shared" si="22"/>
        <v>0.97472929782975981</v>
      </c>
    </row>
    <row r="28" spans="1:29" ht="16" x14ac:dyDescent="0.2">
      <c r="A28" s="48">
        <v>-0.20300000000000001</v>
      </c>
      <c r="B28" s="10">
        <f t="shared" si="0"/>
        <v>4.9261083743842358</v>
      </c>
      <c r="C28" s="48">
        <v>0.2109</v>
      </c>
      <c r="D28" s="18">
        <f t="shared" si="11"/>
        <v>0.1028</v>
      </c>
      <c r="E28" s="10">
        <f t="shared" si="12"/>
        <v>0.98804105009164955</v>
      </c>
      <c r="F28" s="19">
        <f t="shared" si="13"/>
        <v>98.804105009164957</v>
      </c>
      <c r="G28" s="19">
        <f t="shared" si="14"/>
        <v>1.1958949908350434</v>
      </c>
      <c r="H28" s="1">
        <f t="shared" si="15"/>
        <v>-1.1589409291912853</v>
      </c>
      <c r="I28" s="1">
        <f t="shared" si="16"/>
        <v>0.95594092919128526</v>
      </c>
      <c r="K28" s="48">
        <v>-3.6179999999999999</v>
      </c>
      <c r="L28" s="10">
        <f>-1/K28</f>
        <v>0.2763957987838585</v>
      </c>
      <c r="M28" s="48">
        <v>0.1905</v>
      </c>
      <c r="N28" s="18">
        <f>M28-$B$5-$B$4</f>
        <v>8.2400000000000001E-2</v>
      </c>
      <c r="O28" s="10">
        <f>(N28/$H$4)</f>
        <v>0.79197064715517429</v>
      </c>
      <c r="P28" s="19">
        <f>100*O28</f>
        <v>79.197064715517428</v>
      </c>
      <c r="Q28" s="19">
        <f>100-P28</f>
        <v>20.802935284482572</v>
      </c>
      <c r="R28" s="1">
        <f>-1/($M$4+$M$3*Q28)</f>
        <v>-4.4166156646256285</v>
      </c>
      <c r="S28" s="1">
        <f>K28-R28</f>
        <v>0.79861566462562861</v>
      </c>
      <c r="U28" s="48">
        <v>-0.20300000000000001</v>
      </c>
      <c r="V28" s="10">
        <f t="shared" si="7"/>
        <v>4.9261083743842358</v>
      </c>
      <c r="W28" s="48">
        <v>0.2109</v>
      </c>
      <c r="X28" s="18">
        <f t="shared" si="17"/>
        <v>0.1028</v>
      </c>
      <c r="Y28" s="10">
        <f t="shared" si="18"/>
        <v>0.98804105009164955</v>
      </c>
      <c r="Z28" s="19">
        <f t="shared" si="19"/>
        <v>98.804105009164957</v>
      </c>
      <c r="AA28" s="19">
        <f t="shared" si="20"/>
        <v>1.1958949908350434</v>
      </c>
      <c r="AB28" s="1">
        <f t="shared" si="21"/>
        <v>-1.1589409291912853</v>
      </c>
      <c r="AC28" s="1">
        <f t="shared" si="22"/>
        <v>0.95594092919128526</v>
      </c>
    </row>
    <row r="29" spans="1:29" ht="16" x14ac:dyDescent="0.2">
      <c r="A29" s="48">
        <v>-0.28100000000000003</v>
      </c>
      <c r="B29" s="10">
        <f t="shared" si="0"/>
        <v>3.5587188612099641</v>
      </c>
      <c r="C29" s="48">
        <v>0.20979999999999999</v>
      </c>
      <c r="D29" s="18">
        <f t="shared" si="11"/>
        <v>0.10169999999999998</v>
      </c>
      <c r="E29" s="10">
        <f t="shared" si="12"/>
        <v>0.9774686264038982</v>
      </c>
      <c r="F29" s="19">
        <f t="shared" si="13"/>
        <v>97.746862640389821</v>
      </c>
      <c r="G29" s="19">
        <f t="shared" si="14"/>
        <v>2.2531373596101787</v>
      </c>
      <c r="H29" s="1">
        <f t="shared" si="15"/>
        <v>-1.206943853644763</v>
      </c>
      <c r="I29" s="1">
        <f t="shared" si="16"/>
        <v>0.92594385364476295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-0.28100000000000003</v>
      </c>
      <c r="V29" s="10">
        <f t="shared" si="7"/>
        <v>3.5587188612099641</v>
      </c>
      <c r="W29" s="48">
        <v>0.20979999999999999</v>
      </c>
      <c r="X29" s="18">
        <f t="shared" si="17"/>
        <v>0.10169999999999998</v>
      </c>
      <c r="Y29" s="10">
        <f t="shared" si="18"/>
        <v>0.9774686264038982</v>
      </c>
      <c r="Z29" s="19">
        <f t="shared" si="19"/>
        <v>97.746862640389821</v>
      </c>
      <c r="AA29" s="19">
        <f t="shared" si="20"/>
        <v>2.2531373596101787</v>
      </c>
      <c r="AB29" s="1">
        <f t="shared" si="21"/>
        <v>-1.206943853644763</v>
      </c>
      <c r="AC29" s="1">
        <f t="shared" si="22"/>
        <v>0.92594385364476295</v>
      </c>
    </row>
    <row r="30" spans="1:29" ht="16" x14ac:dyDescent="0.2">
      <c r="A30" s="48">
        <v>-0.249</v>
      </c>
      <c r="B30" s="10">
        <f t="shared" si="0"/>
        <v>4.0160642570281126</v>
      </c>
      <c r="C30" s="48">
        <v>0.20860000000000001</v>
      </c>
      <c r="D30" s="18">
        <f t="shared" si="11"/>
        <v>0.10050000000000001</v>
      </c>
      <c r="E30" s="10">
        <f t="shared" si="12"/>
        <v>0.96593507328998807</v>
      </c>
      <c r="F30" s="19">
        <f t="shared" si="13"/>
        <v>96.593507328998811</v>
      </c>
      <c r="G30" s="19">
        <f t="shared" si="14"/>
        <v>3.4064926710011889</v>
      </c>
      <c r="H30" s="1">
        <f t="shared" si="15"/>
        <v>-1.2640605161877145</v>
      </c>
      <c r="I30" s="1">
        <f t="shared" si="16"/>
        <v>1.0150605161877144</v>
      </c>
      <c r="U30" s="48">
        <v>-0.249</v>
      </c>
      <c r="V30" s="10">
        <f t="shared" si="7"/>
        <v>4.0160642570281126</v>
      </c>
      <c r="W30" s="48">
        <v>0.20860000000000001</v>
      </c>
      <c r="X30" s="18">
        <f t="shared" si="17"/>
        <v>0.10050000000000001</v>
      </c>
      <c r="Y30" s="10">
        <f t="shared" si="18"/>
        <v>0.96593507328998807</v>
      </c>
      <c r="Z30" s="19">
        <f t="shared" si="19"/>
        <v>96.593507328998811</v>
      </c>
      <c r="AA30" s="19">
        <f t="shared" si="20"/>
        <v>3.4064926710011889</v>
      </c>
      <c r="AB30" s="1">
        <f t="shared" si="21"/>
        <v>-1.2640605161877145</v>
      </c>
      <c r="AC30" s="1">
        <f t="shared" si="22"/>
        <v>1.0150605161877144</v>
      </c>
    </row>
    <row r="31" spans="1:29" ht="16" x14ac:dyDescent="0.2">
      <c r="A31" s="48">
        <v>-0.33200000000000002</v>
      </c>
      <c r="B31" s="10">
        <f t="shared" si="0"/>
        <v>3.012048192771084</v>
      </c>
      <c r="C31" s="48">
        <v>0.2082</v>
      </c>
      <c r="D31" s="18">
        <f t="shared" si="11"/>
        <v>0.10009999999999999</v>
      </c>
      <c r="E31" s="10">
        <f t="shared" si="12"/>
        <v>0.96209055558535128</v>
      </c>
      <c r="F31" s="19">
        <f t="shared" si="13"/>
        <v>96.209055558535127</v>
      </c>
      <c r="G31" s="19">
        <f t="shared" si="14"/>
        <v>3.7909444414648732</v>
      </c>
      <c r="H31" s="1">
        <f t="shared" si="15"/>
        <v>-1.2843199701551338</v>
      </c>
      <c r="I31" s="1">
        <f t="shared" si="16"/>
        <v>0.9523199701551337</v>
      </c>
      <c r="U31" s="48">
        <v>-0.33200000000000002</v>
      </c>
      <c r="V31" s="10">
        <f t="shared" si="7"/>
        <v>3.012048192771084</v>
      </c>
      <c r="W31" s="48">
        <v>0.2082</v>
      </c>
      <c r="X31" s="18">
        <f t="shared" si="17"/>
        <v>0.10009999999999999</v>
      </c>
      <c r="Y31" s="10">
        <f t="shared" si="18"/>
        <v>0.96209055558535128</v>
      </c>
      <c r="Z31" s="19">
        <f t="shared" si="19"/>
        <v>96.209055558535127</v>
      </c>
      <c r="AA31" s="19">
        <f t="shared" si="20"/>
        <v>3.7909444414648732</v>
      </c>
      <c r="AB31" s="1">
        <f t="shared" si="21"/>
        <v>-1.2843199701551338</v>
      </c>
      <c r="AC31" s="1">
        <f t="shared" si="22"/>
        <v>0.9523199701551337</v>
      </c>
    </row>
    <row r="32" spans="1:29" ht="16" x14ac:dyDescent="0.2">
      <c r="A32" s="48">
        <v>-0.39</v>
      </c>
      <c r="B32" s="10">
        <f t="shared" si="0"/>
        <v>2.5641025641025639</v>
      </c>
      <c r="C32" s="48">
        <v>0.2074</v>
      </c>
      <c r="D32" s="18">
        <f t="shared" si="11"/>
        <v>9.9299999999999999E-2</v>
      </c>
      <c r="E32" s="10">
        <f t="shared" si="12"/>
        <v>0.95440152017607771</v>
      </c>
      <c r="F32" s="19">
        <f t="shared" si="13"/>
        <v>95.440152017607772</v>
      </c>
      <c r="G32" s="19">
        <f t="shared" si="14"/>
        <v>4.5598479823922276</v>
      </c>
      <c r="H32" s="1">
        <f t="shared" si="15"/>
        <v>-1.326851619490621</v>
      </c>
      <c r="I32" s="1">
        <f t="shared" si="16"/>
        <v>0.93685161949062101</v>
      </c>
      <c r="U32" s="48">
        <v>-0.39</v>
      </c>
      <c r="V32" s="10">
        <f t="shared" si="7"/>
        <v>2.5641025641025639</v>
      </c>
      <c r="W32" s="48">
        <v>0.2074</v>
      </c>
      <c r="X32" s="18">
        <f t="shared" si="17"/>
        <v>9.9299999999999999E-2</v>
      </c>
      <c r="Y32" s="10">
        <f t="shared" si="18"/>
        <v>0.95440152017607771</v>
      </c>
      <c r="Z32" s="19">
        <f t="shared" si="19"/>
        <v>95.440152017607772</v>
      </c>
      <c r="AA32" s="19">
        <f t="shared" si="20"/>
        <v>4.5598479823922276</v>
      </c>
      <c r="AB32" s="1">
        <f t="shared" si="21"/>
        <v>-1.326851619490621</v>
      </c>
      <c r="AC32" s="1">
        <f t="shared" si="22"/>
        <v>0.93685161949062101</v>
      </c>
    </row>
    <row r="33" spans="1:29" ht="16" x14ac:dyDescent="0.2">
      <c r="A33" s="48">
        <v>-0.52800000000000002</v>
      </c>
      <c r="B33" s="10">
        <f t="shared" si="0"/>
        <v>1.8939393939393938</v>
      </c>
      <c r="C33" s="48">
        <v>0.20660000000000001</v>
      </c>
      <c r="D33" s="18">
        <f t="shared" si="11"/>
        <v>9.8500000000000004E-2</v>
      </c>
      <c r="E33" s="10">
        <f t="shared" si="12"/>
        <v>0.94671248476680425</v>
      </c>
      <c r="F33" s="19">
        <f t="shared" si="13"/>
        <v>94.671248476680432</v>
      </c>
      <c r="G33" s="19">
        <f t="shared" si="14"/>
        <v>5.3287515233195677</v>
      </c>
      <c r="H33" s="1">
        <f t="shared" si="15"/>
        <v>-1.3722967141611428</v>
      </c>
      <c r="I33" s="1">
        <f t="shared" si="16"/>
        <v>0.84429671416114283</v>
      </c>
      <c r="U33" s="48">
        <v>-0.52800000000000002</v>
      </c>
      <c r="V33" s="10">
        <f t="shared" si="7"/>
        <v>1.8939393939393938</v>
      </c>
      <c r="W33" s="48">
        <v>0.20660000000000001</v>
      </c>
      <c r="X33" s="18">
        <f t="shared" si="17"/>
        <v>9.8500000000000004E-2</v>
      </c>
      <c r="Y33" s="10">
        <f t="shared" si="18"/>
        <v>0.94671248476680425</v>
      </c>
      <c r="Z33" s="19">
        <f t="shared" si="19"/>
        <v>94.671248476680432</v>
      </c>
      <c r="AA33" s="19">
        <f t="shared" si="20"/>
        <v>5.3287515233195677</v>
      </c>
      <c r="AB33" s="1">
        <f t="shared" si="21"/>
        <v>-1.3722967141611428</v>
      </c>
      <c r="AC33" s="1">
        <f t="shared" si="22"/>
        <v>0.84429671416114283</v>
      </c>
    </row>
    <row r="34" spans="1:29" ht="16" x14ac:dyDescent="0.2">
      <c r="A34" s="48">
        <v>-0.74399999999999999</v>
      </c>
      <c r="B34" s="10">
        <f t="shared" si="0"/>
        <v>1.3440860215053763</v>
      </c>
      <c r="C34" s="48">
        <v>0.2054</v>
      </c>
      <c r="D34" s="18">
        <f t="shared" si="11"/>
        <v>9.7299999999999998E-2</v>
      </c>
      <c r="E34" s="10">
        <f t="shared" si="12"/>
        <v>0.9351789316528939</v>
      </c>
      <c r="F34" s="19">
        <f t="shared" si="13"/>
        <v>93.517893165289394</v>
      </c>
      <c r="G34" s="19">
        <f t="shared" si="14"/>
        <v>6.4821068347106063</v>
      </c>
      <c r="H34" s="1">
        <f t="shared" si="15"/>
        <v>-1.4466173798802537</v>
      </c>
      <c r="I34" s="1">
        <f t="shared" si="16"/>
        <v>0.70261737988025375</v>
      </c>
      <c r="U34" s="48">
        <v>-0.74399999999999999</v>
      </c>
      <c r="V34" s="10">
        <f t="shared" si="7"/>
        <v>1.3440860215053763</v>
      </c>
      <c r="W34" s="48">
        <v>0.2054</v>
      </c>
      <c r="X34" s="18">
        <f t="shared" si="17"/>
        <v>9.7299999999999998E-2</v>
      </c>
      <c r="Y34" s="10">
        <f t="shared" si="18"/>
        <v>0.9351789316528939</v>
      </c>
      <c r="Z34" s="19">
        <f t="shared" si="19"/>
        <v>93.517893165289394</v>
      </c>
      <c r="AA34" s="19">
        <f t="shared" si="20"/>
        <v>6.4821068347106063</v>
      </c>
      <c r="AB34" s="1">
        <f t="shared" si="21"/>
        <v>-1.4466173798802537</v>
      </c>
      <c r="AC34" s="1">
        <f t="shared" si="22"/>
        <v>0.70261737988025375</v>
      </c>
    </row>
    <row r="35" spans="1:29" ht="16" x14ac:dyDescent="0.2">
      <c r="A35" s="48">
        <v>-1.04</v>
      </c>
      <c r="B35" s="10">
        <f t="shared" si="0"/>
        <v>0.96153846153846145</v>
      </c>
      <c r="C35" s="48">
        <v>0.2039</v>
      </c>
      <c r="D35" s="18">
        <f t="shared" si="11"/>
        <v>9.5799999999999996E-2</v>
      </c>
      <c r="E35" s="10">
        <f t="shared" si="12"/>
        <v>0.92076199026050598</v>
      </c>
      <c r="F35" s="19">
        <f t="shared" si="13"/>
        <v>92.076199026050602</v>
      </c>
      <c r="G35" s="19">
        <f t="shared" si="14"/>
        <v>7.9238009739493975</v>
      </c>
      <c r="H35" s="1">
        <f t="shared" si="15"/>
        <v>-1.5516606743611969</v>
      </c>
      <c r="I35" s="1">
        <f t="shared" si="16"/>
        <v>0.51166067436119689</v>
      </c>
      <c r="Q35" s="10"/>
      <c r="R35" s="10"/>
      <c r="U35" s="48">
        <v>-1.04</v>
      </c>
      <c r="V35" s="10">
        <f t="shared" si="7"/>
        <v>0.96153846153846145</v>
      </c>
      <c r="W35" s="48">
        <v>0.2039</v>
      </c>
      <c r="X35" s="18">
        <f t="shared" si="17"/>
        <v>9.5799999999999996E-2</v>
      </c>
      <c r="Y35" s="10">
        <f t="shared" si="18"/>
        <v>0.92076199026050598</v>
      </c>
      <c r="Z35" s="19">
        <f t="shared" si="19"/>
        <v>92.076199026050602</v>
      </c>
      <c r="AA35" s="19">
        <f t="shared" si="20"/>
        <v>7.9238009739493975</v>
      </c>
      <c r="AB35" s="1">
        <f t="shared" si="21"/>
        <v>-1.5516606743611969</v>
      </c>
      <c r="AC35" s="1">
        <f t="shared" si="22"/>
        <v>0.51166067436119689</v>
      </c>
    </row>
    <row r="36" spans="1:29" ht="16" x14ac:dyDescent="0.2">
      <c r="A36" s="48">
        <v>-1.1870000000000001</v>
      </c>
      <c r="B36" s="10">
        <f>-1/A36</f>
        <v>0.84245998315080028</v>
      </c>
      <c r="C36" s="48">
        <v>0.2021</v>
      </c>
      <c r="D36" s="18">
        <f t="shared" si="11"/>
        <v>9.4E-2</v>
      </c>
      <c r="E36" s="10">
        <f t="shared" si="12"/>
        <v>0.90346166058964061</v>
      </c>
      <c r="F36" s="19">
        <f t="shared" si="13"/>
        <v>90.346166058964059</v>
      </c>
      <c r="G36" s="19">
        <f t="shared" si="14"/>
        <v>9.6538339410359413</v>
      </c>
      <c r="H36" s="1">
        <f t="shared" si="15"/>
        <v>-1.6997713662332623</v>
      </c>
      <c r="I36" s="1">
        <f t="shared" si="16"/>
        <v>0.51277136623326225</v>
      </c>
      <c r="U36" s="48">
        <v>-1.1870000000000001</v>
      </c>
      <c r="V36" s="10">
        <f t="shared" si="7"/>
        <v>0.84245998315080028</v>
      </c>
      <c r="W36" s="48">
        <v>0.2021</v>
      </c>
      <c r="X36" s="18">
        <f t="shared" si="17"/>
        <v>9.4E-2</v>
      </c>
      <c r="Y36" s="10">
        <f t="shared" si="18"/>
        <v>0.90346166058964061</v>
      </c>
      <c r="Z36" s="19">
        <f t="shared" si="19"/>
        <v>90.346166058964059</v>
      </c>
      <c r="AA36" s="19">
        <f t="shared" si="20"/>
        <v>9.6538339410359413</v>
      </c>
      <c r="AB36" s="1">
        <f t="shared" si="21"/>
        <v>-1.6997713662332623</v>
      </c>
      <c r="AC36" s="1">
        <f t="shared" si="22"/>
        <v>0.51277136623326225</v>
      </c>
    </row>
    <row r="37" spans="1:29" ht="16" x14ac:dyDescent="0.2">
      <c r="A37" s="48">
        <v>-1.321</v>
      </c>
      <c r="B37" s="10">
        <f>-1/A37</f>
        <v>0.75700227100681305</v>
      </c>
      <c r="C37" s="48">
        <v>0.20030000000000001</v>
      </c>
      <c r="D37" s="18">
        <f>C37-$B$5-$B$4</f>
        <v>9.2200000000000004E-2</v>
      </c>
      <c r="E37" s="10">
        <f>(D37/$H$4)</f>
        <v>0.88616133091877514</v>
      </c>
      <c r="F37" s="19">
        <f>100*E37</f>
        <v>88.616133091877515</v>
      </c>
      <c r="G37" s="19">
        <f>100-F37</f>
        <v>11.383866908122485</v>
      </c>
      <c r="H37" s="1">
        <f>-1/($M$4+$M$3*G37)</f>
        <v>-1.8791410475542363</v>
      </c>
      <c r="I37" s="1">
        <f>A37-H37</f>
        <v>0.55814104755423632</v>
      </c>
      <c r="U37" s="48">
        <v>-1.321</v>
      </c>
      <c r="V37" s="10">
        <f t="shared" si="7"/>
        <v>0.75700227100681305</v>
      </c>
      <c r="W37" s="48">
        <v>0.20030000000000001</v>
      </c>
      <c r="X37" s="18">
        <f t="shared" si="17"/>
        <v>9.2200000000000004E-2</v>
      </c>
      <c r="Y37" s="10">
        <f t="shared" si="18"/>
        <v>0.88616133091877514</v>
      </c>
      <c r="Z37" s="19">
        <f t="shared" si="19"/>
        <v>88.616133091877515</v>
      </c>
      <c r="AA37" s="19">
        <f t="shared" si="20"/>
        <v>11.383866908122485</v>
      </c>
      <c r="AB37" s="1">
        <f t="shared" si="21"/>
        <v>-1.8791410475542363</v>
      </c>
      <c r="AC37" s="1">
        <f t="shared" si="22"/>
        <v>0.55814104755423632</v>
      </c>
    </row>
    <row r="38" spans="1:29" ht="16" x14ac:dyDescent="0.2">
      <c r="D38" s="18"/>
      <c r="E38" s="10"/>
      <c r="F38" s="19"/>
      <c r="G38" s="19"/>
      <c r="H38" s="1"/>
      <c r="I38" s="1"/>
      <c r="U38" s="48">
        <v>-2.23</v>
      </c>
      <c r="V38" s="10">
        <f t="shared" si="7"/>
        <v>0.44843049327354262</v>
      </c>
      <c r="W38" s="48">
        <v>0.1983</v>
      </c>
      <c r="X38" s="18">
        <f t="shared" si="17"/>
        <v>9.0200000000000002E-2</v>
      </c>
      <c r="Y38" s="10">
        <f t="shared" si="18"/>
        <v>0.86693874239559132</v>
      </c>
      <c r="Z38" s="19">
        <f t="shared" si="19"/>
        <v>86.693874239559136</v>
      </c>
      <c r="AA38" s="19">
        <f t="shared" si="20"/>
        <v>13.306125760440864</v>
      </c>
      <c r="AB38" s="1">
        <f t="shared" si="21"/>
        <v>-2.1287373180634126</v>
      </c>
      <c r="AC38" s="1">
        <f t="shared" si="22"/>
        <v>-0.10126268193658738</v>
      </c>
    </row>
    <row r="39" spans="1:29" ht="16" x14ac:dyDescent="0.2">
      <c r="D39" s="18"/>
      <c r="E39" s="10"/>
      <c r="F39" s="19"/>
      <c r="G39" s="19"/>
      <c r="H39" s="1"/>
      <c r="I39" s="1"/>
      <c r="U39" s="48">
        <v>-2.633</v>
      </c>
      <c r="V39" s="10">
        <f t="shared" si="7"/>
        <v>0.37979491074819599</v>
      </c>
      <c r="W39" s="48">
        <v>0.1961</v>
      </c>
      <c r="X39" s="18">
        <f t="shared" si="17"/>
        <v>8.7999999999999995E-2</v>
      </c>
      <c r="Y39" s="10">
        <f t="shared" si="18"/>
        <v>0.84579389502008895</v>
      </c>
      <c r="Z39" s="19">
        <f t="shared" si="19"/>
        <v>84.579389502008894</v>
      </c>
      <c r="AA39" s="19">
        <f t="shared" si="20"/>
        <v>15.420610497991106</v>
      </c>
      <c r="AB39" s="1">
        <f t="shared" si="21"/>
        <v>-2.4929793684355661</v>
      </c>
      <c r="AC39" s="1">
        <f t="shared" si="22"/>
        <v>-0.1400206315644339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-3.11</v>
      </c>
      <c r="V40" s="10">
        <f t="shared" si="7"/>
        <v>0.32154340836012862</v>
      </c>
      <c r="W40" s="48">
        <v>0.19409999999999999</v>
      </c>
      <c r="X40" s="18">
        <f t="shared" si="17"/>
        <v>8.5999999999999993E-2</v>
      </c>
      <c r="Y40" s="10">
        <f t="shared" si="18"/>
        <v>0.82657130649690513</v>
      </c>
      <c r="Z40" s="19">
        <f t="shared" si="19"/>
        <v>82.657130649690515</v>
      </c>
      <c r="AA40" s="19">
        <f t="shared" si="20"/>
        <v>17.342869350309485</v>
      </c>
      <c r="AB40" s="1">
        <f t="shared" si="21"/>
        <v>-2.9521996338109937</v>
      </c>
      <c r="AC40" s="1">
        <f t="shared" si="22"/>
        <v>-0.15780036618900617</v>
      </c>
    </row>
    <row r="41" spans="1:29" ht="16" x14ac:dyDescent="0.2">
      <c r="D41" s="18"/>
      <c r="E41" s="10"/>
      <c r="F41" s="19"/>
      <c r="G41" s="19"/>
      <c r="H41" s="1"/>
      <c r="I41" s="1"/>
      <c r="U41" s="48">
        <v>-3.3479999999999999</v>
      </c>
      <c r="V41" s="10">
        <f t="shared" si="7"/>
        <v>0.29868578255675032</v>
      </c>
      <c r="W41" s="48">
        <v>0.1925</v>
      </c>
      <c r="X41" s="18">
        <f t="shared" si="17"/>
        <v>8.4400000000000003E-2</v>
      </c>
      <c r="Y41" s="10">
        <f t="shared" si="18"/>
        <v>0.8111932356783581</v>
      </c>
      <c r="Z41" s="19">
        <f t="shared" si="19"/>
        <v>81.119323567835806</v>
      </c>
      <c r="AA41" s="19">
        <f t="shared" si="20"/>
        <v>18.880676432164194</v>
      </c>
      <c r="AB41" s="1">
        <f t="shared" si="21"/>
        <v>-3.4624397114536665</v>
      </c>
      <c r="AC41" s="1">
        <f t="shared" si="22"/>
        <v>0.1144397114536666</v>
      </c>
    </row>
    <row r="42" spans="1:29" ht="16" x14ac:dyDescent="0.2">
      <c r="D42" s="18"/>
      <c r="E42" s="10"/>
      <c r="F42" s="19"/>
      <c r="G42" s="19"/>
      <c r="H42" s="1"/>
      <c r="I42" s="1"/>
      <c r="U42" s="48">
        <v>-3.6179999999999999</v>
      </c>
      <c r="V42" s="10">
        <f t="shared" si="7"/>
        <v>0.2763957987838585</v>
      </c>
      <c r="W42" s="48">
        <v>0.1905</v>
      </c>
      <c r="X42" s="18">
        <f t="shared" si="17"/>
        <v>8.2400000000000001E-2</v>
      </c>
      <c r="Y42" s="10">
        <f t="shared" si="18"/>
        <v>0.79197064715517429</v>
      </c>
      <c r="Z42" s="19">
        <f t="shared" si="19"/>
        <v>79.197064715517428</v>
      </c>
      <c r="AA42" s="19">
        <f t="shared" si="20"/>
        <v>20.802935284482572</v>
      </c>
      <c r="AB42" s="1">
        <f t="shared" si="21"/>
        <v>-4.4166156646256285</v>
      </c>
      <c r="AC42" s="1">
        <f t="shared" si="22"/>
        <v>0.79861566462562861</v>
      </c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1167-F16C-41DF-88FA-768082EF07DF}">
  <dimension ref="A1:AC55"/>
  <sheetViews>
    <sheetView zoomScaleNormal="61" workbookViewId="0">
      <selection activeCell="E15" sqref="E1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0.4702203895538451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0.25052038955384509</v>
      </c>
      <c r="F3" t="s">
        <v>12</v>
      </c>
      <c r="G3" t="s">
        <v>27</v>
      </c>
      <c r="H3" s="32">
        <f>STDEV(D25:D48)/STDEV(A25:A48)</f>
        <v>4.0380826395346042E-2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-3.8988396240069959E-2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0.21970000000000001</v>
      </c>
      <c r="D4" s="16" t="s">
        <v>13</v>
      </c>
      <c r="E4" s="17">
        <f>-1/M4</f>
        <v>-0.76194968432055366</v>
      </c>
      <c r="F4" t="s">
        <v>14</v>
      </c>
      <c r="G4" t="s">
        <v>29</v>
      </c>
      <c r="H4" s="32">
        <f>AVERAGE(D25:D48)-H3*AVERAGE(A25:A48)</f>
        <v>0.25052038955384509</v>
      </c>
      <c r="I4" s="36" t="s">
        <v>30</v>
      </c>
      <c r="L4" t="s">
        <v>29</v>
      </c>
      <c r="M4" s="37">
        <f>AVERAGE(L24:L35)-M3*AVERAGE(Q24:Q35)</f>
        <v>1.3124226186821257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-2.3442663646227038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11.643000000000001</v>
      </c>
      <c r="D6" s="22" t="s">
        <v>17</v>
      </c>
      <c r="E6" s="23">
        <f>P24</f>
        <v>77.279138973392421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2.2616427615512018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0.16118778382574275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4.5157266076549213E-2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1.9268051569062021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-2.4089999999999998</v>
      </c>
      <c r="L24" s="10">
        <f>-1/K24</f>
        <v>0.41511000415110005</v>
      </c>
      <c r="M24" s="48">
        <v>0.4133</v>
      </c>
      <c r="N24" s="18">
        <f>M24-$B$5-$B$4</f>
        <v>0.19359999999999999</v>
      </c>
      <c r="O24" s="10">
        <f>(N24/$H$4)</f>
        <v>0.77279138973392414</v>
      </c>
      <c r="P24" s="19">
        <f>100*O24</f>
        <v>77.279138973392421</v>
      </c>
      <c r="Q24" s="19">
        <f>100-P24</f>
        <v>22.720861026607579</v>
      </c>
      <c r="R24" s="1">
        <f>-1/($M$4+$M$3*Q24)</f>
        <v>-2.3442663646227038</v>
      </c>
      <c r="S24" s="1">
        <f>K24-R24</f>
        <v>-6.4733635377296039E-2</v>
      </c>
    </row>
    <row r="25" spans="1:29" ht="16" x14ac:dyDescent="0.2">
      <c r="A25" s="48">
        <v>-0.05</v>
      </c>
      <c r="B25" s="10">
        <f t="shared" ref="B25:B36" si="0">-1/A25</f>
        <v>20</v>
      </c>
      <c r="C25" s="48">
        <v>0.47939999999999999</v>
      </c>
      <c r="D25" s="18">
        <f t="shared" ref="D25" si="1">C25-$B$5-$B$4</f>
        <v>0.25969999999999999</v>
      </c>
      <c r="E25" s="10">
        <f t="shared" ref="E25" si="2">(D25/$H$4)</f>
        <v>1.0366421689767567</v>
      </c>
      <c r="F25" s="19">
        <f t="shared" ref="F25" si="3">100*E25</f>
        <v>103.66421689767566</v>
      </c>
      <c r="G25" s="19">
        <f t="shared" ref="G25" si="4">100-F25</f>
        <v>-3.6642168976756579</v>
      </c>
      <c r="H25" s="1">
        <f t="shared" ref="H25" si="5">-1/($M$4+$M$3*G25)</f>
        <v>-0.68715083508365105</v>
      </c>
      <c r="I25" s="1">
        <f t="shared" ref="I25" si="6">A25-H25</f>
        <v>0.637150835083651</v>
      </c>
      <c r="K25" s="48">
        <v>-2.8340000000000001</v>
      </c>
      <c r="L25" s="10">
        <f>-1/K25</f>
        <v>0.3528581510232886</v>
      </c>
      <c r="M25" s="48">
        <v>0.4093</v>
      </c>
      <c r="N25" s="18">
        <f>M25-$B$5-$B$4</f>
        <v>0.18959999999999999</v>
      </c>
      <c r="O25" s="10">
        <f>(N25/$H$4)</f>
        <v>0.75682462548322316</v>
      </c>
      <c r="P25" s="19">
        <f>100*O25</f>
        <v>75.68246254832232</v>
      </c>
      <c r="Q25" s="19">
        <f>100-P25</f>
        <v>24.31753745167768</v>
      </c>
      <c r="R25" s="1">
        <f>-1/($M$4+$M$3*Q25)</f>
        <v>-2.7448334259349747</v>
      </c>
      <c r="S25" s="1">
        <f>K25-R25</f>
        <v>-8.9166574065025372E-2</v>
      </c>
      <c r="U25" s="48">
        <v>-0.05</v>
      </c>
      <c r="V25" s="10">
        <f t="shared" ref="V25:V40" si="7">-1/U25</f>
        <v>20</v>
      </c>
      <c r="W25" s="48">
        <v>0.47939999999999999</v>
      </c>
      <c r="X25" s="18">
        <f>W25-$B$5-$B$4</f>
        <v>0.25969999999999999</v>
      </c>
      <c r="Y25" s="10">
        <f>(X25/$H$4)</f>
        <v>1.0366421689767567</v>
      </c>
      <c r="Z25" s="19">
        <f t="shared" ref="Z25" si="8">100*Y25</f>
        <v>103.66421689767566</v>
      </c>
      <c r="AA25" s="19">
        <f t="shared" ref="AA25" si="9">100-Z25</f>
        <v>-3.6642168976756579</v>
      </c>
      <c r="AB25" s="1">
        <f>-1/($M$4+$M$3*AA25)</f>
        <v>-0.68715083508365105</v>
      </c>
      <c r="AC25" s="1">
        <f t="shared" ref="AC25" si="10">U25-AB25</f>
        <v>0.637150835083651</v>
      </c>
    </row>
    <row r="26" spans="1:29" ht="16" x14ac:dyDescent="0.2">
      <c r="A26" s="48">
        <v>-6.2E-2</v>
      </c>
      <c r="B26" s="10">
        <f t="shared" si="0"/>
        <v>16.129032258064516</v>
      </c>
      <c r="C26" s="48">
        <v>0.47710000000000002</v>
      </c>
      <c r="D26" s="18">
        <f t="shared" ref="D26:D37" si="11">C26-$B$5-$B$4</f>
        <v>0.25740000000000002</v>
      </c>
      <c r="E26" s="10">
        <f t="shared" ref="E26:E37" si="12">(D26/$H$4)</f>
        <v>1.0274612795326037</v>
      </c>
      <c r="F26" s="19">
        <f t="shared" ref="F26:F37" si="13">100*E26</f>
        <v>102.74612795326037</v>
      </c>
      <c r="G26" s="19">
        <f t="shared" ref="G26:G37" si="14">100-F26</f>
        <v>-2.7461279532603697</v>
      </c>
      <c r="H26" s="1">
        <f t="shared" ref="H26:H37" si="15">-1/($M$4+$M$3*G26)</f>
        <v>-0.70447849631495674</v>
      </c>
      <c r="I26" s="1">
        <f t="shared" ref="I26:I37" si="16">A26-H26</f>
        <v>0.64247849631495679</v>
      </c>
      <c r="K26" s="48">
        <v>-3.1680000000000001</v>
      </c>
      <c r="L26" s="10">
        <f>-1/K26</f>
        <v>0.31565656565656564</v>
      </c>
      <c r="M26" s="48">
        <v>0.4047</v>
      </c>
      <c r="N26" s="18">
        <f>M26-$B$5-$B$4</f>
        <v>0.185</v>
      </c>
      <c r="O26" s="10">
        <f>(N26/$H$4)</f>
        <v>0.73846284659491712</v>
      </c>
      <c r="P26" s="19">
        <f>100*O26</f>
        <v>73.846284659491715</v>
      </c>
      <c r="Q26" s="19">
        <f>100-P26</f>
        <v>26.153715340508285</v>
      </c>
      <c r="R26" s="1">
        <f>-1/($M$4+$M$3*Q26)</f>
        <v>-3.4161032159424534</v>
      </c>
      <c r="S26" s="1">
        <f>K26-R26</f>
        <v>0.24810321594245321</v>
      </c>
      <c r="U26" s="48">
        <v>-6.2E-2</v>
      </c>
      <c r="V26" s="10">
        <f t="shared" si="7"/>
        <v>16.129032258064516</v>
      </c>
      <c r="W26" s="48">
        <v>0.47710000000000002</v>
      </c>
      <c r="X26" s="18">
        <f t="shared" ref="X26:X40" si="17">W26-$B$5-$B$4</f>
        <v>0.25740000000000002</v>
      </c>
      <c r="Y26" s="10">
        <f t="shared" ref="Y26:Y40" si="18">(X26/$H$4)</f>
        <v>1.0274612795326037</v>
      </c>
      <c r="Z26" s="19">
        <f t="shared" ref="Z26:Z40" si="19">100*Y26</f>
        <v>102.74612795326037</v>
      </c>
      <c r="AA26" s="19">
        <f t="shared" ref="AA26:AA40" si="20">100-Z26</f>
        <v>-2.7461279532603697</v>
      </c>
      <c r="AB26" s="1">
        <f t="shared" ref="AB26:AB40" si="21">-1/($M$4+$M$3*AA26)</f>
        <v>-0.70447849631495674</v>
      </c>
      <c r="AC26" s="1">
        <f t="shared" ref="AC26:AC40" si="22">U26-AB26</f>
        <v>0.64247849631495679</v>
      </c>
    </row>
    <row r="27" spans="1:29" ht="16" x14ac:dyDescent="0.2">
      <c r="A27" s="48">
        <v>-0.121</v>
      </c>
      <c r="B27" s="10">
        <f t="shared" si="0"/>
        <v>8.2644628099173563</v>
      </c>
      <c r="C27" s="48">
        <v>0.47449999999999998</v>
      </c>
      <c r="D27" s="18">
        <f t="shared" si="11"/>
        <v>0.25479999999999997</v>
      </c>
      <c r="E27" s="10">
        <f t="shared" si="12"/>
        <v>1.0170828827696481</v>
      </c>
      <c r="F27" s="19">
        <f t="shared" si="13"/>
        <v>101.70828827696481</v>
      </c>
      <c r="G27" s="19">
        <f t="shared" si="14"/>
        <v>-1.708288276964808</v>
      </c>
      <c r="H27" s="1">
        <f t="shared" si="15"/>
        <v>-0.72514946910325007</v>
      </c>
      <c r="I27" s="1">
        <f t="shared" si="16"/>
        <v>0.60414946910325007</v>
      </c>
      <c r="U27" s="48">
        <v>-0.121</v>
      </c>
      <c r="V27" s="10">
        <f t="shared" si="7"/>
        <v>8.2644628099173563</v>
      </c>
      <c r="W27" s="48">
        <v>0.47449999999999998</v>
      </c>
      <c r="X27" s="18">
        <f t="shared" si="17"/>
        <v>0.25479999999999997</v>
      </c>
      <c r="Y27" s="10">
        <f t="shared" si="18"/>
        <v>1.0170828827696481</v>
      </c>
      <c r="Z27" s="19">
        <f t="shared" si="19"/>
        <v>101.70828827696481</v>
      </c>
      <c r="AA27" s="19">
        <f t="shared" si="20"/>
        <v>-1.708288276964808</v>
      </c>
      <c r="AB27" s="1">
        <f t="shared" si="21"/>
        <v>-0.72514946910325007</v>
      </c>
      <c r="AC27" s="1">
        <f t="shared" si="22"/>
        <v>0.60414946910325007</v>
      </c>
    </row>
    <row r="28" spans="1:29" ht="16" x14ac:dyDescent="0.2">
      <c r="A28" s="48">
        <v>-0.13</v>
      </c>
      <c r="B28" s="10">
        <f t="shared" si="0"/>
        <v>7.6923076923076916</v>
      </c>
      <c r="C28" s="48">
        <v>0.47220000000000001</v>
      </c>
      <c r="D28" s="18">
        <f t="shared" si="11"/>
        <v>0.2525</v>
      </c>
      <c r="E28" s="10">
        <f t="shared" si="12"/>
        <v>1.0079019933254951</v>
      </c>
      <c r="F28" s="19">
        <f t="shared" si="13"/>
        <v>100.79019933254952</v>
      </c>
      <c r="G28" s="19">
        <f t="shared" si="14"/>
        <v>-0.7901993325495198</v>
      </c>
      <c r="H28" s="1">
        <f t="shared" si="15"/>
        <v>-0.74447346264961045</v>
      </c>
      <c r="I28" s="1">
        <f t="shared" si="16"/>
        <v>0.61447346264961045</v>
      </c>
      <c r="U28" s="48">
        <v>-0.13</v>
      </c>
      <c r="V28" s="10">
        <f t="shared" si="7"/>
        <v>7.6923076923076916</v>
      </c>
      <c r="W28" s="48">
        <v>0.47220000000000001</v>
      </c>
      <c r="X28" s="18">
        <f t="shared" si="17"/>
        <v>0.2525</v>
      </c>
      <c r="Y28" s="10">
        <f t="shared" si="18"/>
        <v>1.0079019933254951</v>
      </c>
      <c r="Z28" s="19">
        <f t="shared" si="19"/>
        <v>100.79019933254952</v>
      </c>
      <c r="AA28" s="19">
        <f t="shared" si="20"/>
        <v>-0.7901993325495198</v>
      </c>
      <c r="AB28" s="1">
        <f t="shared" si="21"/>
        <v>-0.74447346264961045</v>
      </c>
      <c r="AC28" s="1">
        <f t="shared" si="22"/>
        <v>0.61447346264961045</v>
      </c>
    </row>
    <row r="29" spans="1:29" ht="16" x14ac:dyDescent="0.2">
      <c r="A29" s="48">
        <v>-0.14699999999999999</v>
      </c>
      <c r="B29" s="10">
        <f t="shared" si="0"/>
        <v>6.8027210884353746</v>
      </c>
      <c r="C29" s="48">
        <v>0.46910000000000002</v>
      </c>
      <c r="D29" s="18">
        <f t="shared" si="11"/>
        <v>0.24940000000000001</v>
      </c>
      <c r="E29" s="10">
        <f t="shared" si="12"/>
        <v>0.99552775103120195</v>
      </c>
      <c r="F29" s="19">
        <f t="shared" si="13"/>
        <v>99.552775103120197</v>
      </c>
      <c r="G29" s="19">
        <f t="shared" si="14"/>
        <v>0.44722489687980271</v>
      </c>
      <c r="H29" s="1">
        <f t="shared" si="15"/>
        <v>-0.77220909822834982</v>
      </c>
      <c r="I29" s="1">
        <f t="shared" si="16"/>
        <v>0.6252090982283498</v>
      </c>
      <c r="Q29" s="1"/>
      <c r="R29" s="1"/>
      <c r="U29" s="48">
        <v>-0.14699999999999999</v>
      </c>
      <c r="V29" s="10">
        <f t="shared" si="7"/>
        <v>6.8027210884353746</v>
      </c>
      <c r="W29" s="48">
        <v>0.46910000000000002</v>
      </c>
      <c r="X29" s="18">
        <f t="shared" si="17"/>
        <v>0.24940000000000001</v>
      </c>
      <c r="Y29" s="10">
        <f t="shared" si="18"/>
        <v>0.99552775103120195</v>
      </c>
      <c r="Z29" s="19">
        <f t="shared" si="19"/>
        <v>99.552775103120197</v>
      </c>
      <c r="AA29" s="19">
        <f t="shared" si="20"/>
        <v>0.44722489687980271</v>
      </c>
      <c r="AB29" s="1">
        <f t="shared" si="21"/>
        <v>-0.77220909822834982</v>
      </c>
      <c r="AC29" s="1">
        <f t="shared" si="22"/>
        <v>0.6252090982283498</v>
      </c>
    </row>
    <row r="30" spans="1:29" ht="16" x14ac:dyDescent="0.2">
      <c r="A30" s="48">
        <v>-0.16900000000000001</v>
      </c>
      <c r="B30" s="10">
        <f t="shared" si="0"/>
        <v>5.9171597633136095</v>
      </c>
      <c r="C30" s="48">
        <v>0.46550000000000002</v>
      </c>
      <c r="D30" s="18">
        <f t="shared" si="11"/>
        <v>0.24580000000000002</v>
      </c>
      <c r="E30" s="10">
        <f t="shared" si="12"/>
        <v>0.98115766320557107</v>
      </c>
      <c r="F30" s="19">
        <f t="shared" si="13"/>
        <v>98.115766320557114</v>
      </c>
      <c r="G30" s="19">
        <f t="shared" si="14"/>
        <v>1.884233679442886</v>
      </c>
      <c r="H30" s="1">
        <f t="shared" si="15"/>
        <v>-0.8071289702592338</v>
      </c>
      <c r="I30" s="1">
        <f t="shared" si="16"/>
        <v>0.63812897025923376</v>
      </c>
      <c r="Q30" s="1"/>
      <c r="R30" s="1"/>
      <c r="U30" s="48">
        <v>-0.16900000000000001</v>
      </c>
      <c r="V30" s="10">
        <f t="shared" si="7"/>
        <v>5.9171597633136095</v>
      </c>
      <c r="W30" s="48">
        <v>0.46550000000000002</v>
      </c>
      <c r="X30" s="18">
        <f t="shared" si="17"/>
        <v>0.24580000000000002</v>
      </c>
      <c r="Y30" s="10">
        <f t="shared" si="18"/>
        <v>0.98115766320557107</v>
      </c>
      <c r="Z30" s="19">
        <f t="shared" si="19"/>
        <v>98.115766320557114</v>
      </c>
      <c r="AA30" s="19">
        <f t="shared" si="20"/>
        <v>1.884233679442886</v>
      </c>
      <c r="AB30" s="1">
        <f t="shared" si="21"/>
        <v>-0.8071289702592338</v>
      </c>
      <c r="AC30" s="1">
        <f t="shared" si="22"/>
        <v>0.63812897025923376</v>
      </c>
    </row>
    <row r="31" spans="1:29" ht="16" x14ac:dyDescent="0.2">
      <c r="A31" s="48">
        <v>-0.157</v>
      </c>
      <c r="B31" s="10">
        <f t="shared" si="0"/>
        <v>6.369426751592357</v>
      </c>
      <c r="C31" s="48">
        <v>0.46210000000000001</v>
      </c>
      <c r="D31" s="18">
        <f t="shared" si="11"/>
        <v>0.2424</v>
      </c>
      <c r="E31" s="10">
        <f t="shared" si="12"/>
        <v>0.96758591359247526</v>
      </c>
      <c r="F31" s="19">
        <f t="shared" si="13"/>
        <v>96.758591359247532</v>
      </c>
      <c r="G31" s="19">
        <f t="shared" si="14"/>
        <v>3.2414086407524678</v>
      </c>
      <c r="H31" s="1">
        <f t="shared" si="15"/>
        <v>-0.84313812033396363</v>
      </c>
      <c r="I31" s="1">
        <f t="shared" si="16"/>
        <v>0.6861381203339636</v>
      </c>
      <c r="U31" s="48">
        <v>-0.157</v>
      </c>
      <c r="V31" s="10">
        <f t="shared" si="7"/>
        <v>6.369426751592357</v>
      </c>
      <c r="W31" s="48">
        <v>0.46210000000000001</v>
      </c>
      <c r="X31" s="18">
        <f t="shared" si="17"/>
        <v>0.2424</v>
      </c>
      <c r="Y31" s="10">
        <f t="shared" si="18"/>
        <v>0.96758591359247526</v>
      </c>
      <c r="Z31" s="19">
        <f t="shared" si="19"/>
        <v>96.758591359247532</v>
      </c>
      <c r="AA31" s="19">
        <f t="shared" si="20"/>
        <v>3.2414086407524678</v>
      </c>
      <c r="AB31" s="1">
        <f t="shared" si="21"/>
        <v>-0.84313812033396363</v>
      </c>
      <c r="AC31" s="1">
        <f t="shared" si="22"/>
        <v>0.6861381203339636</v>
      </c>
    </row>
    <row r="32" spans="1:29" ht="16" x14ac:dyDescent="0.2">
      <c r="A32" s="48">
        <v>-9.4E-2</v>
      </c>
      <c r="B32" s="10">
        <f t="shared" si="0"/>
        <v>10.638297872340425</v>
      </c>
      <c r="C32" s="48">
        <v>0.45700000000000002</v>
      </c>
      <c r="D32" s="18">
        <f t="shared" si="11"/>
        <v>0.23730000000000001</v>
      </c>
      <c r="E32" s="10">
        <f t="shared" si="12"/>
        <v>0.94722828917283164</v>
      </c>
      <c r="F32" s="19">
        <f t="shared" si="13"/>
        <v>94.722828917283167</v>
      </c>
      <c r="G32" s="19">
        <f t="shared" si="14"/>
        <v>5.2771710827168334</v>
      </c>
      <c r="H32" s="1">
        <f t="shared" si="15"/>
        <v>-0.90360832188239915</v>
      </c>
      <c r="I32" s="1">
        <f t="shared" si="16"/>
        <v>0.80960832188239917</v>
      </c>
      <c r="U32" s="48">
        <v>-9.4E-2</v>
      </c>
      <c r="V32" s="10">
        <f t="shared" si="7"/>
        <v>10.638297872340425</v>
      </c>
      <c r="W32" s="48">
        <v>0.45700000000000002</v>
      </c>
      <c r="X32" s="18">
        <f t="shared" si="17"/>
        <v>0.23730000000000001</v>
      </c>
      <c r="Y32" s="10">
        <f t="shared" si="18"/>
        <v>0.94722828917283164</v>
      </c>
      <c r="Z32" s="19">
        <f t="shared" si="19"/>
        <v>94.722828917283167</v>
      </c>
      <c r="AA32" s="19">
        <f t="shared" si="20"/>
        <v>5.2771710827168334</v>
      </c>
      <c r="AB32" s="1">
        <f t="shared" si="21"/>
        <v>-0.90360832188239915</v>
      </c>
      <c r="AC32" s="1">
        <f t="shared" si="22"/>
        <v>0.80960832188239917</v>
      </c>
    </row>
    <row r="33" spans="1:29" ht="16" x14ac:dyDescent="0.2">
      <c r="A33" s="48">
        <v>-0.14599999999999999</v>
      </c>
      <c r="B33" s="10">
        <f t="shared" si="0"/>
        <v>6.8493150684931514</v>
      </c>
      <c r="C33" s="48">
        <v>0.44819999999999999</v>
      </c>
      <c r="D33" s="18">
        <f t="shared" si="11"/>
        <v>0.22849999999999998</v>
      </c>
      <c r="E33" s="10">
        <f t="shared" si="12"/>
        <v>0.91210140782128957</v>
      </c>
      <c r="F33" s="19">
        <f t="shared" si="13"/>
        <v>91.21014078212896</v>
      </c>
      <c r="G33" s="19">
        <f t="shared" si="14"/>
        <v>8.7898592178710402</v>
      </c>
      <c r="H33" s="1">
        <f t="shared" si="15"/>
        <v>-1.0312253971583998</v>
      </c>
      <c r="I33" s="1">
        <f t="shared" si="16"/>
        <v>0.88522539715839976</v>
      </c>
      <c r="U33" s="48">
        <v>-0.14599999999999999</v>
      </c>
      <c r="V33" s="10">
        <f t="shared" si="7"/>
        <v>6.8493150684931514</v>
      </c>
      <c r="W33" s="48">
        <v>0.44819999999999999</v>
      </c>
      <c r="X33" s="18">
        <f t="shared" si="17"/>
        <v>0.22849999999999998</v>
      </c>
      <c r="Y33" s="10">
        <f t="shared" si="18"/>
        <v>0.91210140782128957</v>
      </c>
      <c r="Z33" s="19">
        <f t="shared" si="19"/>
        <v>91.21014078212896</v>
      </c>
      <c r="AA33" s="19">
        <f t="shared" si="20"/>
        <v>8.7898592178710402</v>
      </c>
      <c r="AB33" s="1">
        <f t="shared" si="21"/>
        <v>-1.0312253971583998</v>
      </c>
      <c r="AC33" s="1">
        <f t="shared" si="22"/>
        <v>0.88522539715839976</v>
      </c>
    </row>
    <row r="34" spans="1:29" ht="16" x14ac:dyDescent="0.2">
      <c r="A34" s="48">
        <v>-0.26500000000000001</v>
      </c>
      <c r="B34" s="10">
        <f t="shared" si="0"/>
        <v>3.773584905660377</v>
      </c>
      <c r="C34" s="48">
        <v>0.43759999999999999</v>
      </c>
      <c r="D34" s="18">
        <f t="shared" si="11"/>
        <v>0.21789999999999998</v>
      </c>
      <c r="E34" s="10">
        <f t="shared" si="12"/>
        <v>0.86978948255693211</v>
      </c>
      <c r="F34" s="19">
        <f t="shared" si="13"/>
        <v>86.978948255693211</v>
      </c>
      <c r="G34" s="19">
        <f t="shared" si="14"/>
        <v>13.021051744306789</v>
      </c>
      <c r="H34" s="1">
        <f t="shared" si="15"/>
        <v>-1.2426177727499705</v>
      </c>
      <c r="I34" s="1">
        <f t="shared" si="16"/>
        <v>0.97761777274997053</v>
      </c>
      <c r="U34" s="48">
        <v>-0.26500000000000001</v>
      </c>
      <c r="V34" s="10">
        <f t="shared" si="7"/>
        <v>3.773584905660377</v>
      </c>
      <c r="W34" s="48">
        <v>0.43759999999999999</v>
      </c>
      <c r="X34" s="18">
        <f t="shared" si="17"/>
        <v>0.21789999999999998</v>
      </c>
      <c r="Y34" s="10">
        <f t="shared" si="18"/>
        <v>0.86978948255693211</v>
      </c>
      <c r="Z34" s="19">
        <f t="shared" si="19"/>
        <v>86.978948255693211</v>
      </c>
      <c r="AA34" s="19">
        <f t="shared" si="20"/>
        <v>13.021051744306789</v>
      </c>
      <c r="AB34" s="1">
        <f t="shared" si="21"/>
        <v>-1.2426177727499705</v>
      </c>
      <c r="AC34" s="1">
        <f t="shared" si="22"/>
        <v>0.97761777274997053</v>
      </c>
    </row>
    <row r="35" spans="1:29" ht="16" x14ac:dyDescent="0.2">
      <c r="A35" s="48">
        <v>-0.71</v>
      </c>
      <c r="B35" s="10">
        <f t="shared" si="0"/>
        <v>1.4084507042253522</v>
      </c>
      <c r="C35" s="48">
        <v>0.42409999999999998</v>
      </c>
      <c r="D35" s="18">
        <f t="shared" si="11"/>
        <v>0.20439999999999997</v>
      </c>
      <c r="E35" s="10">
        <f t="shared" si="12"/>
        <v>0.81590165321081654</v>
      </c>
      <c r="F35" s="19">
        <f t="shared" si="13"/>
        <v>81.590165321081656</v>
      </c>
      <c r="G35" s="19">
        <f t="shared" si="14"/>
        <v>18.409834678918344</v>
      </c>
      <c r="H35" s="1">
        <f t="shared" si="15"/>
        <v>-1.6816538756938482</v>
      </c>
      <c r="I35" s="1">
        <f t="shared" si="16"/>
        <v>0.9716538756938482</v>
      </c>
      <c r="Q35" s="10"/>
      <c r="R35" s="10"/>
      <c r="U35" s="48">
        <v>-0.71</v>
      </c>
      <c r="V35" s="10">
        <f t="shared" si="7"/>
        <v>1.4084507042253522</v>
      </c>
      <c r="W35" s="48">
        <v>0.42409999999999998</v>
      </c>
      <c r="X35" s="18">
        <f t="shared" si="17"/>
        <v>0.20439999999999997</v>
      </c>
      <c r="Y35" s="10">
        <f t="shared" si="18"/>
        <v>0.81590165321081654</v>
      </c>
      <c r="Z35" s="19">
        <f t="shared" si="19"/>
        <v>81.590165321081656</v>
      </c>
      <c r="AA35" s="19">
        <f t="shared" si="20"/>
        <v>18.409834678918344</v>
      </c>
      <c r="AB35" s="1">
        <f t="shared" si="21"/>
        <v>-1.6816538756938482</v>
      </c>
      <c r="AC35" s="1">
        <f t="shared" si="22"/>
        <v>0.9716538756938482</v>
      </c>
    </row>
    <row r="36" spans="1:29" ht="16" x14ac:dyDescent="0.2">
      <c r="A36" s="48">
        <v>-1.2370000000000001</v>
      </c>
      <c r="B36" s="10">
        <f t="shared" si="0"/>
        <v>0.80840743734842357</v>
      </c>
      <c r="C36" s="48">
        <v>0.42070000000000002</v>
      </c>
      <c r="D36" s="18">
        <f t="shared" si="11"/>
        <v>0.20100000000000001</v>
      </c>
      <c r="E36" s="10">
        <f t="shared" si="12"/>
        <v>0.80232990359772083</v>
      </c>
      <c r="F36" s="19">
        <f t="shared" si="13"/>
        <v>80.232990359772089</v>
      </c>
      <c r="G36" s="19">
        <f t="shared" si="14"/>
        <v>19.767009640227911</v>
      </c>
      <c r="H36" s="1">
        <f t="shared" si="15"/>
        <v>-1.8459086605893915</v>
      </c>
      <c r="I36" s="1">
        <f t="shared" si="16"/>
        <v>0.60890866058939142</v>
      </c>
      <c r="U36" s="48">
        <v>-1.2370000000000001</v>
      </c>
      <c r="V36" s="10">
        <f t="shared" si="7"/>
        <v>0.80840743734842357</v>
      </c>
      <c r="W36" s="48">
        <v>0.42070000000000002</v>
      </c>
      <c r="X36" s="18">
        <f t="shared" si="17"/>
        <v>0.20100000000000001</v>
      </c>
      <c r="Y36" s="10">
        <f t="shared" si="18"/>
        <v>0.80232990359772083</v>
      </c>
      <c r="Z36" s="19">
        <f t="shared" si="19"/>
        <v>80.232990359772089</v>
      </c>
      <c r="AA36" s="19">
        <f t="shared" si="20"/>
        <v>19.767009640227911</v>
      </c>
      <c r="AB36" s="1">
        <f t="shared" si="21"/>
        <v>-1.8459086605893915</v>
      </c>
      <c r="AC36" s="1">
        <f t="shared" si="22"/>
        <v>0.60890866058939142</v>
      </c>
    </row>
    <row r="37" spans="1:29" ht="16" x14ac:dyDescent="0.2">
      <c r="A37" s="48">
        <v>-1.8720000000000001</v>
      </c>
      <c r="B37" s="10">
        <f>-1/A37</f>
        <v>0.53418803418803418</v>
      </c>
      <c r="C37" s="48">
        <v>0.41699999999999998</v>
      </c>
      <c r="D37" s="18">
        <f t="shared" si="11"/>
        <v>0.19729999999999998</v>
      </c>
      <c r="E37" s="10">
        <f t="shared" si="12"/>
        <v>0.78756064666582237</v>
      </c>
      <c r="F37" s="19">
        <f t="shared" si="13"/>
        <v>78.756064666582233</v>
      </c>
      <c r="G37" s="19">
        <f t="shared" si="14"/>
        <v>21.243935333417767</v>
      </c>
      <c r="H37" s="1">
        <f t="shared" si="15"/>
        <v>-2.0654514711907188</v>
      </c>
      <c r="I37" s="1">
        <f t="shared" si="16"/>
        <v>0.1934514711907187</v>
      </c>
      <c r="U37" s="48">
        <v>-1.8720000000000001</v>
      </c>
      <c r="V37" s="10">
        <f t="shared" si="7"/>
        <v>0.53418803418803418</v>
      </c>
      <c r="W37" s="48">
        <v>0.41699999999999998</v>
      </c>
      <c r="X37" s="18">
        <f t="shared" si="17"/>
        <v>0.19729999999999998</v>
      </c>
      <c r="Y37" s="10">
        <f t="shared" si="18"/>
        <v>0.78756064666582237</v>
      </c>
      <c r="Z37" s="19">
        <f t="shared" si="19"/>
        <v>78.756064666582233</v>
      </c>
      <c r="AA37" s="19">
        <f t="shared" si="20"/>
        <v>21.243935333417767</v>
      </c>
      <c r="AB37" s="1">
        <f t="shared" si="21"/>
        <v>-2.0654514711907188</v>
      </c>
      <c r="AC37" s="1">
        <f t="shared" si="22"/>
        <v>0.1934514711907187</v>
      </c>
    </row>
    <row r="38" spans="1:29" ht="16" x14ac:dyDescent="0.2">
      <c r="D38" s="18"/>
      <c r="E38" s="10"/>
      <c r="F38" s="19"/>
      <c r="G38" s="19"/>
      <c r="H38" s="1"/>
      <c r="I38" s="1"/>
      <c r="U38" s="48">
        <v>-2.4089999999999998</v>
      </c>
      <c r="V38" s="10">
        <f t="shared" si="7"/>
        <v>0.41511000415110005</v>
      </c>
      <c r="W38" s="48">
        <v>0.4133</v>
      </c>
      <c r="X38" s="18">
        <f t="shared" si="17"/>
        <v>0.19359999999999999</v>
      </c>
      <c r="Y38" s="10">
        <f t="shared" si="18"/>
        <v>0.77279138973392414</v>
      </c>
      <c r="Z38" s="19">
        <f t="shared" si="19"/>
        <v>77.279138973392421</v>
      </c>
      <c r="AA38" s="19">
        <f t="shared" si="20"/>
        <v>22.720861026607579</v>
      </c>
      <c r="AB38" s="1">
        <f t="shared" si="21"/>
        <v>-2.3442663646227038</v>
      </c>
      <c r="AC38" s="1">
        <f t="shared" si="22"/>
        <v>-6.4733635377296039E-2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-2.8340000000000001</v>
      </c>
      <c r="V39" s="10">
        <f t="shared" si="7"/>
        <v>0.3528581510232886</v>
      </c>
      <c r="W39" s="48">
        <v>0.4093</v>
      </c>
      <c r="X39" s="18">
        <f t="shared" si="17"/>
        <v>0.18959999999999999</v>
      </c>
      <c r="Y39" s="10">
        <f t="shared" si="18"/>
        <v>0.75682462548322316</v>
      </c>
      <c r="Z39" s="19">
        <f t="shared" si="19"/>
        <v>75.68246254832232</v>
      </c>
      <c r="AA39" s="19">
        <f t="shared" si="20"/>
        <v>24.31753745167768</v>
      </c>
      <c r="AB39" s="1">
        <f t="shared" si="21"/>
        <v>-2.7448334259349747</v>
      </c>
      <c r="AC39" s="1">
        <f t="shared" si="22"/>
        <v>-8.9166574065025372E-2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-3.1680000000000001</v>
      </c>
      <c r="V40" s="10">
        <f t="shared" si="7"/>
        <v>0.31565656565656564</v>
      </c>
      <c r="W40" s="48">
        <v>0.4047</v>
      </c>
      <c r="X40" s="18">
        <f t="shared" si="17"/>
        <v>0.185</v>
      </c>
      <c r="Y40" s="10">
        <f t="shared" si="18"/>
        <v>0.73846284659491712</v>
      </c>
      <c r="Z40" s="19">
        <f t="shared" si="19"/>
        <v>73.846284659491715</v>
      </c>
      <c r="AA40" s="19">
        <f t="shared" si="20"/>
        <v>26.153715340508285</v>
      </c>
      <c r="AB40" s="1">
        <f t="shared" si="21"/>
        <v>-3.4161032159424534</v>
      </c>
      <c r="AC40" s="1">
        <f t="shared" si="22"/>
        <v>0.24810321594245321</v>
      </c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EB96-BB18-5E48-9FB7-5A8D83AD95EB}">
  <dimension ref="A1:AC55"/>
  <sheetViews>
    <sheetView topLeftCell="H2" zoomScaleNormal="61" workbookViewId="0">
      <selection activeCell="E10" sqref="E10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0.39788658781476616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0.19378658781476613</v>
      </c>
      <c r="F3" t="s">
        <v>12</v>
      </c>
      <c r="G3" t="s">
        <v>27</v>
      </c>
      <c r="H3" s="32">
        <f>STDEV(D25:D48)/STDEV(A25:A48)</f>
        <v>8.5016578126696357E-3</v>
      </c>
      <c r="I3" s="33" t="s">
        <v>28</v>
      </c>
      <c r="J3" s="34">
        <f>COUNT(D25:D32)</f>
        <v>8</v>
      </c>
      <c r="L3" t="s">
        <v>27</v>
      </c>
      <c r="M3" s="35">
        <f>-STDEV(L24:L26)/STDEV(Q24:Q26)</f>
        <v>-2.5818380586020609E-2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0.2041</v>
      </c>
      <c r="D4" s="16" t="s">
        <v>13</v>
      </c>
      <c r="E4" s="17">
        <f>-1/M4</f>
        <v>-1.5695850244092355</v>
      </c>
      <c r="F4" t="s">
        <v>14</v>
      </c>
      <c r="G4" t="s">
        <v>29</v>
      </c>
      <c r="H4" s="32">
        <f>AVERAGE(D25:D48)-H3*AVERAGE(A25:A48)</f>
        <v>0.19378658781476613</v>
      </c>
      <c r="I4" s="36" t="s">
        <v>30</v>
      </c>
      <c r="L4" t="s">
        <v>29</v>
      </c>
      <c r="M4" s="37">
        <f>AVERAGE(L24:L35)-M3*AVERAGE(Q24:Q35)</f>
        <v>0.63711107359499852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-2.4908405678944034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12.275</v>
      </c>
      <c r="D6" s="22" t="s">
        <v>17</v>
      </c>
      <c r="E6" s="23">
        <f>P24</f>
        <v>90.87316206234452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14.053098657475298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4.3871239534885004E-2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4.1264335143582132E-2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0.38477745248561357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-2.4689999999999999</v>
      </c>
      <c r="L24" s="10">
        <f>-1/K24</f>
        <v>0.40502227622519243</v>
      </c>
      <c r="M24" s="48">
        <v>0.38019999999999998</v>
      </c>
      <c r="N24" s="18">
        <f>M24-$B$5-$B$4</f>
        <v>0.17609999999999998</v>
      </c>
      <c r="O24" s="10">
        <f>(N24/$H$4)</f>
        <v>0.90873162062344515</v>
      </c>
      <c r="P24" s="19">
        <f>100*O24</f>
        <v>90.87316206234452</v>
      </c>
      <c r="Q24" s="19">
        <f>100-P24</f>
        <v>9.1268379376554805</v>
      </c>
      <c r="R24" s="1">
        <f>-1/($M$4+$M$3*Q24)</f>
        <v>-2.4908405678944034</v>
      </c>
      <c r="S24" s="1">
        <f>K24-R24</f>
        <v>2.1840567894403584E-2</v>
      </c>
    </row>
    <row r="25" spans="1:29" ht="16" x14ac:dyDescent="0.2">
      <c r="A25" s="48">
        <v>-7.8E-2</v>
      </c>
      <c r="B25" s="10">
        <f t="shared" ref="B25:B31" si="0">-1/A25</f>
        <v>12.820512820512821</v>
      </c>
      <c r="C25" s="48">
        <v>0.39929999999999999</v>
      </c>
      <c r="D25" s="18">
        <f t="shared" ref="D25:D31" si="1">C25-$B$5-$B$4</f>
        <v>0.19519999999999998</v>
      </c>
      <c r="E25" s="10">
        <f t="shared" ref="E25:E31" si="2">(D25/$H$4)</f>
        <v>1.0072936532975383</v>
      </c>
      <c r="F25" s="19">
        <f t="shared" ref="F25:F31" si="3">100*E25</f>
        <v>100.72936532975383</v>
      </c>
      <c r="G25" s="19">
        <f t="shared" ref="G25:G31" si="4">100-F25</f>
        <v>-0.72936532975383273</v>
      </c>
      <c r="H25" s="1">
        <f t="shared" ref="H25:H31" si="5">-1/($M$4+$M$3*G25)</f>
        <v>-1.5245247895715703</v>
      </c>
      <c r="I25" s="1">
        <f t="shared" ref="I25:I31" si="6">A25-H25</f>
        <v>1.4465247895715703</v>
      </c>
      <c r="K25" s="48">
        <v>-2.8159999999999998</v>
      </c>
      <c r="L25" s="10">
        <f>-1/K25</f>
        <v>0.35511363636363641</v>
      </c>
      <c r="M25" s="48">
        <v>0.37709999999999999</v>
      </c>
      <c r="N25" s="18">
        <f>M25-$B$5-$B$4</f>
        <v>0.17299999999999999</v>
      </c>
      <c r="O25" s="10">
        <f>(N25/$H$4)</f>
        <v>0.89273464149833059</v>
      </c>
      <c r="P25" s="19">
        <f>100*O25</f>
        <v>89.27346414983306</v>
      </c>
      <c r="Q25" s="19">
        <f>100-P25</f>
        <v>10.72653585016694</v>
      </c>
      <c r="R25" s="1">
        <f>-1/($M$4+$M$3*Q25)</f>
        <v>-2.7764721521924156</v>
      </c>
      <c r="S25" s="1">
        <f>K25-R25</f>
        <v>-3.9527847807584227E-2</v>
      </c>
      <c r="U25" s="48">
        <v>-7.8E-2</v>
      </c>
      <c r="V25" s="10">
        <f t="shared" ref="V25:V36" si="7">-1/U25</f>
        <v>12.820512820512821</v>
      </c>
      <c r="W25" s="48">
        <v>0.39929999999999999</v>
      </c>
      <c r="X25" s="18">
        <f>W25-$B$5-$B$4</f>
        <v>0.19519999999999998</v>
      </c>
      <c r="Y25" s="10">
        <f>(X25/$H$4)</f>
        <v>1.0072936532975383</v>
      </c>
      <c r="Z25" s="19">
        <f t="shared" ref="Z25:Z36" si="8">100*Y25</f>
        <v>100.72936532975383</v>
      </c>
      <c r="AA25" s="19">
        <f t="shared" ref="AA25:AA36" si="9">100-Z25</f>
        <v>-0.72936532975383273</v>
      </c>
      <c r="AB25" s="1">
        <f>-1/($M$4+$M$3*AA25)</f>
        <v>-1.5245247895715703</v>
      </c>
      <c r="AC25" s="1">
        <f t="shared" ref="AC25:AC36" si="10">U25-AB25</f>
        <v>1.4465247895715703</v>
      </c>
    </row>
    <row r="26" spans="1:29" ht="16" x14ac:dyDescent="0.2">
      <c r="A26" s="48">
        <v>-9.5000000000000001E-2</v>
      </c>
      <c r="B26" s="10">
        <f t="shared" si="0"/>
        <v>10.526315789473685</v>
      </c>
      <c r="C26" s="48">
        <v>0.39789999999999998</v>
      </c>
      <c r="D26" s="18">
        <f t="shared" si="1"/>
        <v>0.19379999999999997</v>
      </c>
      <c r="E26" s="10">
        <f t="shared" si="2"/>
        <v>1.0000692111120026</v>
      </c>
      <c r="F26" s="19">
        <f t="shared" si="3"/>
        <v>100.00692111120027</v>
      </c>
      <c r="G26" s="19">
        <f t="shared" si="4"/>
        <v>-6.9211112002705022E-3</v>
      </c>
      <c r="H26" s="1">
        <f t="shared" si="5"/>
        <v>-1.569144923031798</v>
      </c>
      <c r="I26" s="1">
        <f t="shared" si="6"/>
        <v>1.474144923031798</v>
      </c>
      <c r="K26" s="48">
        <v>-3.18</v>
      </c>
      <c r="L26" s="10">
        <f>-1/K26</f>
        <v>0.31446540880503143</v>
      </c>
      <c r="M26" s="48">
        <v>0.37340000000000001</v>
      </c>
      <c r="N26" s="18">
        <f>M26-$B$5-$B$4</f>
        <v>0.16930000000000001</v>
      </c>
      <c r="O26" s="10">
        <f>(N26/$H$4)</f>
        <v>0.87364147286512939</v>
      </c>
      <c r="P26" s="19">
        <f>100*O26</f>
        <v>87.364147286512946</v>
      </c>
      <c r="Q26" s="19">
        <f>100-P26</f>
        <v>12.635852713487054</v>
      </c>
      <c r="R26" s="1">
        <f>-1/($M$4+$M$3*Q26)</f>
        <v>-3.2167391983780189</v>
      </c>
      <c r="S26" s="1">
        <f>K26-R26</f>
        <v>3.6739198378018756E-2</v>
      </c>
      <c r="U26" s="48">
        <v>-9.5000000000000001E-2</v>
      </c>
      <c r="V26" s="10">
        <f t="shared" si="7"/>
        <v>10.526315789473685</v>
      </c>
      <c r="W26" s="48">
        <v>0.39789999999999998</v>
      </c>
      <c r="X26" s="18">
        <f t="shared" ref="X26:X36" si="11">W26-$B$5-$B$4</f>
        <v>0.19379999999999997</v>
      </c>
      <c r="Y26" s="10">
        <f t="shared" ref="Y26:Y36" si="12">(X26/$H$4)</f>
        <v>1.0000692111120026</v>
      </c>
      <c r="Z26" s="19">
        <f t="shared" si="8"/>
        <v>100.00692111120027</v>
      </c>
      <c r="AA26" s="19">
        <f t="shared" si="9"/>
        <v>-6.9211112002705022E-3</v>
      </c>
      <c r="AB26" s="1">
        <f t="shared" ref="AB26:AB36" si="13">-1/($M$4+$M$3*AA26)</f>
        <v>-1.569144923031798</v>
      </c>
      <c r="AC26" s="1">
        <f t="shared" si="10"/>
        <v>1.474144923031798</v>
      </c>
    </row>
    <row r="27" spans="1:29" ht="16" x14ac:dyDescent="0.2">
      <c r="A27" s="48">
        <v>-0.17899999999999999</v>
      </c>
      <c r="B27" s="10">
        <f t="shared" si="0"/>
        <v>5.5865921787709496</v>
      </c>
      <c r="C27" s="48">
        <v>0.39629999999999999</v>
      </c>
      <c r="D27" s="18">
        <f t="shared" si="1"/>
        <v>0.19219999999999998</v>
      </c>
      <c r="E27" s="10">
        <f t="shared" si="2"/>
        <v>0.99181270575710478</v>
      </c>
      <c r="F27" s="19">
        <f t="shared" si="3"/>
        <v>99.181270575710485</v>
      </c>
      <c r="G27" s="19">
        <f t="shared" si="4"/>
        <v>0.8187294242895149</v>
      </c>
      <c r="H27" s="1">
        <f t="shared" si="5"/>
        <v>-1.6234482930270397</v>
      </c>
      <c r="I27" s="1">
        <f t="shared" si="6"/>
        <v>1.4444482930270397</v>
      </c>
      <c r="K27" s="48">
        <v>-3.72</v>
      </c>
      <c r="L27" s="10">
        <f>-1/K27</f>
        <v>0.26881720430107525</v>
      </c>
      <c r="M27" s="48">
        <v>0.37040000000000001</v>
      </c>
      <c r="N27" s="18">
        <f>M27-$B$5-$B$4</f>
        <v>0.1663</v>
      </c>
      <c r="O27" s="10">
        <f>(N27/$H$4)</f>
        <v>0.85816052532469589</v>
      </c>
      <c r="P27" s="19">
        <f>100*O27</f>
        <v>85.816052532469584</v>
      </c>
      <c r="Q27" s="19">
        <f>100-P27</f>
        <v>14.183947467530416</v>
      </c>
      <c r="R27" s="1">
        <f>-1/($M$4+$M$3*Q27)</f>
        <v>-3.691337454363111</v>
      </c>
      <c r="S27" s="1">
        <f>K27-R27</f>
        <v>-2.8662545636889192E-2</v>
      </c>
      <c r="U27" s="48">
        <v>-0.17899999999999999</v>
      </c>
      <c r="V27" s="10">
        <f t="shared" si="7"/>
        <v>5.5865921787709496</v>
      </c>
      <c r="W27" s="48">
        <v>0.39629999999999999</v>
      </c>
      <c r="X27" s="18">
        <f t="shared" si="11"/>
        <v>0.19219999999999998</v>
      </c>
      <c r="Y27" s="10">
        <f t="shared" si="12"/>
        <v>0.99181270575710478</v>
      </c>
      <c r="Z27" s="19">
        <f t="shared" si="8"/>
        <v>99.181270575710485</v>
      </c>
      <c r="AA27" s="19">
        <f t="shared" si="9"/>
        <v>0.8187294242895149</v>
      </c>
      <c r="AB27" s="1">
        <f t="shared" si="13"/>
        <v>-1.6234482930270397</v>
      </c>
      <c r="AC27" s="1">
        <f t="shared" si="10"/>
        <v>1.4444482930270397</v>
      </c>
    </row>
    <row r="28" spans="1:29" ht="16" x14ac:dyDescent="0.2">
      <c r="A28" s="48">
        <v>-0.31</v>
      </c>
      <c r="B28" s="10">
        <f t="shared" si="0"/>
        <v>3.2258064516129035</v>
      </c>
      <c r="C28" s="48">
        <v>0.39400000000000002</v>
      </c>
      <c r="D28" s="18">
        <f t="shared" si="1"/>
        <v>0.18990000000000001</v>
      </c>
      <c r="E28" s="10">
        <f t="shared" si="2"/>
        <v>0.97994397930943933</v>
      </c>
      <c r="F28" s="19">
        <f t="shared" si="3"/>
        <v>97.994397930943933</v>
      </c>
      <c r="G28" s="19">
        <f t="shared" si="4"/>
        <v>2.0056020690560672</v>
      </c>
      <c r="H28" s="1">
        <f t="shared" si="5"/>
        <v>-1.7084389206280304</v>
      </c>
      <c r="I28" s="1">
        <f t="shared" si="6"/>
        <v>1.3984389206280303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-0.31</v>
      </c>
      <c r="V28" s="10">
        <f t="shared" si="7"/>
        <v>3.2258064516129035</v>
      </c>
      <c r="W28" s="48">
        <v>0.39400000000000002</v>
      </c>
      <c r="X28" s="18">
        <f t="shared" si="11"/>
        <v>0.18990000000000001</v>
      </c>
      <c r="Y28" s="10">
        <f t="shared" si="12"/>
        <v>0.97994397930943933</v>
      </c>
      <c r="Z28" s="19">
        <f t="shared" si="8"/>
        <v>97.994397930943933</v>
      </c>
      <c r="AA28" s="19">
        <f t="shared" si="9"/>
        <v>2.0056020690560672</v>
      </c>
      <c r="AB28" s="1">
        <f t="shared" si="13"/>
        <v>-1.7084389206280304</v>
      </c>
      <c r="AC28" s="1">
        <f t="shared" si="10"/>
        <v>1.3984389206280303</v>
      </c>
    </row>
    <row r="29" spans="1:29" ht="16" x14ac:dyDescent="0.2">
      <c r="A29" s="48">
        <v>-0.46100000000000002</v>
      </c>
      <c r="B29" s="10">
        <f t="shared" si="0"/>
        <v>2.1691973969631237</v>
      </c>
      <c r="C29" s="48">
        <v>0.39129999999999998</v>
      </c>
      <c r="D29" s="18">
        <f t="shared" si="1"/>
        <v>0.18719999999999998</v>
      </c>
      <c r="E29" s="10">
        <f t="shared" si="2"/>
        <v>0.96601112652304899</v>
      </c>
      <c r="F29" s="19">
        <f t="shared" si="3"/>
        <v>96.601112652304906</v>
      </c>
      <c r="G29" s="19">
        <f t="shared" si="4"/>
        <v>3.3988873476950943</v>
      </c>
      <c r="H29" s="1">
        <f t="shared" si="5"/>
        <v>-1.8203089104278394</v>
      </c>
      <c r="I29" s="1">
        <f t="shared" si="6"/>
        <v>1.3593089104278393</v>
      </c>
      <c r="U29" s="48">
        <v>-0.46100000000000002</v>
      </c>
      <c r="V29" s="10">
        <f t="shared" si="7"/>
        <v>2.1691973969631237</v>
      </c>
      <c r="W29" s="48">
        <v>0.39129999999999998</v>
      </c>
      <c r="X29" s="18">
        <f t="shared" si="11"/>
        <v>0.18719999999999998</v>
      </c>
      <c r="Y29" s="10">
        <f t="shared" si="12"/>
        <v>0.96601112652304899</v>
      </c>
      <c r="Z29" s="19">
        <f t="shared" si="8"/>
        <v>96.601112652304906</v>
      </c>
      <c r="AA29" s="19">
        <f t="shared" si="9"/>
        <v>3.3988873476950943</v>
      </c>
      <c r="AB29" s="1">
        <f t="shared" si="13"/>
        <v>-1.8203089104278394</v>
      </c>
      <c r="AC29" s="1">
        <f t="shared" si="10"/>
        <v>1.3593089104278393</v>
      </c>
    </row>
    <row r="30" spans="1:29" ht="16" x14ac:dyDescent="0.2">
      <c r="A30" s="48">
        <v>-1.0549999999999999</v>
      </c>
      <c r="B30" s="10">
        <f t="shared" si="0"/>
        <v>0.94786729857819907</v>
      </c>
      <c r="C30" s="48">
        <v>0.38869999999999999</v>
      </c>
      <c r="D30" s="18">
        <f t="shared" si="1"/>
        <v>0.18459999999999999</v>
      </c>
      <c r="E30" s="10">
        <f t="shared" si="2"/>
        <v>0.95259430532134004</v>
      </c>
      <c r="F30" s="19">
        <f t="shared" si="3"/>
        <v>95.259430532134004</v>
      </c>
      <c r="G30" s="19">
        <f t="shared" si="4"/>
        <v>4.7405694678659955</v>
      </c>
      <c r="H30" s="1">
        <f t="shared" si="5"/>
        <v>-1.9428142461967275</v>
      </c>
      <c r="I30" s="1">
        <f t="shared" si="6"/>
        <v>0.88781424619672755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-1.0549999999999999</v>
      </c>
      <c r="V30" s="10">
        <f t="shared" si="7"/>
        <v>0.94786729857819907</v>
      </c>
      <c r="W30" s="48">
        <v>0.38869999999999999</v>
      </c>
      <c r="X30" s="18">
        <f t="shared" si="11"/>
        <v>0.18459999999999999</v>
      </c>
      <c r="Y30" s="10">
        <f t="shared" si="12"/>
        <v>0.95259430532134004</v>
      </c>
      <c r="Z30" s="19">
        <f t="shared" si="8"/>
        <v>95.259430532134004</v>
      </c>
      <c r="AA30" s="19">
        <f t="shared" si="9"/>
        <v>4.7405694678659955</v>
      </c>
      <c r="AB30" s="1">
        <f t="shared" si="13"/>
        <v>-1.9428142461967275</v>
      </c>
      <c r="AC30" s="1">
        <f t="shared" si="10"/>
        <v>0.88781424619672755</v>
      </c>
    </row>
    <row r="31" spans="1:29" ht="16" x14ac:dyDescent="0.2">
      <c r="A31" s="48">
        <v>-1.4419999999999999</v>
      </c>
      <c r="B31" s="10">
        <f t="shared" si="0"/>
        <v>0.69348127600554788</v>
      </c>
      <c r="C31" s="48">
        <v>0.3856</v>
      </c>
      <c r="D31" s="18">
        <f t="shared" si="1"/>
        <v>0.18149999999999999</v>
      </c>
      <c r="E31" s="10">
        <f t="shared" si="2"/>
        <v>0.93659732619622549</v>
      </c>
      <c r="F31" s="19">
        <f t="shared" si="3"/>
        <v>93.659732619622545</v>
      </c>
      <c r="G31" s="19">
        <f t="shared" si="4"/>
        <v>6.3402673803774547</v>
      </c>
      <c r="H31" s="1">
        <f t="shared" si="5"/>
        <v>-2.1123087644398719</v>
      </c>
      <c r="I31" s="1">
        <f t="shared" si="6"/>
        <v>0.67030876443987197</v>
      </c>
      <c r="U31" s="48">
        <v>-1.4419999999999999</v>
      </c>
      <c r="V31" s="10">
        <f t="shared" si="7"/>
        <v>0.69348127600554788</v>
      </c>
      <c r="W31" s="48">
        <v>0.3856</v>
      </c>
      <c r="X31" s="18">
        <f t="shared" si="11"/>
        <v>0.18149999999999999</v>
      </c>
      <c r="Y31" s="10">
        <f t="shared" si="12"/>
        <v>0.93659732619622549</v>
      </c>
      <c r="Z31" s="19">
        <f t="shared" si="8"/>
        <v>93.659732619622545</v>
      </c>
      <c r="AA31" s="19">
        <f t="shared" si="9"/>
        <v>6.3402673803774547</v>
      </c>
      <c r="AB31" s="1">
        <f t="shared" si="13"/>
        <v>-2.1123087644398719</v>
      </c>
      <c r="AC31" s="1">
        <f t="shared" si="10"/>
        <v>0.67030876443987197</v>
      </c>
    </row>
    <row r="32" spans="1:29" ht="16" x14ac:dyDescent="0.2">
      <c r="A32" s="48">
        <v>-1.931</v>
      </c>
      <c r="B32" s="10">
        <f>-1/A32</f>
        <v>0.51786639047125838</v>
      </c>
      <c r="C32" s="48">
        <v>0.38279999999999997</v>
      </c>
      <c r="D32" s="18">
        <f>C32-$B$5-$B$4</f>
        <v>0.17869999999999997</v>
      </c>
      <c r="E32" s="10">
        <f>(D32/$H$4)</f>
        <v>0.9221484418251541</v>
      </c>
      <c r="F32" s="19">
        <f>100*E32</f>
        <v>92.214844182515407</v>
      </c>
      <c r="G32" s="19">
        <f>100-F32</f>
        <v>7.7851558174845934</v>
      </c>
      <c r="H32" s="1">
        <f>-1/($M$4+$M$3*G32)</f>
        <v>-2.2929944367729282</v>
      </c>
      <c r="I32" s="1">
        <f>A32-H32</f>
        <v>0.3619944367729282</v>
      </c>
      <c r="U32" s="48">
        <v>-1.931</v>
      </c>
      <c r="V32" s="10">
        <f t="shared" si="7"/>
        <v>0.51786639047125838</v>
      </c>
      <c r="W32" s="48">
        <v>0.38279999999999997</v>
      </c>
      <c r="X32" s="18">
        <f t="shared" si="11"/>
        <v>0.17869999999999997</v>
      </c>
      <c r="Y32" s="10">
        <f t="shared" si="12"/>
        <v>0.9221484418251541</v>
      </c>
      <c r="Z32" s="19">
        <f t="shared" si="8"/>
        <v>92.214844182515407</v>
      </c>
      <c r="AA32" s="19">
        <f t="shared" si="9"/>
        <v>7.7851558174845934</v>
      </c>
      <c r="AB32" s="1">
        <f t="shared" si="13"/>
        <v>-2.2929944367729282</v>
      </c>
      <c r="AC32" s="1">
        <f t="shared" si="10"/>
        <v>0.3619944367729282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-2.4689999999999999</v>
      </c>
      <c r="V33" s="10">
        <f t="shared" si="7"/>
        <v>0.40502227622519243</v>
      </c>
      <c r="W33" s="48">
        <v>0.38019999999999998</v>
      </c>
      <c r="X33" s="18">
        <f t="shared" si="11"/>
        <v>0.17609999999999998</v>
      </c>
      <c r="Y33" s="10">
        <f t="shared" si="12"/>
        <v>0.90873162062344515</v>
      </c>
      <c r="Z33" s="19">
        <f t="shared" si="8"/>
        <v>90.87316206234452</v>
      </c>
      <c r="AA33" s="19">
        <f t="shared" si="9"/>
        <v>9.1268379376554805</v>
      </c>
      <c r="AB33" s="1">
        <f t="shared" si="13"/>
        <v>-2.4908405678944034</v>
      </c>
      <c r="AC33" s="1">
        <f t="shared" si="10"/>
        <v>2.1840567894403584E-2</v>
      </c>
    </row>
    <row r="34" spans="2:29" ht="16" x14ac:dyDescent="0.2">
      <c r="D34" s="18"/>
      <c r="E34" s="10"/>
      <c r="F34" s="19"/>
      <c r="G34" s="19"/>
      <c r="H34" s="1"/>
      <c r="I34" s="1"/>
      <c r="U34" s="48">
        <v>-2.8159999999999998</v>
      </c>
      <c r="V34" s="10">
        <f t="shared" si="7"/>
        <v>0.35511363636363641</v>
      </c>
      <c r="W34" s="48">
        <v>0.37709999999999999</v>
      </c>
      <c r="X34" s="18">
        <f t="shared" si="11"/>
        <v>0.17299999999999999</v>
      </c>
      <c r="Y34" s="10">
        <f t="shared" si="12"/>
        <v>0.89273464149833059</v>
      </c>
      <c r="Z34" s="19">
        <f t="shared" si="8"/>
        <v>89.27346414983306</v>
      </c>
      <c r="AA34" s="19">
        <f t="shared" si="9"/>
        <v>10.72653585016694</v>
      </c>
      <c r="AB34" s="1">
        <f t="shared" si="13"/>
        <v>-2.7764721521924156</v>
      </c>
      <c r="AC34" s="1">
        <f t="shared" si="10"/>
        <v>-3.9527847807584227E-2</v>
      </c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48">
        <v>-3.18</v>
      </c>
      <c r="V35" s="10">
        <f t="shared" si="7"/>
        <v>0.31446540880503143</v>
      </c>
      <c r="W35" s="48">
        <v>0.37340000000000001</v>
      </c>
      <c r="X35" s="18">
        <f t="shared" si="11"/>
        <v>0.16930000000000001</v>
      </c>
      <c r="Y35" s="10">
        <f t="shared" si="12"/>
        <v>0.87364147286512939</v>
      </c>
      <c r="Z35" s="19">
        <f t="shared" si="8"/>
        <v>87.364147286512946</v>
      </c>
      <c r="AA35" s="19">
        <f t="shared" si="9"/>
        <v>12.635852713487054</v>
      </c>
      <c r="AB35" s="1">
        <f t="shared" si="13"/>
        <v>-3.2167391983780189</v>
      </c>
      <c r="AC35" s="1">
        <f t="shared" si="10"/>
        <v>3.6739198378018756E-2</v>
      </c>
    </row>
    <row r="36" spans="2:29" ht="16" x14ac:dyDescent="0.2">
      <c r="D36" s="18"/>
      <c r="E36" s="10"/>
      <c r="F36" s="19"/>
      <c r="G36" s="19"/>
      <c r="H36" s="1"/>
      <c r="I36" s="1"/>
      <c r="U36" s="48">
        <v>-3.72</v>
      </c>
      <c r="V36" s="10">
        <f t="shared" si="7"/>
        <v>0.26881720430107525</v>
      </c>
      <c r="W36" s="48">
        <v>0.37040000000000001</v>
      </c>
      <c r="X36" s="18">
        <f t="shared" si="11"/>
        <v>0.1663</v>
      </c>
      <c r="Y36" s="10">
        <f t="shared" si="12"/>
        <v>0.85816052532469589</v>
      </c>
      <c r="Z36" s="19">
        <f t="shared" si="8"/>
        <v>85.816052532469584</v>
      </c>
      <c r="AA36" s="19">
        <f t="shared" si="9"/>
        <v>14.183947467530416</v>
      </c>
      <c r="AB36" s="1">
        <f t="shared" si="13"/>
        <v>-3.691337454363111</v>
      </c>
      <c r="AC36" s="1">
        <f t="shared" si="10"/>
        <v>-2.8662545636889192E-2</v>
      </c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A29E-B5F4-FA4F-9B1F-2B0F21061B79}">
  <dimension ref="A1:AC55"/>
  <sheetViews>
    <sheetView topLeftCell="W2" zoomScale="88" zoomScaleNormal="61" workbookViewId="0">
      <selection activeCell="Z25" sqref="Z25:AA33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0.33979671065874117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0.16329671065874116</v>
      </c>
      <c r="F3" t="s">
        <v>12</v>
      </c>
      <c r="G3" t="s">
        <v>27</v>
      </c>
      <c r="H3" s="32">
        <f>STDEV(D25:D48)/STDEV(A25:A48)</f>
        <v>7.4396578627143961E-3</v>
      </c>
      <c r="I3" s="33" t="s">
        <v>28</v>
      </c>
      <c r="J3" s="34">
        <f>COUNT(D25:D32)</f>
        <v>6</v>
      </c>
      <c r="L3" t="s">
        <v>27</v>
      </c>
      <c r="M3" s="35">
        <f>-STDEV(L24:L26)/STDEV(Q24:Q26)</f>
        <v>-2.3143959450994118E-3</v>
      </c>
      <c r="N3" s="33" t="s">
        <v>28</v>
      </c>
      <c r="O3" s="34">
        <f>COUNT(K24:K27)</f>
        <v>3</v>
      </c>
    </row>
    <row r="4" spans="1:21" ht="17" thickBot="1" x14ac:dyDescent="0.25">
      <c r="A4" t="s">
        <v>1</v>
      </c>
      <c r="B4" s="47">
        <v>0.17649999999999999</v>
      </c>
      <c r="D4" s="16" t="s">
        <v>13</v>
      </c>
      <c r="E4" s="17">
        <f>-1/M4</f>
        <v>-3.4027187673269954</v>
      </c>
      <c r="F4" t="s">
        <v>14</v>
      </c>
      <c r="G4" t="s">
        <v>29</v>
      </c>
      <c r="H4" s="32">
        <f>AVERAGE(D25:D48)-H3*AVERAGE(A25:A48)</f>
        <v>0.16329671065874116</v>
      </c>
      <c r="I4" s="36" t="s">
        <v>30</v>
      </c>
      <c r="L4" t="s">
        <v>29</v>
      </c>
      <c r="M4" s="37">
        <f>AVERAGE(L24:L35)-M3*AVERAGE(Q24:Q35)</f>
        <v>0.2938826474882465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-4.0983853615385764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9.359</v>
      </c>
      <c r="D6" s="22" t="s">
        <v>17</v>
      </c>
      <c r="E6" s="23">
        <f>P24</f>
        <v>78.446160662540507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18.47834903588036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4.5559140981485266E-2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0.24866316273460193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0.4416223161730477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-4.08</v>
      </c>
      <c r="L24" s="10">
        <f>-1/K24</f>
        <v>0.24509803921568626</v>
      </c>
      <c r="M24" s="48">
        <v>0.30459999999999998</v>
      </c>
      <c r="N24" s="18">
        <f>M24-$B$5-$B$4</f>
        <v>0.12809999999999999</v>
      </c>
      <c r="O24" s="10">
        <f>(N24/$H$4)</f>
        <v>0.78446160662540509</v>
      </c>
      <c r="P24" s="19">
        <f>100*O24</f>
        <v>78.446160662540507</v>
      </c>
      <c r="Q24" s="19">
        <f>100-P24</f>
        <v>21.553839337459493</v>
      </c>
      <c r="R24" s="1">
        <f>-1/($M$4+$M$3*Q24)</f>
        <v>-4.0983853615385764</v>
      </c>
      <c r="S24" s="1">
        <f>K24-R24</f>
        <v>1.8385361538576284E-2</v>
      </c>
    </row>
    <row r="25" spans="1:29" ht="16" x14ac:dyDescent="0.2">
      <c r="A25" s="48">
        <v>-2.89</v>
      </c>
      <c r="B25" s="10">
        <f t="shared" ref="B25:B29" si="0">-1/A25</f>
        <v>0.34602076124567471</v>
      </c>
      <c r="C25" s="48">
        <v>0.31780000000000003</v>
      </c>
      <c r="D25" s="18">
        <f t="shared" ref="D25:D29" si="1">C25-$B$5-$B$4</f>
        <v>0.14130000000000004</v>
      </c>
      <c r="E25" s="10">
        <f t="shared" ref="E25:E29" si="2">(D25/$H$4)</f>
        <v>0.86529605789359698</v>
      </c>
      <c r="F25" s="19">
        <f t="shared" ref="F25:F29" si="3">100*E25</f>
        <v>86.529605789359692</v>
      </c>
      <c r="G25" s="19">
        <f t="shared" ref="G25:G29" si="4">100-F25</f>
        <v>13.470394210640308</v>
      </c>
      <c r="H25" s="1">
        <f t="shared" ref="H25:H29" si="5">-1/($M$4+$M$3*G25)</f>
        <v>-3.806524677757674</v>
      </c>
      <c r="I25" s="1">
        <f t="shared" ref="I25:I29" si="6">A25-H25</f>
        <v>0.91652467775767388</v>
      </c>
      <c r="K25" s="48">
        <v>-4.2300000000000004</v>
      </c>
      <c r="L25" s="10">
        <f>-1/K25</f>
        <v>0.23640661938534277</v>
      </c>
      <c r="M25" s="48">
        <v>0.30120000000000002</v>
      </c>
      <c r="N25" s="18">
        <f>M25-$B$5-$B$4</f>
        <v>0.12470000000000003</v>
      </c>
      <c r="O25" s="10">
        <f>(N25/$H$4)</f>
        <v>0.76364061160178021</v>
      </c>
      <c r="P25" s="19">
        <f>100*O25</f>
        <v>76.364061160178025</v>
      </c>
      <c r="Q25" s="19">
        <f>100-P25</f>
        <v>23.635938839821975</v>
      </c>
      <c r="R25" s="1">
        <f>-1/($M$4+$M$3*Q25)</f>
        <v>-4.1809563658350744</v>
      </c>
      <c r="S25" s="1">
        <f>K25-R25</f>
        <v>-4.9043634164926075E-2</v>
      </c>
      <c r="U25" s="48">
        <v>-2.89</v>
      </c>
      <c r="V25" s="10">
        <f t="shared" ref="V25:V33" si="7">-1/U25</f>
        <v>0.34602076124567471</v>
      </c>
      <c r="W25" s="48">
        <v>0.31780000000000003</v>
      </c>
      <c r="X25" s="18">
        <f>W25-$B$5-$B$4</f>
        <v>0.14130000000000004</v>
      </c>
      <c r="Y25" s="10">
        <f>(X25/$H$4)</f>
        <v>0.86529605789359698</v>
      </c>
      <c r="Z25" s="19">
        <f t="shared" ref="Z25" si="8">100*Y25</f>
        <v>86.529605789359692</v>
      </c>
      <c r="AA25" s="19">
        <f t="shared" ref="AA25" si="9">100-Z25</f>
        <v>13.470394210640308</v>
      </c>
      <c r="AB25" s="1">
        <f>-1/($M$4+$M$3*AA25)</f>
        <v>-3.806524677757674</v>
      </c>
      <c r="AC25" s="1">
        <f t="shared" ref="AC25" si="10">U25-AB25</f>
        <v>0.91652467775767388</v>
      </c>
    </row>
    <row r="26" spans="1:29" ht="16" x14ac:dyDescent="0.2">
      <c r="A26" s="48">
        <v>-3.1589999999999998</v>
      </c>
      <c r="B26" s="10">
        <f t="shared" si="0"/>
        <v>0.31655587211142766</v>
      </c>
      <c r="C26" s="48">
        <v>0.31630000000000003</v>
      </c>
      <c r="D26" s="18">
        <f t="shared" si="1"/>
        <v>0.13980000000000004</v>
      </c>
      <c r="E26" s="10">
        <f t="shared" si="2"/>
        <v>0.85611032479493876</v>
      </c>
      <c r="F26" s="19">
        <f t="shared" si="3"/>
        <v>85.611032479493872</v>
      </c>
      <c r="G26" s="19">
        <f t="shared" si="4"/>
        <v>14.388967520506128</v>
      </c>
      <c r="H26" s="1">
        <f t="shared" si="5"/>
        <v>-3.837580110577639</v>
      </c>
      <c r="I26" s="1">
        <f t="shared" si="6"/>
        <v>0.67858011057763923</v>
      </c>
      <c r="K26" s="48">
        <v>-4.2699999999999996</v>
      </c>
      <c r="L26" s="10">
        <f>-1/K26</f>
        <v>0.23419203747072601</v>
      </c>
      <c r="M26" s="48">
        <v>0.29649999999999999</v>
      </c>
      <c r="N26" s="18">
        <f>M26-$B$5-$B$4</f>
        <v>0.12</v>
      </c>
      <c r="O26" s="10">
        <f>(N26/$H$4)</f>
        <v>0.7348586478926511</v>
      </c>
      <c r="P26" s="19">
        <f>100*O26</f>
        <v>73.485864789265108</v>
      </c>
      <c r="Q26" s="19">
        <f>100-P26</f>
        <v>26.514135210734892</v>
      </c>
      <c r="R26" s="1">
        <f>-1/($M$4+$M$3*Q26)</f>
        <v>-4.3007341610593475</v>
      </c>
      <c r="S26" s="1">
        <f>K26-R26</f>
        <v>3.0734161059347898E-2</v>
      </c>
      <c r="U26" s="48">
        <v>-3.1589999999999998</v>
      </c>
      <c r="V26" s="10">
        <f t="shared" si="7"/>
        <v>0.31655587211142766</v>
      </c>
      <c r="W26" s="48">
        <v>0.31630000000000003</v>
      </c>
      <c r="X26" s="18">
        <f t="shared" ref="X26:X33" si="11">W26-$B$5-$B$4</f>
        <v>0.13980000000000004</v>
      </c>
      <c r="Y26" s="10">
        <f t="shared" ref="Y26:Y33" si="12">(X26/$H$4)</f>
        <v>0.85611032479493876</v>
      </c>
      <c r="Z26" s="19">
        <f t="shared" ref="Z26:Z33" si="13">100*Y26</f>
        <v>85.611032479493872</v>
      </c>
      <c r="AA26" s="19">
        <f t="shared" ref="AA26:AA33" si="14">100-Z26</f>
        <v>14.388967520506128</v>
      </c>
      <c r="AB26" s="1">
        <f t="shared" ref="AB26:AB33" si="15">-1/($M$4+$M$3*AA26)</f>
        <v>-3.837580110577639</v>
      </c>
      <c r="AC26" s="1">
        <f t="shared" ref="AC26:AC33" si="16">U26-AB26</f>
        <v>0.67858011057763923</v>
      </c>
    </row>
    <row r="27" spans="1:29" ht="16" x14ac:dyDescent="0.2">
      <c r="A27" s="48">
        <v>-3.4009999999999998</v>
      </c>
      <c r="B27" s="10">
        <f t="shared" si="0"/>
        <v>0.29403116730373419</v>
      </c>
      <c r="C27" s="48">
        <v>0.31469999999999998</v>
      </c>
      <c r="D27" s="18">
        <f t="shared" si="1"/>
        <v>0.13819999999999999</v>
      </c>
      <c r="E27" s="10">
        <f t="shared" si="2"/>
        <v>0.8463122094897032</v>
      </c>
      <c r="F27" s="19">
        <f t="shared" si="3"/>
        <v>84.631220948970324</v>
      </c>
      <c r="G27" s="19">
        <f t="shared" si="4"/>
        <v>15.368779051029676</v>
      </c>
      <c r="H27" s="1">
        <f t="shared" si="5"/>
        <v>-3.8712693377226355</v>
      </c>
      <c r="I27" s="1">
        <f t="shared" si="6"/>
        <v>0.47026933772263568</v>
      </c>
      <c r="K27" s="36"/>
      <c r="L27" s="10"/>
      <c r="M27" s="36"/>
      <c r="N27" s="18"/>
      <c r="O27" s="10"/>
      <c r="P27" s="19"/>
      <c r="Q27" s="19"/>
      <c r="R27" s="1"/>
      <c r="S27" s="1"/>
      <c r="U27" s="48">
        <v>-3.4009999999999998</v>
      </c>
      <c r="V27" s="10">
        <f t="shared" si="7"/>
        <v>0.29403116730373419</v>
      </c>
      <c r="W27" s="48">
        <v>0.31469999999999998</v>
      </c>
      <c r="X27" s="18">
        <f t="shared" si="11"/>
        <v>0.13819999999999999</v>
      </c>
      <c r="Y27" s="10">
        <f t="shared" si="12"/>
        <v>0.8463122094897032</v>
      </c>
      <c r="Z27" s="19">
        <f t="shared" si="13"/>
        <v>84.631220948970324</v>
      </c>
      <c r="AA27" s="19">
        <f t="shared" si="14"/>
        <v>15.368779051029676</v>
      </c>
      <c r="AB27" s="1">
        <f t="shared" si="15"/>
        <v>-3.8712693377226355</v>
      </c>
      <c r="AC27" s="1">
        <f t="shared" si="16"/>
        <v>0.47026933772263568</v>
      </c>
    </row>
    <row r="28" spans="1:29" ht="16" x14ac:dyDescent="0.2">
      <c r="A28" s="48">
        <v>-3.7120000000000002</v>
      </c>
      <c r="B28" s="10">
        <f t="shared" si="0"/>
        <v>0.2693965517241379</v>
      </c>
      <c r="C28" s="48">
        <v>0.31309999999999999</v>
      </c>
      <c r="D28" s="18">
        <f t="shared" si="1"/>
        <v>0.1366</v>
      </c>
      <c r="E28" s="10">
        <f t="shared" si="2"/>
        <v>0.83651409418446787</v>
      </c>
      <c r="F28" s="19">
        <f t="shared" si="3"/>
        <v>83.651409418446789</v>
      </c>
      <c r="G28" s="19">
        <f t="shared" si="4"/>
        <v>16.348590581553211</v>
      </c>
      <c r="H28" s="1">
        <f t="shared" si="5"/>
        <v>-3.905555303344316</v>
      </c>
      <c r="I28" s="1">
        <f t="shared" si="6"/>
        <v>0.19355530334431581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-3.7120000000000002</v>
      </c>
      <c r="V28" s="10">
        <f t="shared" si="7"/>
        <v>0.2693965517241379</v>
      </c>
      <c r="W28" s="48">
        <v>0.31309999999999999</v>
      </c>
      <c r="X28" s="18">
        <f t="shared" si="11"/>
        <v>0.1366</v>
      </c>
      <c r="Y28" s="10">
        <f t="shared" si="12"/>
        <v>0.83651409418446787</v>
      </c>
      <c r="Z28" s="19">
        <f t="shared" si="13"/>
        <v>83.651409418446789</v>
      </c>
      <c r="AA28" s="19">
        <f t="shared" si="14"/>
        <v>16.348590581553211</v>
      </c>
      <c r="AB28" s="1">
        <f t="shared" si="15"/>
        <v>-3.905555303344316</v>
      </c>
      <c r="AC28" s="1">
        <f t="shared" si="16"/>
        <v>0.19355530334431581</v>
      </c>
    </row>
    <row r="29" spans="1:29" ht="16" x14ac:dyDescent="0.2">
      <c r="A29" s="48">
        <v>-3.9279999999999999</v>
      </c>
      <c r="B29" s="10">
        <f t="shared" si="0"/>
        <v>0.25458248472505091</v>
      </c>
      <c r="C29" s="48">
        <v>0.3105</v>
      </c>
      <c r="D29" s="18">
        <f t="shared" si="1"/>
        <v>0.13400000000000001</v>
      </c>
      <c r="E29" s="10">
        <f t="shared" si="2"/>
        <v>0.82059215681346054</v>
      </c>
      <c r="F29" s="19">
        <f t="shared" si="3"/>
        <v>82.05921568134606</v>
      </c>
      <c r="G29" s="19">
        <f t="shared" si="4"/>
        <v>17.94078431865394</v>
      </c>
      <c r="H29" s="1">
        <f t="shared" si="5"/>
        <v>-3.9625841862931579</v>
      </c>
      <c r="I29" s="1">
        <f t="shared" si="6"/>
        <v>3.4584186293157959E-2</v>
      </c>
      <c r="U29" s="48">
        <v>-3.9279999999999999</v>
      </c>
      <c r="V29" s="10">
        <f t="shared" si="7"/>
        <v>0.25458248472505091</v>
      </c>
      <c r="W29" s="48">
        <v>0.3105</v>
      </c>
      <c r="X29" s="18">
        <f t="shared" si="11"/>
        <v>0.13400000000000001</v>
      </c>
      <c r="Y29" s="10">
        <f t="shared" si="12"/>
        <v>0.82059215681346054</v>
      </c>
      <c r="Z29" s="19">
        <f t="shared" si="13"/>
        <v>82.05921568134606</v>
      </c>
      <c r="AA29" s="19">
        <f t="shared" si="14"/>
        <v>17.94078431865394</v>
      </c>
      <c r="AB29" s="1">
        <f t="shared" si="15"/>
        <v>-3.9625841862931579</v>
      </c>
      <c r="AC29" s="1">
        <f t="shared" si="16"/>
        <v>3.4584186293157959E-2</v>
      </c>
    </row>
    <row r="30" spans="1:29" ht="16" x14ac:dyDescent="0.2">
      <c r="A30" s="48">
        <v>-4.1180000000000003</v>
      </c>
      <c r="B30" s="10">
        <f>-1/A30</f>
        <v>0.24283632831471585</v>
      </c>
      <c r="C30" s="48">
        <v>0.30859999999999999</v>
      </c>
      <c r="D30" s="18">
        <f>C30-$B$5-$B$4</f>
        <v>0.1321</v>
      </c>
      <c r="E30" s="10">
        <f>(D30/$H$4)</f>
        <v>0.80895689488849343</v>
      </c>
      <c r="F30" s="19">
        <f>100*E30</f>
        <v>80.895689488849342</v>
      </c>
      <c r="G30" s="19">
        <f>100-F30</f>
        <v>19.104310511150658</v>
      </c>
      <c r="H30" s="1">
        <f>-1/($M$4+$M$3*G30)</f>
        <v>-4.0053237368084345</v>
      </c>
      <c r="I30" s="1">
        <f>A30-H30</f>
        <v>-0.11267626319156587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-4.1180000000000003</v>
      </c>
      <c r="V30" s="10">
        <f t="shared" si="7"/>
        <v>0.24283632831471585</v>
      </c>
      <c r="W30" s="48">
        <v>0.30859999999999999</v>
      </c>
      <c r="X30" s="18">
        <f t="shared" si="11"/>
        <v>0.1321</v>
      </c>
      <c r="Y30" s="10">
        <f t="shared" si="12"/>
        <v>0.80895689488849343</v>
      </c>
      <c r="Z30" s="19">
        <f t="shared" si="13"/>
        <v>80.895689488849342</v>
      </c>
      <c r="AA30" s="19">
        <f t="shared" si="14"/>
        <v>19.104310511150658</v>
      </c>
      <c r="AB30" s="1">
        <f t="shared" si="15"/>
        <v>-4.0053237368084345</v>
      </c>
      <c r="AC30" s="1">
        <f t="shared" si="16"/>
        <v>-0.11267626319156587</v>
      </c>
    </row>
    <row r="31" spans="1:29" ht="16" x14ac:dyDescent="0.2">
      <c r="A31" s="36"/>
      <c r="B31" s="10"/>
      <c r="C31" s="36"/>
      <c r="D31" s="18"/>
      <c r="E31" s="10"/>
      <c r="F31" s="19"/>
      <c r="G31" s="19"/>
      <c r="H31" s="1"/>
      <c r="I31" s="1"/>
      <c r="U31" s="48">
        <v>-4.08</v>
      </c>
      <c r="V31" s="10">
        <f t="shared" si="7"/>
        <v>0.24509803921568626</v>
      </c>
      <c r="W31" s="48">
        <v>0.30459999999999998</v>
      </c>
      <c r="X31" s="18">
        <f t="shared" si="11"/>
        <v>0.12809999999999999</v>
      </c>
      <c r="Y31" s="10">
        <f t="shared" si="12"/>
        <v>0.78446160662540509</v>
      </c>
      <c r="Z31" s="19">
        <f t="shared" si="13"/>
        <v>78.446160662540507</v>
      </c>
      <c r="AA31" s="19">
        <f t="shared" si="14"/>
        <v>21.553839337459493</v>
      </c>
      <c r="AB31" s="1">
        <f t="shared" si="15"/>
        <v>-4.0983853615385764</v>
      </c>
      <c r="AC31" s="1">
        <f t="shared" si="16"/>
        <v>1.8385361538576284E-2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-4.2300000000000004</v>
      </c>
      <c r="V32" s="10">
        <f t="shared" si="7"/>
        <v>0.23640661938534277</v>
      </c>
      <c r="W32" s="48">
        <v>0.30120000000000002</v>
      </c>
      <c r="X32" s="18">
        <f t="shared" si="11"/>
        <v>0.12470000000000003</v>
      </c>
      <c r="Y32" s="10">
        <f t="shared" si="12"/>
        <v>0.76364061160178021</v>
      </c>
      <c r="Z32" s="19">
        <f t="shared" si="13"/>
        <v>76.364061160178025</v>
      </c>
      <c r="AA32" s="19">
        <f t="shared" si="14"/>
        <v>23.635938839821975</v>
      </c>
      <c r="AB32" s="1">
        <f t="shared" si="15"/>
        <v>-4.1809563658350744</v>
      </c>
      <c r="AC32" s="1">
        <f t="shared" si="16"/>
        <v>-4.9043634164926075E-2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-4.2699999999999996</v>
      </c>
      <c r="V33" s="10">
        <f t="shared" si="7"/>
        <v>0.23419203747072601</v>
      </c>
      <c r="W33" s="48">
        <v>0.29649999999999999</v>
      </c>
      <c r="X33" s="18">
        <f t="shared" si="11"/>
        <v>0.12</v>
      </c>
      <c r="Y33" s="10">
        <f t="shared" si="12"/>
        <v>0.7348586478926511</v>
      </c>
      <c r="Z33" s="19">
        <f t="shared" si="13"/>
        <v>73.485864789265108</v>
      </c>
      <c r="AA33" s="19">
        <f t="shared" si="14"/>
        <v>26.514135210734892</v>
      </c>
      <c r="AB33" s="1">
        <f t="shared" si="15"/>
        <v>-4.3007341610593475</v>
      </c>
      <c r="AC33" s="1">
        <f t="shared" si="16"/>
        <v>3.0734161059347898E-2</v>
      </c>
    </row>
    <row r="34" spans="2:29" ht="16" x14ac:dyDescent="0.2">
      <c r="D34" s="18"/>
      <c r="E34" s="10"/>
      <c r="F34" s="19"/>
      <c r="G34" s="19"/>
      <c r="H34" s="1"/>
      <c r="I34" s="1"/>
      <c r="U34" s="36"/>
      <c r="V34" s="10"/>
      <c r="W34" s="36"/>
      <c r="X34" s="18"/>
      <c r="Y34" s="10"/>
      <c r="Z34" s="19"/>
      <c r="AA34" s="19"/>
      <c r="AB34" s="1"/>
      <c r="AC34" s="1"/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2:29" ht="16" x14ac:dyDescent="0.2"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B2D2-45F5-0046-BC71-E3E16BFF29C2}">
  <dimension ref="A1:AC55"/>
  <sheetViews>
    <sheetView zoomScale="111" zoomScaleNormal="70" workbookViewId="0">
      <selection activeCell="D16" sqref="D1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 t="e">
        <f>H4+B4</f>
        <v>#DIV/0!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 t="e">
        <f>H4</f>
        <v>#DIV/0!</v>
      </c>
      <c r="F3" t="s">
        <v>12</v>
      </c>
      <c r="G3" t="s">
        <v>27</v>
      </c>
      <c r="H3" s="32" t="e">
        <f>STDEV(D25:D48)/STDEV(A25:A48)</f>
        <v>#DIV/0!</v>
      </c>
      <c r="I3" s="33" t="s">
        <v>28</v>
      </c>
      <c r="J3" s="34">
        <f>COUNT(D25:D37)</f>
        <v>0</v>
      </c>
      <c r="L3" t="s">
        <v>27</v>
      </c>
      <c r="M3" s="35" t="e">
        <f>-STDEV(L24:L25)/STDEV(Q24:Q25)</f>
        <v>#DIV/0!</v>
      </c>
      <c r="N3" s="33" t="s">
        <v>28</v>
      </c>
      <c r="O3" s="34">
        <f>COUNT(K24:K28)</f>
        <v>0</v>
      </c>
    </row>
    <row r="4" spans="1:21" ht="17" thickBot="1" x14ac:dyDescent="0.25">
      <c r="A4" t="s">
        <v>1</v>
      </c>
      <c r="B4" s="47">
        <v>0.13850000000000001</v>
      </c>
      <c r="D4" s="16" t="s">
        <v>13</v>
      </c>
      <c r="E4" s="17" t="e">
        <f>-1/M4</f>
        <v>#DIV/0!</v>
      </c>
      <c r="F4" t="s">
        <v>14</v>
      </c>
      <c r="G4" t="s">
        <v>29</v>
      </c>
      <c r="H4" s="32" t="e">
        <f>AVERAGE(D25:D48)-H3*AVERAGE(A25:A48)</f>
        <v>#DIV/0!</v>
      </c>
      <c r="I4" s="36" t="s">
        <v>30</v>
      </c>
      <c r="L4" t="s">
        <v>29</v>
      </c>
      <c r="M4" s="37" t="e">
        <f>AVERAGE(L24:L35)-M3*AVERAGE(Q24:Q35)</f>
        <v>#DIV/0!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0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9.7539999999999996</v>
      </c>
      <c r="D6" s="22" t="s">
        <v>17</v>
      </c>
      <c r="E6" s="23">
        <f>P24</f>
        <v>0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 t="e">
        <f>STDEV(I25:I37)/STDEV(E25:E37)</f>
        <v>#DIV/0!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 t="e">
        <f>STDEV(E25:E37)/STDEV(A25:A37)</f>
        <v>#DIV/0!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 t="e">
        <f>STDEV(O24:O28)/STDEV(K24:K28)</f>
        <v>#DIV/0!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 t="e">
        <f>E8*H4/18/(B6/10000)</f>
        <v>#DIV/0!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/>
      <c r="L24" s="10"/>
      <c r="M24" s="48"/>
      <c r="N24" s="18"/>
      <c r="O24" s="10"/>
      <c r="P24" s="19"/>
      <c r="Q24" s="19"/>
      <c r="R24" s="1"/>
      <c r="S24" s="1"/>
    </row>
    <row r="25" spans="1:29" ht="16" x14ac:dyDescent="0.2">
      <c r="A25" s="48"/>
      <c r="B25" s="10"/>
      <c r="C25" s="48"/>
      <c r="D25" s="18"/>
      <c r="E25" s="10"/>
      <c r="F25" s="19"/>
      <c r="G25" s="19"/>
      <c r="H25" s="1"/>
      <c r="I25" s="1"/>
      <c r="K25" s="48"/>
      <c r="L25" s="10"/>
      <c r="M25" s="48"/>
      <c r="N25" s="18"/>
      <c r="O25" s="10"/>
      <c r="P25" s="19"/>
      <c r="Q25" s="19"/>
      <c r="R25" s="1"/>
      <c r="S25" s="1"/>
      <c r="U25" s="48">
        <v>-3.5329999999999999</v>
      </c>
      <c r="V25" s="10">
        <f t="shared" ref="V25:V31" si="0">-1/U25</f>
        <v>0.28304557033682426</v>
      </c>
      <c r="W25" s="48">
        <v>0.25690000000000002</v>
      </c>
      <c r="X25" s="18">
        <f>W25-$B$5-$B$4</f>
        <v>0.11840000000000001</v>
      </c>
      <c r="Y25" s="10" t="e">
        <f>(X25/$H$4)</f>
        <v>#DIV/0!</v>
      </c>
      <c r="Z25" s="19" t="e">
        <f t="shared" ref="Z25:Z31" si="1">100*Y25</f>
        <v>#DIV/0!</v>
      </c>
      <c r="AA25" s="19" t="e">
        <f t="shared" ref="AA25:AA31" si="2">100-Z25</f>
        <v>#DIV/0!</v>
      </c>
      <c r="AB25" s="1" t="e">
        <f>-1/($M$4+$M$3*AA25)</f>
        <v>#DIV/0!</v>
      </c>
      <c r="AC25" s="1" t="e">
        <f t="shared" ref="AC25:AC31" si="3">U25-AB25</f>
        <v>#DIV/0!</v>
      </c>
    </row>
    <row r="26" spans="1:29" ht="16" x14ac:dyDescent="0.2">
      <c r="A26" s="48"/>
      <c r="B26" s="10"/>
      <c r="C26" s="48"/>
      <c r="D26" s="18"/>
      <c r="E26" s="10"/>
      <c r="F26" s="19"/>
      <c r="G26" s="19"/>
      <c r="H26" s="1"/>
      <c r="I26" s="1"/>
      <c r="K26" s="48"/>
      <c r="L26" s="10"/>
      <c r="M26" s="48"/>
      <c r="N26" s="18"/>
      <c r="O26" s="10"/>
      <c r="P26" s="19"/>
      <c r="Q26" s="19"/>
      <c r="R26" s="1"/>
      <c r="S26" s="1"/>
      <c r="U26" s="48">
        <v>-3.6</v>
      </c>
      <c r="V26" s="10">
        <f t="shared" si="0"/>
        <v>0.27777777777777779</v>
      </c>
      <c r="W26" s="48">
        <v>0.25600000000000001</v>
      </c>
      <c r="X26" s="18">
        <f t="shared" ref="X26:X31" si="4">W26-$B$5-$B$4</f>
        <v>0.11749999999999999</v>
      </c>
      <c r="Y26" s="10" t="e">
        <f t="shared" ref="Y26:Y31" si="5">(X26/$H$4)</f>
        <v>#DIV/0!</v>
      </c>
      <c r="Z26" s="19" t="e">
        <f t="shared" si="1"/>
        <v>#DIV/0!</v>
      </c>
      <c r="AA26" s="19" t="e">
        <f t="shared" si="2"/>
        <v>#DIV/0!</v>
      </c>
      <c r="AB26" s="1" t="e">
        <f t="shared" ref="AB26:AB31" si="6">-1/($M$4+$M$3*AA26)</f>
        <v>#DIV/0!</v>
      </c>
      <c r="AC26" s="1" t="e">
        <f t="shared" si="3"/>
        <v>#DIV/0!</v>
      </c>
    </row>
    <row r="27" spans="1:29" ht="16" x14ac:dyDescent="0.2">
      <c r="A27" s="48"/>
      <c r="B27" s="10"/>
      <c r="C27" s="48"/>
      <c r="D27" s="18"/>
      <c r="E27" s="10"/>
      <c r="F27" s="19"/>
      <c r="G27" s="19"/>
      <c r="H27" s="1"/>
      <c r="I27" s="1"/>
      <c r="K27" s="48"/>
      <c r="L27" s="10"/>
      <c r="M27" s="48"/>
      <c r="N27" s="18"/>
      <c r="O27" s="10"/>
      <c r="P27" s="19"/>
      <c r="Q27" s="19"/>
      <c r="R27" s="1"/>
      <c r="S27" s="1"/>
      <c r="U27" s="48">
        <v>-3.609</v>
      </c>
      <c r="V27" s="10">
        <f t="shared" si="0"/>
        <v>0.27708506511499031</v>
      </c>
      <c r="W27" s="48">
        <v>0.25319999999999998</v>
      </c>
      <c r="X27" s="18">
        <f t="shared" si="4"/>
        <v>0.11469999999999997</v>
      </c>
      <c r="Y27" s="10" t="e">
        <f t="shared" si="5"/>
        <v>#DIV/0!</v>
      </c>
      <c r="Z27" s="19" t="e">
        <f t="shared" si="1"/>
        <v>#DIV/0!</v>
      </c>
      <c r="AA27" s="19" t="e">
        <f t="shared" si="2"/>
        <v>#DIV/0!</v>
      </c>
      <c r="AB27" s="1" t="e">
        <f t="shared" si="6"/>
        <v>#DIV/0!</v>
      </c>
      <c r="AC27" s="1" t="e">
        <f t="shared" si="3"/>
        <v>#DIV/0!</v>
      </c>
    </row>
    <row r="28" spans="1:29" ht="16" x14ac:dyDescent="0.2">
      <c r="A28" s="48"/>
      <c r="B28" s="10"/>
      <c r="C28" s="48"/>
      <c r="D28" s="18"/>
      <c r="E28" s="10"/>
      <c r="F28" s="19"/>
      <c r="G28" s="19"/>
      <c r="H28" s="1"/>
      <c r="I28" s="1"/>
      <c r="K28" s="48"/>
      <c r="L28" s="10"/>
      <c r="M28" s="48"/>
      <c r="N28" s="18"/>
      <c r="O28" s="10"/>
      <c r="P28" s="19"/>
      <c r="Q28" s="19"/>
      <c r="R28" s="1"/>
      <c r="S28" s="1"/>
      <c r="U28" s="48">
        <v>-3.3889999999999998</v>
      </c>
      <c r="V28" s="10">
        <f t="shared" si="0"/>
        <v>0.29507229271171437</v>
      </c>
      <c r="W28" s="48">
        <v>0.25080000000000002</v>
      </c>
      <c r="X28" s="18">
        <f t="shared" si="4"/>
        <v>0.11230000000000001</v>
      </c>
      <c r="Y28" s="10" t="e">
        <f t="shared" si="5"/>
        <v>#DIV/0!</v>
      </c>
      <c r="Z28" s="19" t="e">
        <f t="shared" si="1"/>
        <v>#DIV/0!</v>
      </c>
      <c r="AA28" s="19" t="e">
        <f t="shared" si="2"/>
        <v>#DIV/0!</v>
      </c>
      <c r="AB28" s="1" t="e">
        <f t="shared" si="6"/>
        <v>#DIV/0!</v>
      </c>
      <c r="AC28" s="1" t="e">
        <f t="shared" si="3"/>
        <v>#DIV/0!</v>
      </c>
    </row>
    <row r="29" spans="1:29" ht="16" x14ac:dyDescent="0.2">
      <c r="A29" s="48"/>
      <c r="B29" s="10"/>
      <c r="C29" s="48"/>
      <c r="D29" s="18"/>
      <c r="E29" s="10"/>
      <c r="F29" s="19"/>
      <c r="G29" s="19"/>
      <c r="H29" s="1"/>
      <c r="I29" s="1"/>
      <c r="K29" s="48"/>
      <c r="L29" s="10"/>
      <c r="M29" s="48"/>
      <c r="N29" s="18"/>
      <c r="O29" s="10"/>
      <c r="P29" s="19"/>
      <c r="Q29" s="19"/>
      <c r="R29" s="1"/>
      <c r="S29" s="1"/>
      <c r="U29" s="48">
        <v>-3.3530000000000002</v>
      </c>
      <c r="V29" s="10">
        <f t="shared" si="0"/>
        <v>0.29824038174768863</v>
      </c>
      <c r="W29" s="48">
        <v>0.2477</v>
      </c>
      <c r="X29" s="18">
        <f t="shared" si="4"/>
        <v>0.10919999999999999</v>
      </c>
      <c r="Y29" s="10" t="e">
        <f t="shared" si="5"/>
        <v>#DIV/0!</v>
      </c>
      <c r="Z29" s="19" t="e">
        <f t="shared" si="1"/>
        <v>#DIV/0!</v>
      </c>
      <c r="AA29" s="19" t="e">
        <f t="shared" si="2"/>
        <v>#DIV/0!</v>
      </c>
      <c r="AB29" s="1" t="e">
        <f t="shared" si="6"/>
        <v>#DIV/0!</v>
      </c>
      <c r="AC29" s="1" t="e">
        <f t="shared" si="3"/>
        <v>#DIV/0!</v>
      </c>
    </row>
    <row r="30" spans="1:29" ht="16" x14ac:dyDescent="0.2">
      <c r="A30" s="48"/>
      <c r="B30" s="10"/>
      <c r="C30" s="48"/>
      <c r="D30" s="18"/>
      <c r="E30" s="10"/>
      <c r="F30" s="19"/>
      <c r="G30" s="19"/>
      <c r="H30" s="1"/>
      <c r="I30" s="1"/>
      <c r="U30" s="48">
        <v>-3.4119999999999999</v>
      </c>
      <c r="V30" s="10">
        <f t="shared" si="0"/>
        <v>0.29308323563892147</v>
      </c>
      <c r="W30" s="48">
        <v>0.24410000000000001</v>
      </c>
      <c r="X30" s="18">
        <f t="shared" si="4"/>
        <v>0.1056</v>
      </c>
      <c r="Y30" s="10" t="e">
        <f t="shared" si="5"/>
        <v>#DIV/0!</v>
      </c>
      <c r="Z30" s="19" t="e">
        <f t="shared" si="1"/>
        <v>#DIV/0!</v>
      </c>
      <c r="AA30" s="19" t="e">
        <f t="shared" si="2"/>
        <v>#DIV/0!</v>
      </c>
      <c r="AB30" s="1" t="e">
        <f t="shared" si="6"/>
        <v>#DIV/0!</v>
      </c>
      <c r="AC30" s="1" t="e">
        <f t="shared" si="3"/>
        <v>#DIV/0!</v>
      </c>
    </row>
    <row r="31" spans="1:29" ht="16" x14ac:dyDescent="0.2">
      <c r="A31" s="48"/>
      <c r="B31" s="10"/>
      <c r="C31" s="48"/>
      <c r="D31" s="18"/>
      <c r="E31" s="10"/>
      <c r="F31" s="19"/>
      <c r="G31" s="19"/>
      <c r="H31" s="1"/>
      <c r="I31" s="1"/>
      <c r="U31" s="48">
        <v>-3.1440000000000001</v>
      </c>
      <c r="V31" s="10">
        <f t="shared" si="0"/>
        <v>0.31806615776081426</v>
      </c>
      <c r="W31" s="48">
        <v>0.24179999999999999</v>
      </c>
      <c r="X31" s="18">
        <f t="shared" si="4"/>
        <v>0.10329999999999998</v>
      </c>
      <c r="Y31" s="10" t="e">
        <f t="shared" si="5"/>
        <v>#DIV/0!</v>
      </c>
      <c r="Z31" s="19" t="e">
        <f t="shared" si="1"/>
        <v>#DIV/0!</v>
      </c>
      <c r="AA31" s="19" t="e">
        <f t="shared" si="2"/>
        <v>#DIV/0!</v>
      </c>
      <c r="AB31" s="1" t="e">
        <f t="shared" si="6"/>
        <v>#DIV/0!</v>
      </c>
      <c r="AC31" s="1" t="e">
        <f t="shared" si="3"/>
        <v>#DIV/0!</v>
      </c>
    </row>
    <row r="32" spans="1:29" ht="16" x14ac:dyDescent="0.2">
      <c r="A32" s="48"/>
      <c r="B32" s="10"/>
      <c r="C32" s="48"/>
      <c r="D32" s="18"/>
      <c r="E32" s="10"/>
      <c r="F32" s="19"/>
      <c r="G32" s="19"/>
      <c r="H32" s="1"/>
      <c r="I32" s="1"/>
      <c r="U32" s="36"/>
      <c r="V32" s="10"/>
      <c r="W32" s="36"/>
      <c r="X32" s="18"/>
      <c r="Y32" s="10"/>
      <c r="Z32" s="19"/>
      <c r="AA32" s="19"/>
      <c r="AB32" s="1"/>
      <c r="AC32" s="1"/>
    </row>
    <row r="33" spans="1:29" ht="16" x14ac:dyDescent="0.2">
      <c r="A33" s="48"/>
      <c r="B33" s="10"/>
      <c r="C33" s="48"/>
      <c r="D33" s="18"/>
      <c r="E33" s="10"/>
      <c r="F33" s="19"/>
      <c r="G33" s="19"/>
      <c r="H33" s="1"/>
      <c r="I33" s="1"/>
      <c r="U33" s="36"/>
      <c r="V33" s="10"/>
      <c r="W33" s="36"/>
      <c r="X33" s="18"/>
      <c r="Y33" s="10"/>
      <c r="Z33" s="19"/>
      <c r="AA33" s="19"/>
      <c r="AB33" s="1"/>
      <c r="AC33" s="1"/>
    </row>
    <row r="34" spans="1:29" ht="16" x14ac:dyDescent="0.2">
      <c r="A34" s="48"/>
      <c r="B34" s="10"/>
      <c r="C34" s="48"/>
      <c r="D34" s="18"/>
      <c r="E34" s="10"/>
      <c r="F34" s="19"/>
      <c r="G34" s="19"/>
      <c r="H34" s="1"/>
      <c r="I34" s="1"/>
      <c r="U34" s="36"/>
      <c r="V34" s="10"/>
      <c r="W34" s="36"/>
      <c r="X34" s="18"/>
      <c r="Y34" s="10"/>
      <c r="Z34" s="19"/>
      <c r="AA34" s="19"/>
      <c r="AB34" s="1"/>
      <c r="AC34" s="1"/>
    </row>
    <row r="35" spans="1:29" ht="16" x14ac:dyDescent="0.2">
      <c r="A35" s="48"/>
      <c r="B35" s="10"/>
      <c r="C35" s="48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48"/>
      <c r="B36" s="10"/>
      <c r="C36" s="48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48"/>
      <c r="B37" s="10"/>
      <c r="C37" s="48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EC7-A2A0-B54D-AF32-4EEBC88AC764}">
  <dimension ref="A1:AC55"/>
  <sheetViews>
    <sheetView topLeftCell="B1" zoomScale="167" zoomScaleNormal="61" workbookViewId="0">
      <selection activeCell="D14" sqref="D1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0.2247934669094041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0.10799346690940409</v>
      </c>
      <c r="F3" t="s">
        <v>12</v>
      </c>
      <c r="G3" t="s">
        <v>27</v>
      </c>
      <c r="H3" s="32">
        <f>STDEV(D25:D48)/STDEV(A25:A48)</f>
        <v>4.4594370966430288E-3</v>
      </c>
      <c r="I3" s="33" t="s">
        <v>28</v>
      </c>
      <c r="J3" s="34">
        <f>COUNT(D25:D32)</f>
        <v>8</v>
      </c>
      <c r="L3" t="s">
        <v>27</v>
      </c>
      <c r="M3" s="35">
        <f>-STDEV(L24:L26)/STDEV(Q24:Q26)</f>
        <v>-1.0510219278857152E-2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0.1168</v>
      </c>
      <c r="D4" s="16" t="s">
        <v>13</v>
      </c>
      <c r="E4" s="17">
        <f>-1/M4</f>
        <v>-2.1792377442605853</v>
      </c>
      <c r="F4" t="s">
        <v>14</v>
      </c>
      <c r="G4" t="s">
        <v>29</v>
      </c>
      <c r="H4" s="32">
        <f>AVERAGE(D25:D48)-H3*AVERAGE(A25:A48)</f>
        <v>0.10799346690940409</v>
      </c>
      <c r="I4" s="36" t="s">
        <v>30</v>
      </c>
      <c r="L4" t="s">
        <v>29</v>
      </c>
      <c r="M4" s="37">
        <f>AVERAGE(L24:L35)-M3*AVERAGE(Q24:Q35)</f>
        <v>0.45887604628438539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-3.2560969171610865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7.6539999999999999</v>
      </c>
      <c r="D6" s="22" t="s">
        <v>17</v>
      </c>
      <c r="E6" s="23">
        <f>P24</f>
        <v>85.560731259340457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16.577327993852983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4.1293582142186966E-2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8.4801619306496615E-2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0.32368239530841014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-3.331</v>
      </c>
      <c r="L24" s="10">
        <f>-1/K24</f>
        <v>0.30021014710297206</v>
      </c>
      <c r="M24" s="48">
        <v>0.2092</v>
      </c>
      <c r="N24" s="18">
        <f>M24-$B$5-$B$4</f>
        <v>9.2399999999999996E-2</v>
      </c>
      <c r="O24" s="10">
        <f>(N24/$H$4)</f>
        <v>0.8556073125934045</v>
      </c>
      <c r="P24" s="19">
        <f>100*O24</f>
        <v>85.560731259340457</v>
      </c>
      <c r="Q24" s="19">
        <f>100-P24</f>
        <v>14.439268740659543</v>
      </c>
      <c r="R24" s="1">
        <f>-1/($M$4+$M$3*Q24)</f>
        <v>-3.2560969171610865</v>
      </c>
      <c r="S24" s="1">
        <f>K24-R24</f>
        <v>-7.4903082838913448E-2</v>
      </c>
    </row>
    <row r="25" spans="1:29" ht="16" x14ac:dyDescent="0.2">
      <c r="A25" s="48">
        <v>-1.3560000000000001</v>
      </c>
      <c r="B25" s="10">
        <f t="shared" ref="B25:B32" si="0">-1/A25</f>
        <v>0.73746312684365778</v>
      </c>
      <c r="C25" s="48">
        <v>0.21840000000000001</v>
      </c>
      <c r="D25" s="18">
        <f t="shared" ref="D25" si="1">C25-$B$5-$B$4</f>
        <v>0.10160000000000001</v>
      </c>
      <c r="E25" s="10">
        <f t="shared" ref="E25" si="2">(D25/$H$4)</f>
        <v>0.94079765107673063</v>
      </c>
      <c r="F25" s="19">
        <f t="shared" ref="F25" si="3">100*E25</f>
        <v>94.079765107673069</v>
      </c>
      <c r="G25" s="19">
        <f t="shared" ref="G25" si="4">100-F25</f>
        <v>5.9202348923269312</v>
      </c>
      <c r="H25" s="1">
        <f t="shared" ref="H25" si="5">-1/($M$4+$M$3*G25)</f>
        <v>-2.5210947600703886</v>
      </c>
      <c r="I25" s="1">
        <f t="shared" ref="I25" si="6">A25-H25</f>
        <v>1.1650947600703885</v>
      </c>
      <c r="K25" s="48">
        <v>-3.681</v>
      </c>
      <c r="L25" s="10">
        <f t="shared" ref="L25:L27" si="7">-1/K25</f>
        <v>0.27166530834012498</v>
      </c>
      <c r="M25" s="48">
        <v>0.20580000000000001</v>
      </c>
      <c r="N25" s="18">
        <f t="shared" ref="N25:N27" si="8">M25-$B$5-$B$4</f>
        <v>8.900000000000001E-2</v>
      </c>
      <c r="O25" s="10">
        <f t="shared" ref="O25:O27" si="9">(N25/$H$4)</f>
        <v>0.82412392663217549</v>
      </c>
      <c r="P25" s="19">
        <f t="shared" ref="P25:P27" si="10">100*O25</f>
        <v>82.412392663217545</v>
      </c>
      <c r="Q25" s="19">
        <f t="shared" ref="Q25:Q27" si="11">100-P25</f>
        <v>17.587607336782455</v>
      </c>
      <c r="R25" s="1">
        <f t="shared" ref="R25:R27" si="12">-1/($M$4+$M$3*Q25)</f>
        <v>-3.6492829395025486</v>
      </c>
      <c r="S25" s="1">
        <f t="shared" ref="S25:S27" si="13">K25-R25</f>
        <v>-3.1717060497451488E-2</v>
      </c>
      <c r="U25" s="48">
        <v>-1.3560000000000001</v>
      </c>
      <c r="V25" s="10">
        <f t="shared" ref="V25:V36" si="14">-1/U25</f>
        <v>0.73746312684365778</v>
      </c>
      <c r="W25" s="48">
        <v>0.21840000000000001</v>
      </c>
      <c r="X25" s="18">
        <f>W25-$B$5-$B$4</f>
        <v>0.10160000000000001</v>
      </c>
      <c r="Y25" s="10">
        <f>(X25/$H$4)</f>
        <v>0.94079765107673063</v>
      </c>
      <c r="Z25" s="19">
        <f t="shared" ref="Z25" si="15">100*Y25</f>
        <v>94.079765107673069</v>
      </c>
      <c r="AA25" s="19">
        <f t="shared" ref="AA25" si="16">100-Z25</f>
        <v>5.9202348923269312</v>
      </c>
      <c r="AB25" s="1">
        <f>-1/($M$4+$M$3*AA25)</f>
        <v>-2.5210947600703886</v>
      </c>
      <c r="AC25" s="1">
        <f t="shared" ref="AC25" si="17">U25-AB25</f>
        <v>1.1650947600703885</v>
      </c>
    </row>
    <row r="26" spans="1:29" ht="16" x14ac:dyDescent="0.2">
      <c r="A26" s="48">
        <v>-1.5880000000000001</v>
      </c>
      <c r="B26" s="10">
        <f t="shared" si="0"/>
        <v>0.62972292191435764</v>
      </c>
      <c r="C26" s="48">
        <v>0.21829999999999999</v>
      </c>
      <c r="D26" s="18">
        <f t="shared" ref="D26:D32" si="18">C26-$B$5-$B$4</f>
        <v>0.10149999999999999</v>
      </c>
      <c r="E26" s="10">
        <f t="shared" ref="E26:E32" si="19">(D26/$H$4)</f>
        <v>0.9398716691366944</v>
      </c>
      <c r="F26" s="19">
        <f t="shared" ref="F26:F32" si="20">100*E26</f>
        <v>93.987166913669441</v>
      </c>
      <c r="G26" s="19">
        <f t="shared" ref="G26:G32" si="21">100-F26</f>
        <v>6.0128330863305592</v>
      </c>
      <c r="H26" s="1">
        <f t="shared" ref="H26:H32" si="22">-1/($M$4+$M$3*G26)</f>
        <v>-2.5272957285898299</v>
      </c>
      <c r="I26" s="1">
        <f t="shared" ref="I26:I32" si="23">A26-H26</f>
        <v>0.93929572858982979</v>
      </c>
      <c r="K26" s="48">
        <v>-4.0030000000000001</v>
      </c>
      <c r="L26" s="10">
        <f t="shared" si="7"/>
        <v>0.24981264051961027</v>
      </c>
      <c r="M26" s="48">
        <v>0.2041</v>
      </c>
      <c r="N26" s="18">
        <f t="shared" si="8"/>
        <v>8.7300000000000003E-2</v>
      </c>
      <c r="O26" s="10">
        <f t="shared" si="9"/>
        <v>0.80838223365156081</v>
      </c>
      <c r="P26" s="19">
        <f t="shared" si="10"/>
        <v>80.838223365156082</v>
      </c>
      <c r="Q26" s="19">
        <f t="shared" si="11"/>
        <v>19.161776634843918</v>
      </c>
      <c r="R26" s="1">
        <f t="shared" si="12"/>
        <v>-3.8837730868385609</v>
      </c>
      <c r="S26" s="1">
        <f t="shared" si="13"/>
        <v>-0.11922691316143919</v>
      </c>
      <c r="U26" s="48">
        <v>-1.5880000000000001</v>
      </c>
      <c r="V26" s="10">
        <f t="shared" si="14"/>
        <v>0.62972292191435764</v>
      </c>
      <c r="W26" s="48">
        <v>0.21829999999999999</v>
      </c>
      <c r="X26" s="18">
        <f t="shared" ref="X26:X36" si="24">W26-$B$5-$B$4</f>
        <v>0.10149999999999999</v>
      </c>
      <c r="Y26" s="10">
        <f t="shared" ref="Y26:Y36" si="25">(X26/$H$4)</f>
        <v>0.9398716691366944</v>
      </c>
      <c r="Z26" s="19">
        <f t="shared" ref="Z26:Z36" si="26">100*Y26</f>
        <v>93.987166913669441</v>
      </c>
      <c r="AA26" s="19">
        <f t="shared" ref="AA26:AA36" si="27">100-Z26</f>
        <v>6.0128330863305592</v>
      </c>
      <c r="AB26" s="1">
        <f t="shared" ref="AB26:AB36" si="28">-1/($M$4+$M$3*AA26)</f>
        <v>-2.5272957285898299</v>
      </c>
      <c r="AC26" s="1">
        <f t="shared" ref="AC26:AC36" si="29">U26-AB26</f>
        <v>0.93929572858982979</v>
      </c>
    </row>
    <row r="27" spans="1:29" ht="16" x14ac:dyDescent="0.2">
      <c r="A27" s="48">
        <v>-1.5780000000000001</v>
      </c>
      <c r="B27" s="10">
        <f t="shared" si="0"/>
        <v>0.6337135614702154</v>
      </c>
      <c r="C27" s="48">
        <v>0.21779999999999999</v>
      </c>
      <c r="D27" s="18">
        <f t="shared" si="18"/>
        <v>0.10099999999999999</v>
      </c>
      <c r="E27" s="10">
        <f t="shared" si="19"/>
        <v>0.93524175943651355</v>
      </c>
      <c r="F27" s="19">
        <f t="shared" si="20"/>
        <v>93.524175943651358</v>
      </c>
      <c r="G27" s="19">
        <f t="shared" si="21"/>
        <v>6.4758240563486424</v>
      </c>
      <c r="H27" s="1">
        <f t="shared" si="22"/>
        <v>-2.5587638316939203</v>
      </c>
      <c r="I27" s="1">
        <f t="shared" si="23"/>
        <v>0.98076383169392023</v>
      </c>
      <c r="K27" s="48">
        <v>-4.3730000000000002</v>
      </c>
      <c r="L27" s="10">
        <f t="shared" si="7"/>
        <v>0.22867596615595701</v>
      </c>
      <c r="M27" s="48">
        <v>0.19939999999999999</v>
      </c>
      <c r="N27" s="18">
        <f t="shared" si="8"/>
        <v>8.2599999999999993E-2</v>
      </c>
      <c r="O27" s="10">
        <f t="shared" si="9"/>
        <v>0.76486108246986162</v>
      </c>
      <c r="P27" s="19">
        <f t="shared" si="10"/>
        <v>76.486108246986163</v>
      </c>
      <c r="Q27" s="19">
        <f t="shared" si="11"/>
        <v>23.513891753013837</v>
      </c>
      <c r="R27" s="1">
        <f t="shared" si="12"/>
        <v>-4.722775713647974</v>
      </c>
      <c r="S27" s="1">
        <f t="shared" si="13"/>
        <v>0.34977571364797377</v>
      </c>
      <c r="U27" s="48">
        <v>-1.5780000000000001</v>
      </c>
      <c r="V27" s="10">
        <f t="shared" si="14"/>
        <v>0.6337135614702154</v>
      </c>
      <c r="W27" s="48">
        <v>0.21779999999999999</v>
      </c>
      <c r="X27" s="18">
        <f t="shared" si="24"/>
        <v>0.10099999999999999</v>
      </c>
      <c r="Y27" s="10">
        <f t="shared" si="25"/>
        <v>0.93524175943651355</v>
      </c>
      <c r="Z27" s="19">
        <f t="shared" si="26"/>
        <v>93.524175943651358</v>
      </c>
      <c r="AA27" s="19">
        <f t="shared" si="27"/>
        <v>6.4758240563486424</v>
      </c>
      <c r="AB27" s="1">
        <f t="shared" si="28"/>
        <v>-2.5587638316939203</v>
      </c>
      <c r="AC27" s="1">
        <f t="shared" si="29"/>
        <v>0.98076383169392023</v>
      </c>
    </row>
    <row r="28" spans="1:29" ht="16" x14ac:dyDescent="0.2">
      <c r="A28" s="48">
        <v>-1.9339999999999999</v>
      </c>
      <c r="B28" s="10">
        <f t="shared" si="0"/>
        <v>0.51706308169596693</v>
      </c>
      <c r="C28" s="48">
        <v>0.21640000000000001</v>
      </c>
      <c r="D28" s="18">
        <f t="shared" si="18"/>
        <v>9.9600000000000008E-2</v>
      </c>
      <c r="E28" s="10">
        <f t="shared" si="19"/>
        <v>0.92227801227600759</v>
      </c>
      <c r="F28" s="19">
        <f t="shared" si="20"/>
        <v>92.227801227600764</v>
      </c>
      <c r="G28" s="19">
        <f t="shared" si="21"/>
        <v>7.7721987723992356</v>
      </c>
      <c r="H28" s="1">
        <f t="shared" si="22"/>
        <v>-2.6511940654488479</v>
      </c>
      <c r="I28" s="1">
        <f t="shared" si="23"/>
        <v>0.71719406544884801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-1.9339999999999999</v>
      </c>
      <c r="V28" s="10">
        <f t="shared" si="14"/>
        <v>0.51706308169596693</v>
      </c>
      <c r="W28" s="48">
        <v>0.21640000000000001</v>
      </c>
      <c r="X28" s="18">
        <f t="shared" si="24"/>
        <v>9.9600000000000008E-2</v>
      </c>
      <c r="Y28" s="10">
        <f t="shared" si="25"/>
        <v>0.92227801227600759</v>
      </c>
      <c r="Z28" s="19">
        <f t="shared" si="26"/>
        <v>92.227801227600764</v>
      </c>
      <c r="AA28" s="19">
        <f t="shared" si="27"/>
        <v>7.7721987723992356</v>
      </c>
      <c r="AB28" s="1">
        <f t="shared" si="28"/>
        <v>-2.6511940654488479</v>
      </c>
      <c r="AC28" s="1">
        <f t="shared" si="29"/>
        <v>0.71719406544884801</v>
      </c>
    </row>
    <row r="29" spans="1:29" ht="16" x14ac:dyDescent="0.2">
      <c r="A29" s="48">
        <v>-1.9570000000000001</v>
      </c>
      <c r="B29" s="10">
        <f t="shared" si="0"/>
        <v>0.51098620337250888</v>
      </c>
      <c r="C29" s="48">
        <v>0.21510000000000001</v>
      </c>
      <c r="D29" s="18">
        <f t="shared" si="18"/>
        <v>9.8300000000000012E-2</v>
      </c>
      <c r="E29" s="10">
        <f t="shared" si="19"/>
        <v>0.91024024705553763</v>
      </c>
      <c r="F29" s="19">
        <f t="shared" si="20"/>
        <v>91.024024705553757</v>
      </c>
      <c r="G29" s="19">
        <f t="shared" si="21"/>
        <v>8.9759752944462434</v>
      </c>
      <c r="H29" s="1">
        <f t="shared" si="22"/>
        <v>-2.7432089430214464</v>
      </c>
      <c r="I29" s="1">
        <f t="shared" si="23"/>
        <v>0.78620894302144628</v>
      </c>
      <c r="U29" s="48">
        <v>-1.9570000000000001</v>
      </c>
      <c r="V29" s="10">
        <f t="shared" si="14"/>
        <v>0.51098620337250888</v>
      </c>
      <c r="W29" s="48">
        <v>0.21510000000000001</v>
      </c>
      <c r="X29" s="18">
        <f t="shared" si="24"/>
        <v>9.8300000000000012E-2</v>
      </c>
      <c r="Y29" s="10">
        <f t="shared" si="25"/>
        <v>0.91024024705553763</v>
      </c>
      <c r="Z29" s="19">
        <f t="shared" si="26"/>
        <v>91.024024705553757</v>
      </c>
      <c r="AA29" s="19">
        <f t="shared" si="27"/>
        <v>8.9759752944462434</v>
      </c>
      <c r="AB29" s="1">
        <f t="shared" si="28"/>
        <v>-2.7432089430214464</v>
      </c>
      <c r="AC29" s="1">
        <f t="shared" si="29"/>
        <v>0.78620894302144628</v>
      </c>
    </row>
    <row r="30" spans="1:29" ht="16" x14ac:dyDescent="0.2">
      <c r="A30" s="48">
        <v>-2.448</v>
      </c>
      <c r="B30" s="10">
        <f t="shared" si="0"/>
        <v>0.40849673202614378</v>
      </c>
      <c r="C30" s="48">
        <v>0.2142</v>
      </c>
      <c r="D30" s="18">
        <f t="shared" si="18"/>
        <v>9.74E-2</v>
      </c>
      <c r="E30" s="10">
        <f t="shared" si="19"/>
        <v>0.90190640959521218</v>
      </c>
      <c r="F30" s="19">
        <f t="shared" si="20"/>
        <v>90.190640959521218</v>
      </c>
      <c r="G30" s="19">
        <f t="shared" si="21"/>
        <v>9.8093590404787818</v>
      </c>
      <c r="H30" s="1">
        <f t="shared" si="22"/>
        <v>-2.8107452288678081</v>
      </c>
      <c r="I30" s="1">
        <f t="shared" si="23"/>
        <v>0.36274522886780813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-2.448</v>
      </c>
      <c r="V30" s="10">
        <f t="shared" si="14"/>
        <v>0.40849673202614378</v>
      </c>
      <c r="W30" s="48">
        <v>0.2142</v>
      </c>
      <c r="X30" s="18">
        <f t="shared" si="24"/>
        <v>9.74E-2</v>
      </c>
      <c r="Y30" s="10">
        <f t="shared" si="25"/>
        <v>0.90190640959521218</v>
      </c>
      <c r="Z30" s="19">
        <f t="shared" si="26"/>
        <v>90.190640959521218</v>
      </c>
      <c r="AA30" s="19">
        <f t="shared" si="27"/>
        <v>9.8093590404787818</v>
      </c>
      <c r="AB30" s="1">
        <f t="shared" si="28"/>
        <v>-2.8107452288678081</v>
      </c>
      <c r="AC30" s="1">
        <f t="shared" si="29"/>
        <v>0.36274522886780813</v>
      </c>
    </row>
    <row r="31" spans="1:29" ht="16" x14ac:dyDescent="0.2">
      <c r="A31" s="48">
        <v>-2.948</v>
      </c>
      <c r="B31" s="10">
        <f t="shared" si="0"/>
        <v>0.33921302578018997</v>
      </c>
      <c r="C31" s="48">
        <v>0.21249999999999999</v>
      </c>
      <c r="D31" s="18">
        <f t="shared" si="18"/>
        <v>9.5699999999999993E-2</v>
      </c>
      <c r="E31" s="10">
        <f t="shared" si="19"/>
        <v>0.8861647166145975</v>
      </c>
      <c r="F31" s="19">
        <f t="shared" si="20"/>
        <v>88.616471661459755</v>
      </c>
      <c r="G31" s="19">
        <f t="shared" si="21"/>
        <v>11.383528338540245</v>
      </c>
      <c r="H31" s="1">
        <f t="shared" si="22"/>
        <v>-2.9478293114290182</v>
      </c>
      <c r="I31" s="1">
        <f t="shared" si="23"/>
        <v>-1.706885709817918E-4</v>
      </c>
      <c r="U31" s="48">
        <v>-2.948</v>
      </c>
      <c r="V31" s="10">
        <f t="shared" si="14"/>
        <v>0.33921302578018997</v>
      </c>
      <c r="W31" s="48">
        <v>0.21249999999999999</v>
      </c>
      <c r="X31" s="18">
        <f t="shared" si="24"/>
        <v>9.5699999999999993E-2</v>
      </c>
      <c r="Y31" s="10">
        <f t="shared" si="25"/>
        <v>0.8861647166145975</v>
      </c>
      <c r="Z31" s="19">
        <f t="shared" si="26"/>
        <v>88.616471661459755</v>
      </c>
      <c r="AA31" s="19">
        <f t="shared" si="27"/>
        <v>11.383528338540245</v>
      </c>
      <c r="AB31" s="1">
        <f t="shared" si="28"/>
        <v>-2.9478293114290182</v>
      </c>
      <c r="AC31" s="1">
        <f t="shared" si="29"/>
        <v>-1.706885709817918E-4</v>
      </c>
    </row>
    <row r="32" spans="1:29" ht="16" x14ac:dyDescent="0.2">
      <c r="A32" s="48">
        <v>-2.863</v>
      </c>
      <c r="B32" s="10">
        <f t="shared" si="0"/>
        <v>0.34928396786587496</v>
      </c>
      <c r="C32" s="48">
        <v>0.21129999999999999</v>
      </c>
      <c r="D32" s="18">
        <f t="shared" si="18"/>
        <v>9.4499999999999987E-2</v>
      </c>
      <c r="E32" s="10">
        <f t="shared" si="19"/>
        <v>0.87505293333416367</v>
      </c>
      <c r="F32" s="19">
        <f t="shared" si="20"/>
        <v>87.505293333416361</v>
      </c>
      <c r="G32" s="19">
        <f t="shared" si="21"/>
        <v>12.494706666583639</v>
      </c>
      <c r="H32" s="1">
        <f t="shared" si="22"/>
        <v>-3.0529322952162308</v>
      </c>
      <c r="I32" s="1">
        <f t="shared" si="23"/>
        <v>0.18993229521623078</v>
      </c>
      <c r="U32" s="48">
        <v>-2.863</v>
      </c>
      <c r="V32" s="10">
        <f t="shared" si="14"/>
        <v>0.34928396786587496</v>
      </c>
      <c r="W32" s="48">
        <v>0.21129999999999999</v>
      </c>
      <c r="X32" s="18">
        <f t="shared" si="24"/>
        <v>9.4499999999999987E-2</v>
      </c>
      <c r="Y32" s="10">
        <f t="shared" si="25"/>
        <v>0.87505293333416367</v>
      </c>
      <c r="Z32" s="19">
        <f t="shared" si="26"/>
        <v>87.505293333416361</v>
      </c>
      <c r="AA32" s="19">
        <f t="shared" si="27"/>
        <v>12.494706666583639</v>
      </c>
      <c r="AB32" s="1">
        <f t="shared" si="28"/>
        <v>-3.0529322952162308</v>
      </c>
      <c r="AC32" s="1">
        <f t="shared" si="29"/>
        <v>0.18993229521623078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-3.331</v>
      </c>
      <c r="V33" s="10">
        <f t="shared" si="14"/>
        <v>0.30021014710297206</v>
      </c>
      <c r="W33" s="48">
        <v>0.2092</v>
      </c>
      <c r="X33" s="18">
        <f t="shared" si="24"/>
        <v>9.2399999999999996E-2</v>
      </c>
      <c r="Y33" s="10">
        <f t="shared" si="25"/>
        <v>0.8556073125934045</v>
      </c>
      <c r="Z33" s="19">
        <f t="shared" si="26"/>
        <v>85.560731259340457</v>
      </c>
      <c r="AA33" s="19">
        <f t="shared" si="27"/>
        <v>14.439268740659543</v>
      </c>
      <c r="AB33" s="1">
        <f t="shared" si="28"/>
        <v>-3.2560969171610865</v>
      </c>
      <c r="AC33" s="1">
        <f t="shared" si="29"/>
        <v>-7.4903082838913448E-2</v>
      </c>
    </row>
    <row r="34" spans="2:29" ht="16" x14ac:dyDescent="0.2">
      <c r="D34" s="18"/>
      <c r="E34" s="10"/>
      <c r="F34" s="19"/>
      <c r="G34" s="19"/>
      <c r="H34" s="1"/>
      <c r="I34" s="1"/>
      <c r="U34" s="48">
        <v>-3.681</v>
      </c>
      <c r="V34" s="10">
        <f t="shared" si="14"/>
        <v>0.27166530834012498</v>
      </c>
      <c r="W34" s="48">
        <v>0.20580000000000001</v>
      </c>
      <c r="X34" s="18">
        <f t="shared" si="24"/>
        <v>8.900000000000001E-2</v>
      </c>
      <c r="Y34" s="10">
        <f t="shared" si="25"/>
        <v>0.82412392663217549</v>
      </c>
      <c r="Z34" s="19">
        <f t="shared" si="26"/>
        <v>82.412392663217545</v>
      </c>
      <c r="AA34" s="19">
        <f t="shared" si="27"/>
        <v>17.587607336782455</v>
      </c>
      <c r="AB34" s="1">
        <f t="shared" si="28"/>
        <v>-3.6492829395025486</v>
      </c>
      <c r="AC34" s="1">
        <f t="shared" si="29"/>
        <v>-3.1717060497451488E-2</v>
      </c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48">
        <v>-4.0030000000000001</v>
      </c>
      <c r="V35" s="10">
        <f t="shared" si="14"/>
        <v>0.24981264051961027</v>
      </c>
      <c r="W35" s="48">
        <v>0.2041</v>
      </c>
      <c r="X35" s="18">
        <f t="shared" si="24"/>
        <v>8.7300000000000003E-2</v>
      </c>
      <c r="Y35" s="10">
        <f t="shared" si="25"/>
        <v>0.80838223365156081</v>
      </c>
      <c r="Z35" s="19">
        <f t="shared" si="26"/>
        <v>80.838223365156082</v>
      </c>
      <c r="AA35" s="19">
        <f t="shared" si="27"/>
        <v>19.161776634843918</v>
      </c>
      <c r="AB35" s="1">
        <f t="shared" si="28"/>
        <v>-3.8837730868385609</v>
      </c>
      <c r="AC35" s="1">
        <f t="shared" si="29"/>
        <v>-0.11922691316143919</v>
      </c>
    </row>
    <row r="36" spans="2:29" ht="16" x14ac:dyDescent="0.2">
      <c r="D36" s="18"/>
      <c r="E36" s="10"/>
      <c r="F36" s="19"/>
      <c r="G36" s="19"/>
      <c r="H36" s="1"/>
      <c r="I36" s="1"/>
      <c r="U36" s="48">
        <v>-4.3730000000000002</v>
      </c>
      <c r="V36" s="10">
        <f t="shared" si="14"/>
        <v>0.22867596615595701</v>
      </c>
      <c r="W36" s="48">
        <v>0.19939999999999999</v>
      </c>
      <c r="X36" s="18">
        <f t="shared" si="24"/>
        <v>8.2599999999999993E-2</v>
      </c>
      <c r="Y36" s="10">
        <f t="shared" si="25"/>
        <v>0.76486108246986162</v>
      </c>
      <c r="Z36" s="19">
        <f t="shared" si="26"/>
        <v>76.486108246986163</v>
      </c>
      <c r="AA36" s="19">
        <f t="shared" si="27"/>
        <v>23.513891753013837</v>
      </c>
      <c r="AB36" s="1">
        <f t="shared" si="28"/>
        <v>-4.722775713647974</v>
      </c>
      <c r="AC36" s="1">
        <f t="shared" si="29"/>
        <v>0.34977571364797377</v>
      </c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5A55-483D-9C4C-A167-40311D4DAA7A}">
  <dimension ref="A1:AC55"/>
  <sheetViews>
    <sheetView topLeftCell="B1" zoomScale="156" zoomScaleNormal="70" workbookViewId="0">
      <selection activeCell="D11" sqref="D11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0.19892482729566133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9.4224827295661326E-2</v>
      </c>
      <c r="F3" t="s">
        <v>12</v>
      </c>
      <c r="G3" t="s">
        <v>27</v>
      </c>
      <c r="H3" s="32">
        <f>STDEV(D25:D48)/STDEV(A25:A48)</f>
        <v>4.3961434486388222E-3</v>
      </c>
      <c r="I3" s="33" t="s">
        <v>28</v>
      </c>
      <c r="J3" s="34">
        <f>COUNT(D25:D32)</f>
        <v>8</v>
      </c>
      <c r="L3" t="s">
        <v>27</v>
      </c>
      <c r="M3" s="35">
        <f>-STDEV(L24:L25)/STDEV(Q24:Q25)</f>
        <v>-5.1413230406092717E-3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0.1047</v>
      </c>
      <c r="D4" s="16" t="s">
        <v>13</v>
      </c>
      <c r="E4" s="17">
        <f>-1/M4</f>
        <v>-2.8507950826868917</v>
      </c>
      <c r="F4" t="s">
        <v>14</v>
      </c>
      <c r="G4" t="s">
        <v>29</v>
      </c>
      <c r="H4" s="32">
        <f>AVERAGE(D25:D48)-H3*AVERAGE(A25:A48)</f>
        <v>9.4224827295661326E-2</v>
      </c>
      <c r="I4" s="36" t="s">
        <v>30</v>
      </c>
      <c r="L4" t="s">
        <v>29</v>
      </c>
      <c r="M4" s="37">
        <f>AVERAGE(L24:L35)-M3*AVERAGE(Q24:Q35)</f>
        <v>0.35077933383324555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-4.2362365550986247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5.407</v>
      </c>
      <c r="D6" s="22" t="s">
        <v>17</v>
      </c>
      <c r="E6" s="23">
        <f>P24</f>
        <v>77.686531353685552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17.586691992112613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4.6655892876773131E-2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0.13747507266941886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0.45169260512492287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-4.391</v>
      </c>
      <c r="L24" s="10">
        <f>-1/K24</f>
        <v>0.22773855613755409</v>
      </c>
      <c r="M24" s="48">
        <v>0.1779</v>
      </c>
      <c r="N24" s="18">
        <f>M24-$B$5-$B$4</f>
        <v>7.3200000000000001E-2</v>
      </c>
      <c r="O24" s="10">
        <f>(N24/$H$4)</f>
        <v>0.77686531353685551</v>
      </c>
      <c r="P24" s="19">
        <f>100*O24</f>
        <v>77.686531353685552</v>
      </c>
      <c r="Q24" s="19">
        <f>100-P24</f>
        <v>22.313468646314448</v>
      </c>
      <c r="R24" s="1">
        <f>-1/($M$4+$M$3*Q24)</f>
        <v>-4.2362365550986247</v>
      </c>
      <c r="S24" s="1">
        <f>K24-R24</f>
        <v>-0.15476344490137528</v>
      </c>
    </row>
    <row r="25" spans="1:29" ht="16" x14ac:dyDescent="0.2">
      <c r="A25" s="48">
        <v>-2.1659999999999999</v>
      </c>
      <c r="B25" s="10">
        <f t="shared" ref="B25:B31" si="0">-1/A25</f>
        <v>0.46168051708217916</v>
      </c>
      <c r="C25" s="48">
        <v>0.18790000000000001</v>
      </c>
      <c r="D25" s="18">
        <f t="shared" ref="D25:D31" si="1">C25-$B$5-$B$4</f>
        <v>8.320000000000001E-2</v>
      </c>
      <c r="E25" s="10">
        <f t="shared" ref="E25:E31" si="2">(D25/$H$4)</f>
        <v>0.88299445473041516</v>
      </c>
      <c r="F25" s="19">
        <f t="shared" ref="F25:F31" si="3">100*E25</f>
        <v>88.299445473041516</v>
      </c>
      <c r="G25" s="19">
        <f t="shared" ref="G25:G31" si="4">100-F25</f>
        <v>11.700554526958484</v>
      </c>
      <c r="H25" s="1">
        <f t="shared" ref="H25:H31" si="5">-1/($M$4+$M$3*G25)</f>
        <v>-3.4408838557060686</v>
      </c>
      <c r="I25" s="1">
        <f t="shared" ref="I25:I31" si="6">A25-H25</f>
        <v>1.2748838557060687</v>
      </c>
      <c r="K25" s="48">
        <v>-4.6120000000000001</v>
      </c>
      <c r="L25" s="10">
        <f>-1/K25</f>
        <v>0.21682567215958368</v>
      </c>
      <c r="M25" s="48">
        <v>0.1759</v>
      </c>
      <c r="N25" s="18">
        <f>M25-$B$5-$B$4</f>
        <v>7.1199999999999999E-2</v>
      </c>
      <c r="O25" s="10">
        <f>(N25/$H$4)</f>
        <v>0.75563948529814362</v>
      </c>
      <c r="P25" s="19">
        <f>100*O25</f>
        <v>75.563948529814368</v>
      </c>
      <c r="Q25" s="19">
        <f>100-P25</f>
        <v>24.436051470185632</v>
      </c>
      <c r="R25" s="1">
        <f>-1/($M$4+$M$3*Q25)</f>
        <v>-4.4415682942998522</v>
      </c>
      <c r="S25" s="1">
        <f>K25-R25</f>
        <v>-0.17043170570014787</v>
      </c>
      <c r="U25" s="48">
        <v>-2.1659999999999999</v>
      </c>
      <c r="V25" s="10">
        <f t="shared" ref="V25:V36" si="7">-1/U25</f>
        <v>0.46168051708217916</v>
      </c>
      <c r="W25" s="48">
        <v>0.18790000000000001</v>
      </c>
      <c r="X25" s="18">
        <f>W25-$B$5-$B$4</f>
        <v>8.320000000000001E-2</v>
      </c>
      <c r="Y25" s="10">
        <f>(X25/$H$4)</f>
        <v>0.88299445473041516</v>
      </c>
      <c r="Z25" s="19">
        <f t="shared" ref="Z25:Z36" si="8">100*Y25</f>
        <v>88.299445473041516</v>
      </c>
      <c r="AA25" s="19">
        <f t="shared" ref="AA25:AA36" si="9">100-Z25</f>
        <v>11.700554526958484</v>
      </c>
      <c r="AB25" s="1">
        <f>-1/($M$4+$M$3*AA25)</f>
        <v>-3.4408838557060686</v>
      </c>
      <c r="AC25" s="1">
        <f t="shared" ref="AC25:AC36" si="10">U25-AB25</f>
        <v>1.2748838557060687</v>
      </c>
    </row>
    <row r="26" spans="1:29" ht="16" x14ac:dyDescent="0.2">
      <c r="A26" s="48">
        <v>-3.0030000000000001</v>
      </c>
      <c r="B26" s="10">
        <f t="shared" si="0"/>
        <v>0.33300033300033299</v>
      </c>
      <c r="C26" s="48">
        <v>0.1867</v>
      </c>
      <c r="D26" s="18">
        <f t="shared" si="1"/>
        <v>8.2000000000000003E-2</v>
      </c>
      <c r="E26" s="10">
        <f t="shared" si="2"/>
        <v>0.87025895778718798</v>
      </c>
      <c r="F26" s="19">
        <f t="shared" si="3"/>
        <v>87.025895778718791</v>
      </c>
      <c r="G26" s="19">
        <f t="shared" si="4"/>
        <v>12.974104221281209</v>
      </c>
      <c r="H26" s="1">
        <f t="shared" si="5"/>
        <v>-3.5201937497065106</v>
      </c>
      <c r="I26" s="1">
        <f t="shared" si="6"/>
        <v>0.51719374970651044</v>
      </c>
      <c r="K26" s="48">
        <v>-4.9489999999999998</v>
      </c>
      <c r="L26" s="10">
        <f>-1/K26</f>
        <v>0.2020610224287735</v>
      </c>
      <c r="M26" s="48">
        <v>0.17169999999999999</v>
      </c>
      <c r="N26" s="18">
        <f>M26-$B$5-$B$4</f>
        <v>6.699999999999999E-2</v>
      </c>
      <c r="O26" s="10">
        <f>(N26/$H$4)</f>
        <v>0.71106524599684851</v>
      </c>
      <c r="P26" s="19">
        <f>100*O26</f>
        <v>71.106524599684846</v>
      </c>
      <c r="Q26" s="19">
        <f>100-P26</f>
        <v>28.893475400315154</v>
      </c>
      <c r="R26" s="1">
        <f>-1/($M$4+$M$3*Q26)</f>
        <v>-4.9448979382720344</v>
      </c>
      <c r="S26" s="1">
        <f>K26-R26</f>
        <v>-4.1020617279654559E-3</v>
      </c>
      <c r="U26" s="48">
        <v>-3.0030000000000001</v>
      </c>
      <c r="V26" s="10">
        <f t="shared" si="7"/>
        <v>0.33300033300033299</v>
      </c>
      <c r="W26" s="48">
        <v>0.1867</v>
      </c>
      <c r="X26" s="18">
        <f t="shared" ref="X26:X36" si="11">W26-$B$5-$B$4</f>
        <v>8.2000000000000003E-2</v>
      </c>
      <c r="Y26" s="10">
        <f t="shared" ref="Y26:Y36" si="12">(X26/$H$4)</f>
        <v>0.87025895778718798</v>
      </c>
      <c r="Z26" s="19">
        <f t="shared" si="8"/>
        <v>87.025895778718791</v>
      </c>
      <c r="AA26" s="19">
        <f t="shared" si="9"/>
        <v>12.974104221281209</v>
      </c>
      <c r="AB26" s="1">
        <f t="shared" ref="AB26:AB36" si="13">-1/($M$4+$M$3*AA26)</f>
        <v>-3.5201937497065106</v>
      </c>
      <c r="AC26" s="1">
        <f t="shared" si="10"/>
        <v>0.51719374970651044</v>
      </c>
    </row>
    <row r="27" spans="1:29" ht="16" x14ac:dyDescent="0.2">
      <c r="A27" s="48">
        <v>-2.988</v>
      </c>
      <c r="B27" s="10">
        <f t="shared" si="0"/>
        <v>0.33467202141900937</v>
      </c>
      <c r="C27" s="48">
        <v>0.186</v>
      </c>
      <c r="D27" s="18">
        <f t="shared" si="1"/>
        <v>8.1299999999999997E-2</v>
      </c>
      <c r="E27" s="10">
        <f t="shared" si="2"/>
        <v>0.86282991790363872</v>
      </c>
      <c r="F27" s="19">
        <f t="shared" si="3"/>
        <v>86.282991790363866</v>
      </c>
      <c r="G27" s="19">
        <f t="shared" si="4"/>
        <v>13.717008209636134</v>
      </c>
      <c r="H27" s="1">
        <f t="shared" si="5"/>
        <v>-3.5681692593726866</v>
      </c>
      <c r="I27" s="1">
        <f t="shared" si="6"/>
        <v>0.5801692593726866</v>
      </c>
      <c r="K27" s="48">
        <v>-5.3209999999999997</v>
      </c>
      <c r="L27" s="10">
        <f>-1/K27</f>
        <v>0.18793459875963167</v>
      </c>
      <c r="M27" s="48">
        <v>0.16600000000000001</v>
      </c>
      <c r="N27" s="18">
        <f>M27-$B$5-$B$4</f>
        <v>6.1300000000000007E-2</v>
      </c>
      <c r="O27" s="10">
        <f>(N27/$H$4)</f>
        <v>0.65057163551651986</v>
      </c>
      <c r="P27" s="19">
        <f>100*O27</f>
        <v>65.057163551651982</v>
      </c>
      <c r="Q27" s="19">
        <f>100-P27</f>
        <v>34.942836448348018</v>
      </c>
      <c r="R27" s="1">
        <f>-1/($M$4+$M$3*Q27)</f>
        <v>-5.8436158285060893</v>
      </c>
      <c r="S27" s="1">
        <f>K27-R27</f>
        <v>0.52261582850608956</v>
      </c>
      <c r="U27" s="48">
        <v>-2.988</v>
      </c>
      <c r="V27" s="10">
        <f t="shared" si="7"/>
        <v>0.33467202141900937</v>
      </c>
      <c r="W27" s="48">
        <v>0.186</v>
      </c>
      <c r="X27" s="18">
        <f t="shared" si="11"/>
        <v>8.1299999999999997E-2</v>
      </c>
      <c r="Y27" s="10">
        <f t="shared" si="12"/>
        <v>0.86282991790363872</v>
      </c>
      <c r="Z27" s="19">
        <f t="shared" si="8"/>
        <v>86.282991790363866</v>
      </c>
      <c r="AA27" s="19">
        <f t="shared" si="9"/>
        <v>13.717008209636134</v>
      </c>
      <c r="AB27" s="1">
        <f t="shared" si="13"/>
        <v>-3.5681692593726866</v>
      </c>
      <c r="AC27" s="1">
        <f t="shared" si="10"/>
        <v>0.5801692593726866</v>
      </c>
    </row>
    <row r="28" spans="1:29" ht="16" x14ac:dyDescent="0.2">
      <c r="A28" s="48">
        <v>-3.0640000000000001</v>
      </c>
      <c r="B28" s="10">
        <f t="shared" si="0"/>
        <v>0.32637075718015668</v>
      </c>
      <c r="C28" s="48">
        <v>0.18490000000000001</v>
      </c>
      <c r="D28" s="18">
        <f t="shared" si="1"/>
        <v>8.0200000000000007E-2</v>
      </c>
      <c r="E28" s="10">
        <f t="shared" si="2"/>
        <v>0.85115571237234722</v>
      </c>
      <c r="F28" s="19">
        <f t="shared" si="3"/>
        <v>85.115571237234718</v>
      </c>
      <c r="G28" s="19">
        <f t="shared" si="4"/>
        <v>14.884428762765282</v>
      </c>
      <c r="H28" s="1">
        <f t="shared" si="5"/>
        <v>-3.6462592220649612</v>
      </c>
      <c r="I28" s="1">
        <f t="shared" si="6"/>
        <v>0.58225922206496117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-3.0640000000000001</v>
      </c>
      <c r="V28" s="10">
        <f t="shared" si="7"/>
        <v>0.32637075718015668</v>
      </c>
      <c r="W28" s="48">
        <v>0.18490000000000001</v>
      </c>
      <c r="X28" s="18">
        <f t="shared" si="11"/>
        <v>8.0200000000000007E-2</v>
      </c>
      <c r="Y28" s="10">
        <f t="shared" si="12"/>
        <v>0.85115571237234722</v>
      </c>
      <c r="Z28" s="19">
        <f t="shared" si="8"/>
        <v>85.115571237234718</v>
      </c>
      <c r="AA28" s="19">
        <f t="shared" si="9"/>
        <v>14.884428762765282</v>
      </c>
      <c r="AB28" s="1">
        <f t="shared" si="13"/>
        <v>-3.6462592220649612</v>
      </c>
      <c r="AC28" s="1">
        <f t="shared" si="10"/>
        <v>0.58225922206496117</v>
      </c>
    </row>
    <row r="29" spans="1:29" ht="16" x14ac:dyDescent="0.2">
      <c r="A29" s="48">
        <v>-3.149</v>
      </c>
      <c r="B29" s="10">
        <f t="shared" si="0"/>
        <v>0.31756113051762463</v>
      </c>
      <c r="C29" s="48">
        <v>0.18310000000000001</v>
      </c>
      <c r="D29" s="18">
        <f t="shared" si="1"/>
        <v>7.8400000000000011E-2</v>
      </c>
      <c r="E29" s="10">
        <f t="shared" si="2"/>
        <v>0.83205246695750656</v>
      </c>
      <c r="F29" s="19">
        <f t="shared" si="3"/>
        <v>83.20524669575066</v>
      </c>
      <c r="G29" s="19">
        <f t="shared" si="4"/>
        <v>16.79475330424934</v>
      </c>
      <c r="H29" s="1">
        <f t="shared" si="5"/>
        <v>-3.7816893984194411</v>
      </c>
      <c r="I29" s="1">
        <f t="shared" si="6"/>
        <v>0.63268939841944105</v>
      </c>
      <c r="U29" s="48">
        <v>-3.149</v>
      </c>
      <c r="V29" s="10">
        <f t="shared" si="7"/>
        <v>0.31756113051762463</v>
      </c>
      <c r="W29" s="48">
        <v>0.18310000000000001</v>
      </c>
      <c r="X29" s="18">
        <f t="shared" si="11"/>
        <v>7.8400000000000011E-2</v>
      </c>
      <c r="Y29" s="10">
        <f t="shared" si="12"/>
        <v>0.83205246695750656</v>
      </c>
      <c r="Z29" s="19">
        <f t="shared" si="8"/>
        <v>83.20524669575066</v>
      </c>
      <c r="AA29" s="19">
        <f t="shared" si="9"/>
        <v>16.79475330424934</v>
      </c>
      <c r="AB29" s="1">
        <f t="shared" si="13"/>
        <v>-3.7816893984194411</v>
      </c>
      <c r="AC29" s="1">
        <f t="shared" si="10"/>
        <v>0.63268939841944105</v>
      </c>
    </row>
    <row r="30" spans="1:29" ht="16" x14ac:dyDescent="0.2">
      <c r="A30" s="48">
        <v>-3.4620000000000002</v>
      </c>
      <c r="B30" s="10">
        <f t="shared" si="0"/>
        <v>0.28885037550548814</v>
      </c>
      <c r="C30" s="48">
        <v>0.18240000000000001</v>
      </c>
      <c r="D30" s="18">
        <f t="shared" si="1"/>
        <v>7.7700000000000005E-2</v>
      </c>
      <c r="E30" s="10">
        <f t="shared" si="2"/>
        <v>0.82462342707395742</v>
      </c>
      <c r="F30" s="19">
        <f t="shared" si="3"/>
        <v>82.462342707395749</v>
      </c>
      <c r="G30" s="19">
        <f t="shared" si="4"/>
        <v>17.537657292604251</v>
      </c>
      <c r="H30" s="1">
        <f t="shared" si="5"/>
        <v>-3.837113425156129</v>
      </c>
      <c r="I30" s="1">
        <f t="shared" si="6"/>
        <v>0.37511342515612878</v>
      </c>
      <c r="U30" s="48">
        <v>-3.4620000000000002</v>
      </c>
      <c r="V30" s="10">
        <f t="shared" si="7"/>
        <v>0.28885037550548814</v>
      </c>
      <c r="W30" s="48">
        <v>0.18240000000000001</v>
      </c>
      <c r="X30" s="18">
        <f t="shared" si="11"/>
        <v>7.7700000000000005E-2</v>
      </c>
      <c r="Y30" s="10">
        <f t="shared" si="12"/>
        <v>0.82462342707395742</v>
      </c>
      <c r="Z30" s="19">
        <f t="shared" si="8"/>
        <v>82.462342707395749</v>
      </c>
      <c r="AA30" s="19">
        <f t="shared" si="9"/>
        <v>17.537657292604251</v>
      </c>
      <c r="AB30" s="1">
        <f t="shared" si="13"/>
        <v>-3.837113425156129</v>
      </c>
      <c r="AC30" s="1">
        <f t="shared" si="10"/>
        <v>0.37511342515612878</v>
      </c>
    </row>
    <row r="31" spans="1:29" ht="16" x14ac:dyDescent="0.2">
      <c r="A31" s="48">
        <v>-3.9809999999999999</v>
      </c>
      <c r="B31" s="10">
        <f t="shared" si="0"/>
        <v>0.25119316754584275</v>
      </c>
      <c r="C31" s="48">
        <v>0.18659999999999999</v>
      </c>
      <c r="D31" s="18">
        <f t="shared" si="1"/>
        <v>8.1899999999999987E-2</v>
      </c>
      <c r="E31" s="10">
        <f t="shared" si="2"/>
        <v>0.8691976663752522</v>
      </c>
      <c r="F31" s="19">
        <f t="shared" si="3"/>
        <v>86.919766637525214</v>
      </c>
      <c r="G31" s="19">
        <f t="shared" si="4"/>
        <v>13.080233362474786</v>
      </c>
      <c r="H31" s="1">
        <f t="shared" si="5"/>
        <v>-3.5269682561576885</v>
      </c>
      <c r="I31" s="1">
        <f t="shared" si="6"/>
        <v>-0.45403174384231137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-3.9809999999999999</v>
      </c>
      <c r="V31" s="10">
        <f t="shared" si="7"/>
        <v>0.25119316754584275</v>
      </c>
      <c r="W31" s="48">
        <v>0.18659999999999999</v>
      </c>
      <c r="X31" s="18">
        <f t="shared" si="11"/>
        <v>8.1899999999999987E-2</v>
      </c>
      <c r="Y31" s="10">
        <f t="shared" si="12"/>
        <v>0.8691976663752522</v>
      </c>
      <c r="Z31" s="19">
        <f t="shared" si="8"/>
        <v>86.919766637525214</v>
      </c>
      <c r="AA31" s="19">
        <f t="shared" si="9"/>
        <v>13.080233362474786</v>
      </c>
      <c r="AB31" s="1">
        <f t="shared" si="13"/>
        <v>-3.5269682561576885</v>
      </c>
      <c r="AC31" s="1">
        <f t="shared" si="10"/>
        <v>-0.45403174384231137</v>
      </c>
    </row>
    <row r="32" spans="1:29" ht="16" x14ac:dyDescent="0.2">
      <c r="A32" s="48">
        <v>-4.1639999999999997</v>
      </c>
      <c r="B32" s="10">
        <f>-1/A32</f>
        <v>0.24015369836695488</v>
      </c>
      <c r="C32" s="48">
        <v>0.17960000000000001</v>
      </c>
      <c r="D32" s="18">
        <f>C32-$B$5-$B$4</f>
        <v>7.4900000000000008E-2</v>
      </c>
      <c r="E32" s="10">
        <f>(D32/$H$4)</f>
        <v>0.79490726753976071</v>
      </c>
      <c r="F32" s="19">
        <f>100*E32</f>
        <v>79.490726753976077</v>
      </c>
      <c r="G32" s="19">
        <f>100-F32</f>
        <v>20.509273246023923</v>
      </c>
      <c r="H32" s="1">
        <f>-1/($M$4+$M$3*G32)</f>
        <v>-4.0760669957451183</v>
      </c>
      <c r="I32" s="1">
        <f>A32-H32</f>
        <v>-8.7933004254881375E-2</v>
      </c>
      <c r="U32" s="48">
        <v>-4.1639999999999997</v>
      </c>
      <c r="V32" s="10">
        <f t="shared" si="7"/>
        <v>0.24015369836695488</v>
      </c>
      <c r="W32" s="48">
        <v>0.17960000000000001</v>
      </c>
      <c r="X32" s="18">
        <f t="shared" si="11"/>
        <v>7.4900000000000008E-2</v>
      </c>
      <c r="Y32" s="10">
        <f t="shared" si="12"/>
        <v>0.79490726753976071</v>
      </c>
      <c r="Z32" s="19">
        <f t="shared" si="8"/>
        <v>79.490726753976077</v>
      </c>
      <c r="AA32" s="19">
        <f t="shared" si="9"/>
        <v>20.509273246023923</v>
      </c>
      <c r="AB32" s="1">
        <f t="shared" si="13"/>
        <v>-4.0760669957451183</v>
      </c>
      <c r="AC32" s="1">
        <f t="shared" si="10"/>
        <v>-8.7933004254881375E-2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-4.391</v>
      </c>
      <c r="V33" s="10">
        <f t="shared" si="7"/>
        <v>0.22773855613755409</v>
      </c>
      <c r="W33" s="48">
        <v>0.1779</v>
      </c>
      <c r="X33" s="18">
        <f t="shared" si="11"/>
        <v>7.3200000000000001E-2</v>
      </c>
      <c r="Y33" s="10">
        <f t="shared" si="12"/>
        <v>0.77686531353685551</v>
      </c>
      <c r="Z33" s="19">
        <f t="shared" si="8"/>
        <v>77.686531353685552</v>
      </c>
      <c r="AA33" s="19">
        <f t="shared" si="9"/>
        <v>22.313468646314448</v>
      </c>
      <c r="AB33" s="1">
        <f t="shared" si="13"/>
        <v>-4.2362365550986247</v>
      </c>
      <c r="AC33" s="1">
        <f t="shared" si="10"/>
        <v>-0.15476344490137528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-4.6120000000000001</v>
      </c>
      <c r="V34" s="10">
        <f t="shared" si="7"/>
        <v>0.21682567215958368</v>
      </c>
      <c r="W34" s="48">
        <v>0.1759</v>
      </c>
      <c r="X34" s="18">
        <f t="shared" si="11"/>
        <v>7.1199999999999999E-2</v>
      </c>
      <c r="Y34" s="10">
        <f t="shared" si="12"/>
        <v>0.75563948529814362</v>
      </c>
      <c r="Z34" s="19">
        <f t="shared" si="8"/>
        <v>75.563948529814368</v>
      </c>
      <c r="AA34" s="19">
        <f t="shared" si="9"/>
        <v>24.436051470185632</v>
      </c>
      <c r="AB34" s="1">
        <f t="shared" si="13"/>
        <v>-4.4415682942998522</v>
      </c>
      <c r="AC34" s="1">
        <f t="shared" si="10"/>
        <v>-0.17043170570014787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-4.9489999999999998</v>
      </c>
      <c r="V35" s="10">
        <f t="shared" si="7"/>
        <v>0.2020610224287735</v>
      </c>
      <c r="W35" s="48">
        <v>0.17169999999999999</v>
      </c>
      <c r="X35" s="18">
        <f t="shared" si="11"/>
        <v>6.699999999999999E-2</v>
      </c>
      <c r="Y35" s="10">
        <f t="shared" si="12"/>
        <v>0.71106524599684851</v>
      </c>
      <c r="Z35" s="19">
        <f t="shared" si="8"/>
        <v>71.106524599684846</v>
      </c>
      <c r="AA35" s="19">
        <f t="shared" si="9"/>
        <v>28.893475400315154</v>
      </c>
      <c r="AB35" s="1">
        <f t="shared" si="13"/>
        <v>-4.9448979382720344</v>
      </c>
      <c r="AC35" s="1">
        <f t="shared" si="10"/>
        <v>-4.1020617279654559E-3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-5.3209999999999997</v>
      </c>
      <c r="V36" s="10">
        <f t="shared" si="7"/>
        <v>0.18793459875963167</v>
      </c>
      <c r="W36" s="48">
        <v>0.16600000000000001</v>
      </c>
      <c r="X36" s="18">
        <f t="shared" si="11"/>
        <v>6.1300000000000007E-2</v>
      </c>
      <c r="Y36" s="10">
        <f t="shared" si="12"/>
        <v>0.65057163551651986</v>
      </c>
      <c r="Z36" s="19">
        <f t="shared" si="8"/>
        <v>65.057163551651982</v>
      </c>
      <c r="AA36" s="19">
        <f t="shared" si="9"/>
        <v>34.942836448348018</v>
      </c>
      <c r="AB36" s="1">
        <f t="shared" si="13"/>
        <v>-5.8436158285060893</v>
      </c>
      <c r="AC36" s="1">
        <f t="shared" si="10"/>
        <v>0.52261582850608956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5342-1065-6842-BE14-6C2ADF8356E7}">
  <dimension ref="A1:AC55"/>
  <sheetViews>
    <sheetView zoomScale="114" zoomScaleNormal="70" workbookViewId="0">
      <selection activeCell="O30" sqref="O30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0.59032967680809989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0.29342967680809995</v>
      </c>
      <c r="F3" t="s">
        <v>12</v>
      </c>
      <c r="G3" t="s">
        <v>27</v>
      </c>
      <c r="H3" s="32">
        <f>STDEV(D25:D48)/STDEV(A25:A48)</f>
        <v>1.5318504139774439E-2</v>
      </c>
      <c r="I3" s="33" t="s">
        <v>28</v>
      </c>
      <c r="J3" s="34">
        <f>COUNT(D25:D33)</f>
        <v>9</v>
      </c>
      <c r="L3" t="s">
        <v>27</v>
      </c>
      <c r="M3" s="35">
        <f>-STDEV(L24:L25)/STDEV(Q24:Q25)</f>
        <v>-1.9785916101022632E-2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0.2969</v>
      </c>
      <c r="D4" s="16" t="s">
        <v>13</v>
      </c>
      <c r="E4" s="17">
        <f>-1/M4</f>
        <v>-1.4666506477104333</v>
      </c>
      <c r="F4" t="s">
        <v>14</v>
      </c>
      <c r="G4" t="s">
        <v>29</v>
      </c>
      <c r="H4" s="32">
        <f>AVERAGE(D25:D48)-H3*AVERAGE(A25:A48)</f>
        <v>0.29342967680809995</v>
      </c>
      <c r="I4" s="36" t="s">
        <v>30</v>
      </c>
      <c r="L4" t="s">
        <v>29</v>
      </c>
      <c r="M4" s="37">
        <f>AVERAGE(L24:L35)-M3*AVERAGE(Q24:Q35)</f>
        <v>0.68182562872834462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-1.9750826145144513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16.036000000000001</v>
      </c>
      <c r="D6" s="22" t="s">
        <v>17</v>
      </c>
      <c r="E6" s="23">
        <f>P24</f>
        <v>91.129160113847973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13.78283979133826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5.2205026793498394E-2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6.1394093642616325E-2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0.5306984333781779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-1.8720000000000001</v>
      </c>
      <c r="L24" s="10">
        <f>-1/K24</f>
        <v>0.53418803418803418</v>
      </c>
      <c r="M24" s="45">
        <v>0.56430000000000002</v>
      </c>
      <c r="N24" s="18">
        <f>M24-$B$5-$B$4</f>
        <v>0.26740000000000003</v>
      </c>
      <c r="O24" s="10">
        <f>(N24/$H$4)</f>
        <v>0.91129160113847973</v>
      </c>
      <c r="P24" s="19">
        <f>100*O24</f>
        <v>91.129160113847973</v>
      </c>
      <c r="Q24" s="19">
        <f>100-P24</f>
        <v>8.8708398861520266</v>
      </c>
      <c r="R24" s="1">
        <f>-1/($M$4+$M$3*Q24)</f>
        <v>-1.9750826145144513</v>
      </c>
      <c r="S24" s="1">
        <f>K24-R24</f>
        <v>0.10308261451445122</v>
      </c>
    </row>
    <row r="25" spans="1:29" x14ac:dyDescent="0.2">
      <c r="A25" s="45">
        <v>-0.1</v>
      </c>
      <c r="B25" s="10">
        <f t="shared" ref="B25:B31" si="0">-1/A25</f>
        <v>10</v>
      </c>
      <c r="C25" s="45">
        <v>0.58919999999999995</v>
      </c>
      <c r="D25" s="18">
        <f>C25-$B$5-$B$4</f>
        <v>0.29229999999999995</v>
      </c>
      <c r="E25" s="10">
        <f>(D25/$H$4)</f>
        <v>0.99615009354067896</v>
      </c>
      <c r="F25" s="19">
        <f t="shared" ref="F25" si="1">100*E25</f>
        <v>99.615009354067894</v>
      </c>
      <c r="G25" s="19">
        <f t="shared" ref="G25" si="2">100-F25</f>
        <v>0.38499064593210619</v>
      </c>
      <c r="H25" s="1">
        <f>-1/($M$4+$M$3*G25)</f>
        <v>-1.4832212756289085</v>
      </c>
      <c r="I25" s="1">
        <f t="shared" ref="I25" si="3">A25-H25</f>
        <v>1.3832212756289084</v>
      </c>
      <c r="K25" s="45">
        <v>-1.9330000000000001</v>
      </c>
      <c r="L25" s="10">
        <f>-1/K25</f>
        <v>0.5173305742369374</v>
      </c>
      <c r="M25" s="45">
        <v>0.56179999999999997</v>
      </c>
      <c r="N25" s="18">
        <f>M25-$B$5-$B$4</f>
        <v>0.26489999999999997</v>
      </c>
      <c r="O25" s="10">
        <f>(N25/$H$4)</f>
        <v>0.90277167218243537</v>
      </c>
      <c r="P25" s="19">
        <f>100*O25</f>
        <v>90.277167218243534</v>
      </c>
      <c r="Q25" s="19">
        <f>100-P25</f>
        <v>9.7228327817564661</v>
      </c>
      <c r="R25" s="1">
        <f>-1/($M$4+$M$3*Q25)</f>
        <v>-2.0431076298569648</v>
      </c>
      <c r="S25" s="1">
        <f>K25-R25</f>
        <v>0.11010762985696476</v>
      </c>
      <c r="U25" s="45">
        <v>-0.1</v>
      </c>
      <c r="V25" s="10">
        <f t="shared" ref="V25:V38" si="4">-1/U25</f>
        <v>10</v>
      </c>
      <c r="W25" s="45">
        <v>0.58919999999999995</v>
      </c>
      <c r="X25" s="18">
        <f>W25-$B$5-$B$4</f>
        <v>0.29229999999999995</v>
      </c>
      <c r="Y25" s="10">
        <f>(X25/$H$4)</f>
        <v>0.99615009354067896</v>
      </c>
      <c r="Z25" s="19">
        <f t="shared" ref="Z25" si="5">100*Y25</f>
        <v>99.615009354067894</v>
      </c>
      <c r="AA25" s="19">
        <f t="shared" ref="AA25" si="6">100-Z25</f>
        <v>0.38499064593210619</v>
      </c>
      <c r="AB25" s="1">
        <f>-1/($M$4+$M$3*AA25)</f>
        <v>-1.4832212756289085</v>
      </c>
      <c r="AC25" s="1">
        <f t="shared" ref="AC25" si="7">U25-AB25</f>
        <v>1.3832212756289084</v>
      </c>
    </row>
    <row r="26" spans="1:29" x14ac:dyDescent="0.2">
      <c r="A26" s="45">
        <v>-0.13400000000000001</v>
      </c>
      <c r="B26" s="10">
        <f t="shared" si="0"/>
        <v>7.4626865671641784</v>
      </c>
      <c r="C26" s="45">
        <v>0.58799999999999997</v>
      </c>
      <c r="D26" s="18">
        <f t="shared" ref="D26:D31" si="8">C26-$B$5-$B$4</f>
        <v>0.29109999999999997</v>
      </c>
      <c r="E26" s="10">
        <f t="shared" ref="E26:E31" si="9">(D26/$H$4)</f>
        <v>0.99206052764177777</v>
      </c>
      <c r="F26" s="19">
        <f t="shared" ref="F26:F31" si="10">100*E26</f>
        <v>99.20605276417777</v>
      </c>
      <c r="G26" s="19">
        <f t="shared" ref="G26:G31" si="11">100-F26</f>
        <v>0.79394723582223037</v>
      </c>
      <c r="H26" s="1">
        <f t="shared" ref="H26:H31" si="12">-1/($M$4+$M$3*G26)</f>
        <v>-1.5012385473262164</v>
      </c>
      <c r="I26" s="1">
        <f t="shared" ref="I26:I31" si="13">A26-H26</f>
        <v>1.3672385473262163</v>
      </c>
      <c r="K26" s="45">
        <v>-2.1320000000000001</v>
      </c>
      <c r="L26" s="10">
        <f>-1/K26</f>
        <v>0.4690431519699812</v>
      </c>
      <c r="M26" s="45">
        <v>0.55900000000000005</v>
      </c>
      <c r="N26" s="18">
        <f>M26-$B$5-$B$4</f>
        <v>0.26210000000000006</v>
      </c>
      <c r="O26" s="10">
        <f>(N26/$H$4)</f>
        <v>0.89322935175166629</v>
      </c>
      <c r="P26" s="19">
        <f>100*O26</f>
        <v>89.322935175166634</v>
      </c>
      <c r="Q26" s="19">
        <f>100-P26</f>
        <v>10.677064824833366</v>
      </c>
      <c r="R26" s="1">
        <f>-1/($M$4+$M$3*Q26)</f>
        <v>-2.1250818054801446</v>
      </c>
      <c r="S26" s="1">
        <f>K26-R26</f>
        <v>-6.9181945198555361E-3</v>
      </c>
      <c r="U26" s="45">
        <v>-0.13400000000000001</v>
      </c>
      <c r="V26" s="10">
        <f t="shared" si="4"/>
        <v>7.4626865671641784</v>
      </c>
      <c r="W26" s="45">
        <v>0.58799999999999997</v>
      </c>
      <c r="X26" s="18">
        <f t="shared" ref="X26:X38" si="14">W26-$B$5-$B$4</f>
        <v>0.29109999999999997</v>
      </c>
      <c r="Y26" s="10">
        <f t="shared" ref="Y26:Y38" si="15">(X26/$H$4)</f>
        <v>0.99206052764177777</v>
      </c>
      <c r="Z26" s="19">
        <f t="shared" ref="Z26:Z38" si="16">100*Y26</f>
        <v>99.20605276417777</v>
      </c>
      <c r="AA26" s="19">
        <f t="shared" ref="AA26:AA38" si="17">100-Z26</f>
        <v>0.79394723582223037</v>
      </c>
      <c r="AB26" s="1">
        <f t="shared" ref="AB26:AB38" si="18">-1/($M$4+$M$3*AA26)</f>
        <v>-1.5012385473262164</v>
      </c>
      <c r="AC26" s="1">
        <f t="shared" ref="AC26:AC38" si="19">U26-AB26</f>
        <v>1.3672385473262163</v>
      </c>
    </row>
    <row r="27" spans="1:29" x14ac:dyDescent="0.2">
      <c r="A27" s="45">
        <v>-0.28999999999999998</v>
      </c>
      <c r="B27" s="10">
        <f t="shared" si="0"/>
        <v>3.4482758620689657</v>
      </c>
      <c r="C27" s="45">
        <v>0.58640000000000003</v>
      </c>
      <c r="D27" s="18">
        <f t="shared" si="8"/>
        <v>0.28950000000000004</v>
      </c>
      <c r="E27" s="10">
        <f t="shared" si="9"/>
        <v>0.98660777310990977</v>
      </c>
      <c r="F27" s="19">
        <f t="shared" si="10"/>
        <v>98.66077731099098</v>
      </c>
      <c r="G27" s="19">
        <f t="shared" si="11"/>
        <v>1.33922268900902</v>
      </c>
      <c r="H27" s="1">
        <f t="shared" si="12"/>
        <v>-1.5259536928757962</v>
      </c>
      <c r="I27" s="1">
        <f t="shared" si="13"/>
        <v>1.2359536928757962</v>
      </c>
      <c r="K27" s="45">
        <v>-2.4089999999999998</v>
      </c>
      <c r="L27" s="10">
        <f>-1/K27</f>
        <v>0.41511000415110005</v>
      </c>
      <c r="M27" s="45">
        <v>0.55630000000000002</v>
      </c>
      <c r="N27" s="18">
        <f>M27-$B$5-$B$4</f>
        <v>0.25940000000000002</v>
      </c>
      <c r="O27" s="10">
        <f>(N27/$H$4)</f>
        <v>0.88402782847913852</v>
      </c>
      <c r="P27" s="19">
        <f>100*O27</f>
        <v>88.402782847913855</v>
      </c>
      <c r="Q27" s="19">
        <f>100-P27</f>
        <v>11.597217152086145</v>
      </c>
      <c r="R27" s="1">
        <f>-1/($M$4+$M$3*Q27)</f>
        <v>-2.210608846849023</v>
      </c>
      <c r="S27" s="1">
        <f>K27-R27</f>
        <v>-0.19839115315097677</v>
      </c>
      <c r="U27" s="45">
        <v>-0.28999999999999998</v>
      </c>
      <c r="V27" s="10">
        <f t="shared" si="4"/>
        <v>3.4482758620689657</v>
      </c>
      <c r="W27" s="45">
        <v>0.58640000000000003</v>
      </c>
      <c r="X27" s="18">
        <f t="shared" si="14"/>
        <v>0.28950000000000004</v>
      </c>
      <c r="Y27" s="10">
        <f t="shared" si="15"/>
        <v>0.98660777310990977</v>
      </c>
      <c r="Z27" s="19">
        <f t="shared" si="16"/>
        <v>98.66077731099098</v>
      </c>
      <c r="AA27" s="19">
        <f t="shared" si="17"/>
        <v>1.33922268900902</v>
      </c>
      <c r="AB27" s="1">
        <f t="shared" si="18"/>
        <v>-1.5259536928757962</v>
      </c>
      <c r="AC27" s="1">
        <f t="shared" si="19"/>
        <v>1.2359536928757962</v>
      </c>
    </row>
    <row r="28" spans="1:29" x14ac:dyDescent="0.2">
      <c r="A28" s="45">
        <v>-0.37</v>
      </c>
      <c r="B28" s="10">
        <f t="shared" si="0"/>
        <v>2.7027027027027026</v>
      </c>
      <c r="C28" s="45">
        <v>0.58489999999999998</v>
      </c>
      <c r="D28" s="18">
        <f t="shared" si="8"/>
        <v>0.28799999999999998</v>
      </c>
      <c r="E28" s="10">
        <f t="shared" si="9"/>
        <v>0.98149581573628308</v>
      </c>
      <c r="F28" s="19">
        <f t="shared" si="10"/>
        <v>98.149581573628311</v>
      </c>
      <c r="G28" s="19">
        <f t="shared" si="11"/>
        <v>1.8504184263716894</v>
      </c>
      <c r="H28" s="1">
        <f t="shared" si="12"/>
        <v>-1.5498748046188355</v>
      </c>
      <c r="I28" s="1">
        <f t="shared" si="13"/>
        <v>1.1798748046188354</v>
      </c>
      <c r="K28" s="45">
        <v>-2.4729999999999999</v>
      </c>
      <c r="L28" s="10">
        <f>-1/K28</f>
        <v>0.40436716538617068</v>
      </c>
      <c r="M28" s="45">
        <v>0.55169999999999997</v>
      </c>
      <c r="N28" s="18">
        <f>M28-$B$5-$B$4</f>
        <v>0.25479999999999997</v>
      </c>
      <c r="O28" s="10">
        <f>(N28/$H$4)</f>
        <v>0.86835115920001715</v>
      </c>
      <c r="P28" s="19">
        <f>100*O28</f>
        <v>86.835115920001712</v>
      </c>
      <c r="Q28" s="19">
        <f>100-P28</f>
        <v>13.164884079998288</v>
      </c>
      <c r="R28" s="1">
        <f>-1/($M$4+$M$3*Q28)</f>
        <v>-2.3733444735641296</v>
      </c>
      <c r="S28" s="1">
        <f>K28-R28</f>
        <v>-9.9655526435870279E-2</v>
      </c>
      <c r="U28" s="45">
        <v>-0.37</v>
      </c>
      <c r="V28" s="10">
        <f t="shared" si="4"/>
        <v>2.7027027027027026</v>
      </c>
      <c r="W28" s="45">
        <v>0.58489999999999998</v>
      </c>
      <c r="X28" s="18">
        <f t="shared" si="14"/>
        <v>0.28799999999999998</v>
      </c>
      <c r="Y28" s="10">
        <f t="shared" si="15"/>
        <v>0.98149581573628308</v>
      </c>
      <c r="Z28" s="19">
        <f t="shared" si="16"/>
        <v>98.149581573628311</v>
      </c>
      <c r="AA28" s="19">
        <f t="shared" si="17"/>
        <v>1.8504184263716894</v>
      </c>
      <c r="AB28" s="1">
        <f t="shared" si="18"/>
        <v>-1.5498748046188355</v>
      </c>
      <c r="AC28" s="1">
        <f t="shared" si="19"/>
        <v>1.1798748046188354</v>
      </c>
    </row>
    <row r="29" spans="1:29" x14ac:dyDescent="0.2">
      <c r="A29" s="45">
        <v>-0.59399999999999997</v>
      </c>
      <c r="B29" s="10">
        <f t="shared" si="0"/>
        <v>1.6835016835016836</v>
      </c>
      <c r="C29" s="45">
        <v>0.58250000000000002</v>
      </c>
      <c r="D29" s="18">
        <f t="shared" si="8"/>
        <v>0.28560000000000002</v>
      </c>
      <c r="E29" s="10">
        <f t="shared" si="9"/>
        <v>0.97331668393848092</v>
      </c>
      <c r="F29" s="19">
        <f t="shared" si="10"/>
        <v>97.331668393848091</v>
      </c>
      <c r="G29" s="19">
        <f t="shared" si="11"/>
        <v>2.6683316061519093</v>
      </c>
      <c r="H29" s="1">
        <f t="shared" si="12"/>
        <v>-1.5897486812913031</v>
      </c>
      <c r="I29" s="1">
        <f t="shared" si="13"/>
        <v>0.99574868129130312</v>
      </c>
      <c r="U29" s="45">
        <v>-0.59399999999999997</v>
      </c>
      <c r="V29" s="10">
        <f t="shared" si="4"/>
        <v>1.6835016835016836</v>
      </c>
      <c r="W29" s="45">
        <v>0.58250000000000002</v>
      </c>
      <c r="X29" s="18">
        <f t="shared" si="14"/>
        <v>0.28560000000000002</v>
      </c>
      <c r="Y29" s="10">
        <f t="shared" si="15"/>
        <v>0.97331668393848092</v>
      </c>
      <c r="Z29" s="19">
        <f t="shared" si="16"/>
        <v>97.331668393848091</v>
      </c>
      <c r="AA29" s="19">
        <f t="shared" si="17"/>
        <v>2.6683316061519093</v>
      </c>
      <c r="AB29" s="1">
        <f t="shared" si="18"/>
        <v>-1.5897486812913031</v>
      </c>
      <c r="AC29" s="1">
        <f t="shared" si="19"/>
        <v>0.99574868129130312</v>
      </c>
    </row>
    <row r="30" spans="1:29" x14ac:dyDescent="0.2">
      <c r="A30" s="45">
        <v>-0.61799999999999999</v>
      </c>
      <c r="B30" s="10">
        <f t="shared" si="0"/>
        <v>1.6181229773462784</v>
      </c>
      <c r="C30" s="45">
        <v>0.58030000000000004</v>
      </c>
      <c r="D30" s="18">
        <f t="shared" si="8"/>
        <v>0.28340000000000004</v>
      </c>
      <c r="E30" s="10">
        <f t="shared" si="9"/>
        <v>0.96581914645716216</v>
      </c>
      <c r="F30" s="19">
        <f t="shared" si="10"/>
        <v>96.581914645716211</v>
      </c>
      <c r="G30" s="19">
        <f t="shared" si="11"/>
        <v>3.4180853542837895</v>
      </c>
      <c r="H30" s="1">
        <f t="shared" si="12"/>
        <v>-1.6281456133741024</v>
      </c>
      <c r="I30" s="1">
        <f t="shared" si="13"/>
        <v>1.0101456133741022</v>
      </c>
      <c r="U30" s="45">
        <v>-0.61799999999999999</v>
      </c>
      <c r="V30" s="10">
        <f t="shared" si="4"/>
        <v>1.6181229773462784</v>
      </c>
      <c r="W30" s="45">
        <v>0.58030000000000004</v>
      </c>
      <c r="X30" s="18">
        <f t="shared" si="14"/>
        <v>0.28340000000000004</v>
      </c>
      <c r="Y30" s="10">
        <f t="shared" si="15"/>
        <v>0.96581914645716216</v>
      </c>
      <c r="Z30" s="19">
        <f t="shared" si="16"/>
        <v>96.581914645716211</v>
      </c>
      <c r="AA30" s="19">
        <f t="shared" si="17"/>
        <v>3.4180853542837895</v>
      </c>
      <c r="AB30" s="1">
        <f t="shared" si="18"/>
        <v>-1.6281456133741024</v>
      </c>
      <c r="AC30" s="1">
        <f t="shared" si="19"/>
        <v>1.0101456133741022</v>
      </c>
    </row>
    <row r="31" spans="1:29" x14ac:dyDescent="0.2">
      <c r="A31" s="45">
        <v>-0.71599999999999997</v>
      </c>
      <c r="B31" s="10">
        <f t="shared" si="0"/>
        <v>1.3966480446927374</v>
      </c>
      <c r="C31" s="45">
        <v>0.57699999999999996</v>
      </c>
      <c r="D31" s="18">
        <f t="shared" si="8"/>
        <v>0.28009999999999996</v>
      </c>
      <c r="E31" s="10">
        <f t="shared" si="9"/>
        <v>0.95457284023518363</v>
      </c>
      <c r="F31" s="19">
        <f t="shared" si="10"/>
        <v>95.457284023518369</v>
      </c>
      <c r="G31" s="19">
        <f t="shared" si="11"/>
        <v>4.5427159764816309</v>
      </c>
      <c r="H31" s="1">
        <f t="shared" si="12"/>
        <v>-1.6893494732206915</v>
      </c>
      <c r="I31" s="1">
        <f t="shared" si="13"/>
        <v>0.97334947322069154</v>
      </c>
      <c r="U31" s="45">
        <v>-0.71599999999999997</v>
      </c>
      <c r="V31" s="10">
        <f t="shared" si="4"/>
        <v>1.3966480446927374</v>
      </c>
      <c r="W31" s="45">
        <v>0.57699999999999996</v>
      </c>
      <c r="X31" s="18">
        <f t="shared" si="14"/>
        <v>0.28009999999999996</v>
      </c>
      <c r="Y31" s="10">
        <f t="shared" si="15"/>
        <v>0.95457284023518363</v>
      </c>
      <c r="Z31" s="19">
        <f t="shared" si="16"/>
        <v>95.457284023518369</v>
      </c>
      <c r="AA31" s="19">
        <f t="shared" si="17"/>
        <v>4.5427159764816309</v>
      </c>
      <c r="AB31" s="1">
        <f t="shared" si="18"/>
        <v>-1.6893494732206915</v>
      </c>
      <c r="AC31" s="1">
        <f t="shared" si="19"/>
        <v>0.97334947322069154</v>
      </c>
    </row>
    <row r="32" spans="1:29" x14ac:dyDescent="0.2">
      <c r="A32" s="45">
        <v>-1.181</v>
      </c>
      <c r="B32" s="10">
        <f>-1/A32</f>
        <v>0.84674005080440307</v>
      </c>
      <c r="C32" s="45">
        <v>0.57150000000000001</v>
      </c>
      <c r="D32" s="18">
        <f>C32-$B$5-$B$4</f>
        <v>0.27460000000000001</v>
      </c>
      <c r="E32" s="10">
        <f>(D32/$H$4)</f>
        <v>0.93582899653188678</v>
      </c>
      <c r="F32" s="19">
        <f>100*E32</f>
        <v>93.582899653188676</v>
      </c>
      <c r="G32" s="19">
        <f>100-F32</f>
        <v>6.4171003468113241</v>
      </c>
      <c r="H32" s="1">
        <f>-1/($M$4+$M$3*G32)</f>
        <v>-1.8022648063761966</v>
      </c>
      <c r="I32" s="1">
        <f>A32-H32</f>
        <v>0.62126480637619652</v>
      </c>
      <c r="U32" s="45">
        <v>-1.181</v>
      </c>
      <c r="V32" s="10">
        <f t="shared" si="4"/>
        <v>0.84674005080440307</v>
      </c>
      <c r="W32" s="45">
        <v>0.57150000000000001</v>
      </c>
      <c r="X32" s="18">
        <f t="shared" si="14"/>
        <v>0.27460000000000001</v>
      </c>
      <c r="Y32" s="10">
        <f t="shared" si="15"/>
        <v>0.93582899653188678</v>
      </c>
      <c r="Z32" s="19">
        <f t="shared" si="16"/>
        <v>93.582899653188676</v>
      </c>
      <c r="AA32" s="19">
        <f t="shared" si="17"/>
        <v>6.4171003468113241</v>
      </c>
      <c r="AB32" s="1">
        <f t="shared" si="18"/>
        <v>-1.8022648063761966</v>
      </c>
      <c r="AC32" s="1">
        <f t="shared" si="19"/>
        <v>0.62126480637619652</v>
      </c>
    </row>
    <row r="33" spans="1:29" x14ac:dyDescent="0.2">
      <c r="A33" s="45">
        <v>-1.498</v>
      </c>
      <c r="B33" s="10">
        <f t="shared" ref="B33" si="20">-1/A33</f>
        <v>0.66755674232309747</v>
      </c>
      <c r="C33" s="45">
        <v>0.56889999999999996</v>
      </c>
      <c r="D33" s="18">
        <f t="shared" ref="D33" si="21">C33-$B$5-$B$4</f>
        <v>0.27199999999999996</v>
      </c>
      <c r="E33" s="10">
        <f t="shared" ref="E33" si="22">(D33/$H$4)</f>
        <v>0.92696827041760066</v>
      </c>
      <c r="F33" s="19">
        <f t="shared" ref="F33" si="23">100*E33</f>
        <v>92.696827041760059</v>
      </c>
      <c r="G33" s="19">
        <f t="shared" ref="G33" si="24">100-F33</f>
        <v>7.3031729582399407</v>
      </c>
      <c r="H33" s="1">
        <f t="shared" ref="H33" si="25">-1/($M$4+$M$3*G33)</f>
        <v>-1.8610687559024268</v>
      </c>
      <c r="I33" s="1">
        <f t="shared" ref="I33" si="26">A33-H33</f>
        <v>0.36306875590242682</v>
      </c>
      <c r="U33" s="45">
        <v>-1.498</v>
      </c>
      <c r="V33" s="10">
        <f t="shared" si="4"/>
        <v>0.66755674232309747</v>
      </c>
      <c r="W33" s="45">
        <v>0.56889999999999996</v>
      </c>
      <c r="X33" s="18">
        <f t="shared" si="14"/>
        <v>0.27199999999999996</v>
      </c>
      <c r="Y33" s="10">
        <f t="shared" si="15"/>
        <v>0.92696827041760066</v>
      </c>
      <c r="Z33" s="19">
        <f t="shared" si="16"/>
        <v>92.696827041760059</v>
      </c>
      <c r="AA33" s="19">
        <f t="shared" si="17"/>
        <v>7.3031729582399407</v>
      </c>
      <c r="AB33" s="1">
        <f t="shared" si="18"/>
        <v>-1.8610687559024268</v>
      </c>
      <c r="AC33" s="1">
        <f t="shared" si="19"/>
        <v>0.36306875590242682</v>
      </c>
    </row>
    <row r="34" spans="1:29" x14ac:dyDescent="0.2">
      <c r="D34" s="18"/>
      <c r="E34" s="10"/>
      <c r="F34" s="19"/>
      <c r="G34" s="19"/>
      <c r="H34" s="1"/>
      <c r="I34" s="1"/>
      <c r="U34" s="45">
        <v>-1.8720000000000001</v>
      </c>
      <c r="V34" s="10">
        <f t="shared" si="4"/>
        <v>0.53418803418803418</v>
      </c>
      <c r="W34" s="45">
        <v>0.56430000000000002</v>
      </c>
      <c r="X34" s="18">
        <f t="shared" si="14"/>
        <v>0.26740000000000003</v>
      </c>
      <c r="Y34" s="10">
        <f t="shared" si="15"/>
        <v>0.91129160113847973</v>
      </c>
      <c r="Z34" s="19">
        <f t="shared" si="16"/>
        <v>91.129160113847973</v>
      </c>
      <c r="AA34" s="19">
        <f t="shared" si="17"/>
        <v>8.8708398861520266</v>
      </c>
      <c r="AB34" s="1">
        <f t="shared" si="18"/>
        <v>-1.9750826145144513</v>
      </c>
      <c r="AC34" s="1">
        <f t="shared" si="19"/>
        <v>0.10308261451445122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-1.9330000000000001</v>
      </c>
      <c r="V35" s="10">
        <f t="shared" si="4"/>
        <v>0.5173305742369374</v>
      </c>
      <c r="W35" s="45">
        <v>0.56179999999999997</v>
      </c>
      <c r="X35" s="18">
        <f t="shared" si="14"/>
        <v>0.26489999999999997</v>
      </c>
      <c r="Y35" s="10">
        <f t="shared" si="15"/>
        <v>0.90277167218243537</v>
      </c>
      <c r="Z35" s="19">
        <f t="shared" si="16"/>
        <v>90.277167218243534</v>
      </c>
      <c r="AA35" s="19">
        <f t="shared" si="17"/>
        <v>9.7228327817564661</v>
      </c>
      <c r="AB35" s="1">
        <f t="shared" si="18"/>
        <v>-2.0431076298569648</v>
      </c>
      <c r="AC35" s="1">
        <f t="shared" si="19"/>
        <v>0.11010762985696476</v>
      </c>
    </row>
    <row r="36" spans="1:29" x14ac:dyDescent="0.2">
      <c r="D36" s="18"/>
      <c r="E36" s="10"/>
      <c r="F36" s="19"/>
      <c r="G36" s="19"/>
      <c r="H36" s="1"/>
      <c r="I36" s="1"/>
      <c r="U36" s="45">
        <v>-2.1320000000000001</v>
      </c>
      <c r="V36" s="10">
        <f t="shared" si="4"/>
        <v>0.4690431519699812</v>
      </c>
      <c r="W36" s="45">
        <v>0.55900000000000005</v>
      </c>
      <c r="X36" s="18">
        <f t="shared" si="14"/>
        <v>0.26210000000000006</v>
      </c>
      <c r="Y36" s="10">
        <f t="shared" si="15"/>
        <v>0.89322935175166629</v>
      </c>
      <c r="Z36" s="19">
        <f t="shared" si="16"/>
        <v>89.322935175166634</v>
      </c>
      <c r="AA36" s="19">
        <f t="shared" si="17"/>
        <v>10.677064824833366</v>
      </c>
      <c r="AB36" s="1">
        <f t="shared" si="18"/>
        <v>-2.1250818054801446</v>
      </c>
      <c r="AC36" s="1">
        <f t="shared" si="19"/>
        <v>-6.9181945198555361E-3</v>
      </c>
    </row>
    <row r="37" spans="1:29" x14ac:dyDescent="0.2">
      <c r="D37" s="18"/>
      <c r="E37" s="10"/>
      <c r="F37" s="19"/>
      <c r="G37" s="19"/>
      <c r="H37" s="1"/>
      <c r="I37" s="1"/>
      <c r="U37" s="45">
        <v>-2.4089999999999998</v>
      </c>
      <c r="V37" s="10">
        <f t="shared" si="4"/>
        <v>0.41511000415110005</v>
      </c>
      <c r="W37" s="45">
        <v>0.55630000000000002</v>
      </c>
      <c r="X37" s="18">
        <f t="shared" si="14"/>
        <v>0.25940000000000002</v>
      </c>
      <c r="Y37" s="10">
        <f t="shared" si="15"/>
        <v>0.88402782847913852</v>
      </c>
      <c r="Z37" s="19">
        <f t="shared" si="16"/>
        <v>88.402782847913855</v>
      </c>
      <c r="AA37" s="19">
        <f t="shared" si="17"/>
        <v>11.597217152086145</v>
      </c>
      <c r="AB37" s="1">
        <f t="shared" si="18"/>
        <v>-2.210608846849023</v>
      </c>
      <c r="AC37" s="1">
        <f t="shared" si="19"/>
        <v>-0.19839115315097677</v>
      </c>
    </row>
    <row r="38" spans="1:29" x14ac:dyDescent="0.2">
      <c r="D38" s="18"/>
      <c r="E38" s="10"/>
      <c r="F38" s="19"/>
      <c r="G38" s="19"/>
      <c r="H38" s="1"/>
      <c r="I38" s="1"/>
      <c r="U38" s="45">
        <v>-2.4729999999999999</v>
      </c>
      <c r="V38" s="10">
        <f t="shared" si="4"/>
        <v>0.40436716538617068</v>
      </c>
      <c r="W38" s="45">
        <v>0.55169999999999997</v>
      </c>
      <c r="X38" s="18">
        <f t="shared" si="14"/>
        <v>0.25479999999999997</v>
      </c>
      <c r="Y38" s="10">
        <f t="shared" si="15"/>
        <v>0.86835115920001715</v>
      </c>
      <c r="Z38" s="19">
        <f t="shared" si="16"/>
        <v>86.835115920001712</v>
      </c>
      <c r="AA38" s="19">
        <f t="shared" si="17"/>
        <v>13.164884079998288</v>
      </c>
      <c r="AB38" s="1">
        <f t="shared" si="18"/>
        <v>-2.3733444735641296</v>
      </c>
      <c r="AC38" s="1">
        <f t="shared" si="19"/>
        <v>-9.9655526435870279E-2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75ED-3EE3-A840-B600-E09E7C2602A2}">
  <dimension ref="A1:AC55"/>
  <sheetViews>
    <sheetView zoomScale="112" zoomScaleNormal="70" workbookViewId="0">
      <selection activeCell="D14" sqref="D1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0.35669313063946301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0.207593130639463</v>
      </c>
      <c r="F3" t="s">
        <v>12</v>
      </c>
      <c r="G3" t="s">
        <v>27</v>
      </c>
      <c r="H3" s="32">
        <f>STDEV(D25:D48)/STDEV(A25:A48)</f>
        <v>2.6068826050552076E-2</v>
      </c>
      <c r="I3" s="33" t="s">
        <v>28</v>
      </c>
      <c r="J3" s="34">
        <f>COUNT(D25:D32)</f>
        <v>6</v>
      </c>
      <c r="L3" t="s">
        <v>27</v>
      </c>
      <c r="M3" s="35">
        <f>-STDEV(L24:L25)/STDEV(Q24:Q25)</f>
        <v>-1.5628964358908829E-3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0.14910000000000001</v>
      </c>
      <c r="D4" s="16" t="s">
        <v>13</v>
      </c>
      <c r="E4" s="17">
        <f>-1/M4</f>
        <v>-3.0415437848710578</v>
      </c>
      <c r="F4" t="s">
        <v>14</v>
      </c>
      <c r="G4" t="s">
        <v>29</v>
      </c>
      <c r="H4" s="32">
        <f>AVERAGE(D25:D48)-H3*AVERAGE(A25:A48)</f>
        <v>0.207593130639463</v>
      </c>
      <c r="I4" s="36" t="s">
        <v>30</v>
      </c>
      <c r="L4" t="s">
        <v>29</v>
      </c>
      <c r="M4" s="37">
        <f>AVERAGE(L24:L35)-M3*AVERAGE(Q24:Q35)</f>
        <v>0.32878040584985158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-3.8622014850312434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10.132</v>
      </c>
      <c r="D6" s="22" t="s">
        <v>17</v>
      </c>
      <c r="E6" s="23">
        <f>P24</f>
        <v>55.300481112440423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6.7276812023780126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0.12557653507247826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0.26276474589384774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1.4294000334776555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-3.8340000000000001</v>
      </c>
      <c r="L24" s="10">
        <f>-1/K24</f>
        <v>0.26082420448617633</v>
      </c>
      <c r="M24" s="48">
        <v>0.26390000000000002</v>
      </c>
      <c r="N24" s="18">
        <f>M24-$B$5-$B$4</f>
        <v>0.11480000000000001</v>
      </c>
      <c r="O24" s="10">
        <f>(N24/$H$4)</f>
        <v>0.55300481112440425</v>
      </c>
      <c r="P24" s="19">
        <f>100*O24</f>
        <v>55.300481112440423</v>
      </c>
      <c r="Q24" s="19">
        <f>100-P24</f>
        <v>44.699518887559577</v>
      </c>
      <c r="R24" s="1">
        <f>-1/($M$4+$M$3*Q24)</f>
        <v>-3.8622014850312434</v>
      </c>
      <c r="S24" s="1">
        <f>K24-R24</f>
        <v>2.8201485031243312E-2</v>
      </c>
    </row>
    <row r="25" spans="1:29" ht="16" x14ac:dyDescent="0.2">
      <c r="A25" s="48">
        <v>-3.036</v>
      </c>
      <c r="B25" s="10">
        <f t="shared" ref="B25:B30" si="0">-1/A25</f>
        <v>0.32938076416337286</v>
      </c>
      <c r="C25" s="48">
        <v>0.28470000000000001</v>
      </c>
      <c r="D25" s="18">
        <f t="shared" ref="D25:D30" si="1">C25-$B$5-$B$4</f>
        <v>0.1356</v>
      </c>
      <c r="E25" s="10">
        <f t="shared" ref="E25:E30" si="2">(D25/$H$4)</f>
        <v>0.65320080477760634</v>
      </c>
      <c r="F25" s="19">
        <f t="shared" ref="F25:F30" si="3">100*E25</f>
        <v>65.320080477760627</v>
      </c>
      <c r="G25" s="19">
        <f t="shared" ref="G25:G30" si="4">100-F25</f>
        <v>34.679919522239373</v>
      </c>
      <c r="H25" s="1">
        <f t="shared" ref="H25:H30" si="5">-1/($M$4+$M$3*G25)</f>
        <v>-3.6419353573615014</v>
      </c>
      <c r="I25" s="1">
        <f t="shared" ref="I25:I30" si="6">A25-H25</f>
        <v>0.60593535736150139</v>
      </c>
      <c r="K25" s="48">
        <v>-3.8719999999999999</v>
      </c>
      <c r="L25" s="10">
        <f>-1/K25</f>
        <v>0.25826446280991738</v>
      </c>
      <c r="M25" s="48">
        <v>0.26050000000000001</v>
      </c>
      <c r="N25" s="18">
        <f>M25-$B$5-$B$4</f>
        <v>0.1114</v>
      </c>
      <c r="O25" s="10">
        <f>(N25/$H$4)</f>
        <v>0.53662661985416926</v>
      </c>
      <c r="P25" s="19">
        <f>100*O25</f>
        <v>53.662661985416925</v>
      </c>
      <c r="Q25" s="19">
        <f>100-P25</f>
        <v>46.337338014583075</v>
      </c>
      <c r="R25" s="1">
        <f>-1/($M$4+$M$3*Q25)</f>
        <v>-3.9007653803668294</v>
      </c>
      <c r="S25" s="1">
        <f>K25-R25</f>
        <v>2.8765380366829518E-2</v>
      </c>
      <c r="U25" s="48">
        <v>-3.036</v>
      </c>
      <c r="V25" s="10">
        <f t="shared" ref="V25:V34" si="7">-1/U25</f>
        <v>0.32938076416337286</v>
      </c>
      <c r="W25" s="48">
        <v>0.28470000000000001</v>
      </c>
      <c r="X25" s="18">
        <f>W25-$B$5-$B$4</f>
        <v>0.1356</v>
      </c>
      <c r="Y25" s="10">
        <f>(X25/$H$4)</f>
        <v>0.65320080477760634</v>
      </c>
      <c r="Z25" s="19">
        <f t="shared" ref="Z25:Z34" si="8">100*Y25</f>
        <v>65.320080477760627</v>
      </c>
      <c r="AA25" s="19">
        <f t="shared" ref="AA25:AA34" si="9">100-Z25</f>
        <v>34.679919522239373</v>
      </c>
      <c r="AB25" s="1">
        <f>-1/($M$4+$M$3*AA25)</f>
        <v>-3.6419353573615014</v>
      </c>
      <c r="AC25" s="1">
        <f t="shared" ref="AC25:AC34" si="10">U25-AB25</f>
        <v>0.60593535736150139</v>
      </c>
    </row>
    <row r="26" spans="1:29" ht="16" x14ac:dyDescent="0.2">
      <c r="A26" s="48">
        <v>-2.819</v>
      </c>
      <c r="B26" s="10">
        <f t="shared" si="0"/>
        <v>0.35473572188719404</v>
      </c>
      <c r="C26" s="48">
        <v>0.28349999999999997</v>
      </c>
      <c r="D26" s="18">
        <f t="shared" si="1"/>
        <v>0.13439999999999996</v>
      </c>
      <c r="E26" s="10">
        <f t="shared" si="2"/>
        <v>0.64742026668222907</v>
      </c>
      <c r="F26" s="19">
        <f t="shared" si="3"/>
        <v>64.742026668222906</v>
      </c>
      <c r="G26" s="19">
        <f t="shared" si="4"/>
        <v>35.257973331777094</v>
      </c>
      <c r="H26" s="1">
        <f t="shared" si="5"/>
        <v>-3.6539578420814278</v>
      </c>
      <c r="I26" s="1">
        <f t="shared" si="6"/>
        <v>0.83495784208142787</v>
      </c>
      <c r="K26" s="48">
        <v>-3.9710000000000001</v>
      </c>
      <c r="L26" s="10">
        <f>-1/K26</f>
        <v>0.25182573659027951</v>
      </c>
      <c r="M26" s="48">
        <v>0.2545</v>
      </c>
      <c r="N26" s="18">
        <f>M26-$B$5-$B$4</f>
        <v>0.10539999999999999</v>
      </c>
      <c r="O26" s="10">
        <f>(N26/$H$4)</f>
        <v>0.50772392937728394</v>
      </c>
      <c r="P26" s="19">
        <f>100*O26</f>
        <v>50.772392937728398</v>
      </c>
      <c r="Q26" s="19">
        <f>100-P26</f>
        <v>49.227607062271602</v>
      </c>
      <c r="R26" s="1">
        <f>-1/($M$4+$M$3*Q26)</f>
        <v>-3.9707316697601613</v>
      </c>
      <c r="S26" s="1">
        <f>K26-R26</f>
        <v>-2.6833023983874327E-4</v>
      </c>
      <c r="U26" s="48">
        <v>-2.819</v>
      </c>
      <c r="V26" s="10">
        <f t="shared" si="7"/>
        <v>0.35473572188719404</v>
      </c>
      <c r="W26" s="48">
        <v>0.28349999999999997</v>
      </c>
      <c r="X26" s="18">
        <f t="shared" ref="X26:X34" si="11">W26-$B$5-$B$4</f>
        <v>0.13439999999999996</v>
      </c>
      <c r="Y26" s="10">
        <f t="shared" ref="Y26:Y34" si="12">(X26/$H$4)</f>
        <v>0.64742026668222907</v>
      </c>
      <c r="Z26" s="19">
        <f t="shared" si="8"/>
        <v>64.742026668222906</v>
      </c>
      <c r="AA26" s="19">
        <f t="shared" si="9"/>
        <v>35.257973331777094</v>
      </c>
      <c r="AB26" s="1">
        <f t="shared" ref="AB26:AB34" si="13">-1/($M$4+$M$3*AA26)</f>
        <v>-3.6539578420814278</v>
      </c>
      <c r="AC26" s="1">
        <f t="shared" si="10"/>
        <v>0.83495784208142787</v>
      </c>
    </row>
    <row r="27" spans="1:29" ht="16" x14ac:dyDescent="0.2">
      <c r="A27" s="48">
        <v>-2.82</v>
      </c>
      <c r="B27" s="10">
        <f t="shared" si="0"/>
        <v>0.3546099290780142</v>
      </c>
      <c r="C27" s="48">
        <v>0.28260000000000002</v>
      </c>
      <c r="D27" s="18">
        <f t="shared" si="1"/>
        <v>0.13350000000000001</v>
      </c>
      <c r="E27" s="10">
        <f t="shared" si="2"/>
        <v>0.64308486311069657</v>
      </c>
      <c r="F27" s="19">
        <f t="shared" si="3"/>
        <v>64.308486311069657</v>
      </c>
      <c r="G27" s="19">
        <f t="shared" si="4"/>
        <v>35.691513688930343</v>
      </c>
      <c r="H27" s="1">
        <f t="shared" si="5"/>
        <v>-3.6630269250511631</v>
      </c>
      <c r="I27" s="1">
        <f t="shared" si="6"/>
        <v>0.84302692505116328</v>
      </c>
      <c r="K27" s="48">
        <v>-4.0860000000000003</v>
      </c>
      <c r="L27" s="10">
        <f>-1/K27</f>
        <v>0.24473813020068524</v>
      </c>
      <c r="M27" s="48">
        <v>0.25009999999999999</v>
      </c>
      <c r="N27" s="18">
        <f>M27-$B$5-$B$4</f>
        <v>0.10099999999999998</v>
      </c>
      <c r="O27" s="10">
        <f>(N27/$H$4)</f>
        <v>0.48652862302756805</v>
      </c>
      <c r="P27" s="19">
        <f>100*O27</f>
        <v>48.652862302756802</v>
      </c>
      <c r="Q27" s="19">
        <f>100-P27</f>
        <v>51.347137697243198</v>
      </c>
      <c r="R27" s="1">
        <f>-1/($M$4+$M$3*Q27)</f>
        <v>-4.023656730035257</v>
      </c>
      <c r="S27" s="1">
        <f>K27-R27</f>
        <v>-6.2343269964743264E-2</v>
      </c>
      <c r="U27" s="48">
        <v>-2.82</v>
      </c>
      <c r="V27" s="10">
        <f t="shared" si="7"/>
        <v>0.3546099290780142</v>
      </c>
      <c r="W27" s="48">
        <v>0.28260000000000002</v>
      </c>
      <c r="X27" s="18">
        <f t="shared" si="11"/>
        <v>0.13350000000000001</v>
      </c>
      <c r="Y27" s="10">
        <f t="shared" si="12"/>
        <v>0.64308486311069657</v>
      </c>
      <c r="Z27" s="19">
        <f t="shared" si="8"/>
        <v>64.308486311069657</v>
      </c>
      <c r="AA27" s="19">
        <f t="shared" si="9"/>
        <v>35.691513688930343</v>
      </c>
      <c r="AB27" s="1">
        <f t="shared" si="13"/>
        <v>-3.6630269250511631</v>
      </c>
      <c r="AC27" s="1">
        <f t="shared" si="10"/>
        <v>0.84302692505116328</v>
      </c>
    </row>
    <row r="28" spans="1:29" ht="16" x14ac:dyDescent="0.2">
      <c r="A28" s="48">
        <v>-2.8220000000000001</v>
      </c>
      <c r="B28" s="10">
        <f t="shared" si="0"/>
        <v>0.3543586109142452</v>
      </c>
      <c r="C28" s="48">
        <v>0.28039999999999998</v>
      </c>
      <c r="D28" s="18">
        <f t="shared" si="1"/>
        <v>0.13129999999999997</v>
      </c>
      <c r="E28" s="10">
        <f t="shared" si="2"/>
        <v>0.63248720993583851</v>
      </c>
      <c r="F28" s="19">
        <f t="shared" si="3"/>
        <v>63.248720993583852</v>
      </c>
      <c r="G28" s="19">
        <f t="shared" si="4"/>
        <v>36.751279006416148</v>
      </c>
      <c r="H28" s="1">
        <f t="shared" si="5"/>
        <v>-3.6853864746895431</v>
      </c>
      <c r="I28" s="1">
        <f t="shared" si="6"/>
        <v>0.86338647468954299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-2.8220000000000001</v>
      </c>
      <c r="V28" s="10">
        <f t="shared" si="7"/>
        <v>0.3543586109142452</v>
      </c>
      <c r="W28" s="48">
        <v>0.28039999999999998</v>
      </c>
      <c r="X28" s="18">
        <f t="shared" si="11"/>
        <v>0.13129999999999997</v>
      </c>
      <c r="Y28" s="10">
        <f t="shared" si="12"/>
        <v>0.63248720993583851</v>
      </c>
      <c r="Z28" s="19">
        <f t="shared" si="8"/>
        <v>63.248720993583852</v>
      </c>
      <c r="AA28" s="19">
        <f t="shared" si="9"/>
        <v>36.751279006416148</v>
      </c>
      <c r="AB28" s="1">
        <f t="shared" si="13"/>
        <v>-3.6853864746895431</v>
      </c>
      <c r="AC28" s="1">
        <f t="shared" si="10"/>
        <v>0.86338647468954299</v>
      </c>
    </row>
    <row r="29" spans="1:29" ht="16" x14ac:dyDescent="0.2">
      <c r="A29" s="48">
        <v>-2.8540000000000001</v>
      </c>
      <c r="B29" s="10">
        <f t="shared" si="0"/>
        <v>0.35038542396636296</v>
      </c>
      <c r="C29" s="48">
        <v>0.27789999999999998</v>
      </c>
      <c r="D29" s="18">
        <f t="shared" si="1"/>
        <v>0.12879999999999997</v>
      </c>
      <c r="E29" s="10">
        <f t="shared" si="2"/>
        <v>0.62044442223713625</v>
      </c>
      <c r="F29" s="19">
        <f t="shared" si="3"/>
        <v>62.044442223713624</v>
      </c>
      <c r="G29" s="19">
        <f t="shared" si="4"/>
        <v>37.955557776286376</v>
      </c>
      <c r="H29" s="1">
        <f t="shared" si="5"/>
        <v>-3.7111287117740255</v>
      </c>
      <c r="I29" s="1">
        <f t="shared" si="6"/>
        <v>0.85712871177402539</v>
      </c>
      <c r="U29" s="48">
        <v>-2.8540000000000001</v>
      </c>
      <c r="V29" s="10">
        <f t="shared" si="7"/>
        <v>0.35038542396636296</v>
      </c>
      <c r="W29" s="48">
        <v>0.27789999999999998</v>
      </c>
      <c r="X29" s="18">
        <f t="shared" si="11"/>
        <v>0.12879999999999997</v>
      </c>
      <c r="Y29" s="10">
        <f t="shared" si="12"/>
        <v>0.62044442223713625</v>
      </c>
      <c r="Z29" s="19">
        <f t="shared" si="8"/>
        <v>62.044442223713624</v>
      </c>
      <c r="AA29" s="19">
        <f t="shared" si="9"/>
        <v>37.955557776286376</v>
      </c>
      <c r="AB29" s="1">
        <f t="shared" si="13"/>
        <v>-3.7111287117740255</v>
      </c>
      <c r="AC29" s="1">
        <f t="shared" si="10"/>
        <v>0.85712871177402539</v>
      </c>
    </row>
    <row r="30" spans="1:29" ht="16" x14ac:dyDescent="0.2">
      <c r="A30" s="48">
        <v>-3.27</v>
      </c>
      <c r="B30" s="10">
        <f t="shared" si="0"/>
        <v>0.3058103975535168</v>
      </c>
      <c r="C30" s="48">
        <v>0.2717</v>
      </c>
      <c r="D30" s="18">
        <f t="shared" si="1"/>
        <v>0.12259999999999999</v>
      </c>
      <c r="E30" s="10">
        <f t="shared" si="2"/>
        <v>0.59057830874435491</v>
      </c>
      <c r="F30" s="19">
        <f t="shared" si="3"/>
        <v>59.057830874435489</v>
      </c>
      <c r="G30" s="19">
        <f t="shared" si="4"/>
        <v>40.942169125564511</v>
      </c>
      <c r="H30" s="1">
        <f t="shared" si="5"/>
        <v>-3.7765486320646282</v>
      </c>
      <c r="I30" s="1">
        <f t="shared" si="6"/>
        <v>0.50654863206462819</v>
      </c>
      <c r="U30" s="48">
        <v>-3.27</v>
      </c>
      <c r="V30" s="10">
        <f t="shared" si="7"/>
        <v>0.3058103975535168</v>
      </c>
      <c r="W30" s="48">
        <v>0.2717</v>
      </c>
      <c r="X30" s="18">
        <f t="shared" si="11"/>
        <v>0.12259999999999999</v>
      </c>
      <c r="Y30" s="10">
        <f t="shared" si="12"/>
        <v>0.59057830874435491</v>
      </c>
      <c r="Z30" s="19">
        <f t="shared" si="8"/>
        <v>59.057830874435489</v>
      </c>
      <c r="AA30" s="19">
        <f t="shared" si="9"/>
        <v>40.942169125564511</v>
      </c>
      <c r="AB30" s="1">
        <f t="shared" si="13"/>
        <v>-3.7765486320646282</v>
      </c>
      <c r="AC30" s="1">
        <f t="shared" si="10"/>
        <v>0.50654863206462819</v>
      </c>
    </row>
    <row r="31" spans="1:29" ht="16" x14ac:dyDescent="0.2">
      <c r="A31" s="36"/>
      <c r="B31" s="10"/>
      <c r="C31" s="36"/>
      <c r="D31" s="18"/>
      <c r="E31" s="10"/>
      <c r="F31" s="19"/>
      <c r="G31" s="19"/>
      <c r="H31" s="1"/>
      <c r="I31" s="1"/>
      <c r="K31" s="36"/>
      <c r="L31" s="10"/>
      <c r="M31" s="36"/>
      <c r="N31" s="18"/>
      <c r="O31" s="10"/>
      <c r="P31" s="19"/>
      <c r="Q31" s="19"/>
      <c r="R31" s="1"/>
      <c r="S31" s="1"/>
      <c r="U31" s="48">
        <v>-3.8340000000000001</v>
      </c>
      <c r="V31" s="10">
        <f t="shared" si="7"/>
        <v>0.26082420448617633</v>
      </c>
      <c r="W31" s="48">
        <v>0.26390000000000002</v>
      </c>
      <c r="X31" s="18">
        <f t="shared" si="11"/>
        <v>0.11480000000000001</v>
      </c>
      <c r="Y31" s="10">
        <f t="shared" si="12"/>
        <v>0.55300481112440425</v>
      </c>
      <c r="Z31" s="19">
        <f t="shared" si="8"/>
        <v>55.300481112440423</v>
      </c>
      <c r="AA31" s="19">
        <f t="shared" si="9"/>
        <v>44.699518887559577</v>
      </c>
      <c r="AB31" s="1">
        <f t="shared" si="13"/>
        <v>-3.8622014850312434</v>
      </c>
      <c r="AC31" s="1">
        <f t="shared" si="10"/>
        <v>2.8201485031243312E-2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-3.8719999999999999</v>
      </c>
      <c r="V32" s="10">
        <f t="shared" si="7"/>
        <v>0.25826446280991738</v>
      </c>
      <c r="W32" s="48">
        <v>0.26050000000000001</v>
      </c>
      <c r="X32" s="18">
        <f t="shared" si="11"/>
        <v>0.1114</v>
      </c>
      <c r="Y32" s="10">
        <f t="shared" si="12"/>
        <v>0.53662661985416926</v>
      </c>
      <c r="Z32" s="19">
        <f t="shared" si="8"/>
        <v>53.662661985416925</v>
      </c>
      <c r="AA32" s="19">
        <f t="shared" si="9"/>
        <v>46.337338014583075</v>
      </c>
      <c r="AB32" s="1">
        <f t="shared" si="13"/>
        <v>-3.9007653803668294</v>
      </c>
      <c r="AC32" s="1">
        <f t="shared" si="10"/>
        <v>2.8765380366829518E-2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-3.9710000000000001</v>
      </c>
      <c r="V33" s="10">
        <f t="shared" si="7"/>
        <v>0.25182573659027951</v>
      </c>
      <c r="W33" s="48">
        <v>0.2545</v>
      </c>
      <c r="X33" s="18">
        <f t="shared" si="11"/>
        <v>0.10539999999999999</v>
      </c>
      <c r="Y33" s="10">
        <f t="shared" si="12"/>
        <v>0.50772392937728394</v>
      </c>
      <c r="Z33" s="19">
        <f t="shared" si="8"/>
        <v>50.772392937728398</v>
      </c>
      <c r="AA33" s="19">
        <f t="shared" si="9"/>
        <v>49.227607062271602</v>
      </c>
      <c r="AB33" s="1">
        <f t="shared" si="13"/>
        <v>-3.9707316697601613</v>
      </c>
      <c r="AC33" s="1">
        <f t="shared" si="10"/>
        <v>-2.6833023983874327E-4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-4.0860000000000003</v>
      </c>
      <c r="V34" s="10">
        <f t="shared" si="7"/>
        <v>0.24473813020068524</v>
      </c>
      <c r="W34" s="48">
        <v>0.25009999999999999</v>
      </c>
      <c r="X34" s="18">
        <f t="shared" si="11"/>
        <v>0.10099999999999998</v>
      </c>
      <c r="Y34" s="10">
        <f t="shared" si="12"/>
        <v>0.48652862302756805</v>
      </c>
      <c r="Z34" s="19">
        <f t="shared" si="8"/>
        <v>48.652862302756802</v>
      </c>
      <c r="AA34" s="19">
        <f t="shared" si="9"/>
        <v>51.347137697243198</v>
      </c>
      <c r="AB34" s="1">
        <f t="shared" si="13"/>
        <v>-4.023656730035257</v>
      </c>
      <c r="AC34" s="1">
        <f t="shared" si="10"/>
        <v>-6.2343269964743264E-2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9120-2AEB-A444-AE78-D7ACBD157803}">
  <dimension ref="A1:AC55"/>
  <sheetViews>
    <sheetView topLeftCell="B1" zoomScale="144" zoomScaleNormal="70" workbookViewId="0">
      <selection activeCell="D13" sqref="D13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0.29922973328943109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0.14392973328943109</v>
      </c>
      <c r="F3" t="s">
        <v>12</v>
      </c>
      <c r="G3" t="s">
        <v>27</v>
      </c>
      <c r="H3" s="32">
        <f>STDEV(D25:D48)/STDEV(A25:A48)</f>
        <v>9.8454717910917162E-3</v>
      </c>
      <c r="I3" s="33" t="s">
        <v>28</v>
      </c>
      <c r="J3" s="34">
        <f>COUNT(D25:D31)</f>
        <v>6</v>
      </c>
      <c r="L3" t="s">
        <v>27</v>
      </c>
      <c r="M3" s="35">
        <f>-STDEV(L24:L25)/STDEV(Q24:Q25)</f>
        <v>-6.4138972598445174E-3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0.15529999999999999</v>
      </c>
      <c r="D4" s="16" t="s">
        <v>13</v>
      </c>
      <c r="E4" s="17">
        <f>-1/M4</f>
        <v>-2.3117157932857766</v>
      </c>
      <c r="F4" t="s">
        <v>14</v>
      </c>
      <c r="G4" t="s">
        <v>29</v>
      </c>
      <c r="H4" s="32">
        <f>AVERAGE(D25:D48)-H3*AVERAGE(A25:A48)</f>
        <v>0.14392973328943109</v>
      </c>
      <c r="I4" s="36" t="s">
        <v>30</v>
      </c>
      <c r="L4" t="s">
        <v>29</v>
      </c>
      <c r="M4" s="37">
        <f>AVERAGE(L24:L35)-M3*AVERAGE(Q24:Q35)</f>
        <v>0.43257912711607238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-4.0329563969075481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9.3670000000000009</v>
      </c>
      <c r="D6" s="22" t="s">
        <v>17</v>
      </c>
      <c r="E6" s="23">
        <f>P24</f>
        <v>71.215306008995896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7.0427197703228277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6.8404710868832597E-2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0.10053393062728747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0.58393365545067932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-4.0780000000000003</v>
      </c>
      <c r="L24" s="10">
        <f>-1/K24</f>
        <v>0.24521824423737124</v>
      </c>
      <c r="M24" s="48">
        <v>0.25779999999999997</v>
      </c>
      <c r="N24" s="18">
        <f>M24-$B$5-$B$4</f>
        <v>0.10249999999999998</v>
      </c>
      <c r="O24" s="10">
        <f>(N24/$H$4)</f>
        <v>0.71215306008995893</v>
      </c>
      <c r="P24" s="19">
        <f>100*O24</f>
        <v>71.215306008995896</v>
      </c>
      <c r="Q24" s="19">
        <f>100-P24</f>
        <v>28.784693991004104</v>
      </c>
      <c r="R24" s="1">
        <f>-1/($M$4+$M$3*Q24)</f>
        <v>-4.0329563969075481</v>
      </c>
      <c r="S24" s="1">
        <f>K24-R24</f>
        <v>-4.5043603092452145E-2</v>
      </c>
    </row>
    <row r="25" spans="1:29" ht="16" x14ac:dyDescent="0.2">
      <c r="A25" s="48">
        <v>-2.8879999999999999</v>
      </c>
      <c r="B25" s="10">
        <f t="shared" ref="B25:B29" si="0">-1/A25</f>
        <v>0.34626038781163437</v>
      </c>
      <c r="C25" s="48">
        <v>0.27160000000000001</v>
      </c>
      <c r="D25" s="18">
        <f t="shared" ref="D25:D26" si="1">C25-$B$5-$B$4</f>
        <v>0.11630000000000001</v>
      </c>
      <c r="E25" s="10">
        <f t="shared" ref="E25:E26" si="2">(D25/$H$4)</f>
        <v>0.80803317939963171</v>
      </c>
      <c r="F25" s="19">
        <f t="shared" ref="F25:F29" si="3">100*E25</f>
        <v>80.803317939963165</v>
      </c>
      <c r="G25" s="19">
        <f t="shared" ref="G25:G29" si="4">100-F25</f>
        <v>19.196682060036835</v>
      </c>
      <c r="H25" s="1">
        <f t="shared" ref="H25:H26" si="5">-1/($M$4+$M$3*G25)</f>
        <v>-3.2315024369390706</v>
      </c>
      <c r="I25" s="1">
        <f t="shared" ref="I25:I29" si="6">A25-H25</f>
        <v>0.34350243693907068</v>
      </c>
      <c r="K25" s="48">
        <v>-4.2080000000000002</v>
      </c>
      <c r="L25" s="10">
        <f t="shared" ref="L25:L28" si="7">-1/K25</f>
        <v>0.23764258555133078</v>
      </c>
      <c r="M25" s="48">
        <v>0.25609999999999999</v>
      </c>
      <c r="N25" s="18">
        <f t="shared" ref="N25:N28" si="8">M25-$B$5-$B$4</f>
        <v>0.1008</v>
      </c>
      <c r="O25" s="10">
        <f t="shared" ref="O25:O28" si="9">(N25/$H$4)</f>
        <v>0.70034174104456459</v>
      </c>
      <c r="P25" s="19">
        <f t="shared" ref="P25:P28" si="10">100*O25</f>
        <v>70.034174104456454</v>
      </c>
      <c r="Q25" s="19">
        <f t="shared" ref="Q25:Q28" si="11">100-P25</f>
        <v>29.965825895543546</v>
      </c>
      <c r="R25" s="1">
        <f t="shared" ref="R25:R28" si="12">-1/($M$4+$M$3*Q25)</f>
        <v>-4.1600556705922536</v>
      </c>
      <c r="S25" s="1">
        <f t="shared" ref="S25:S28" si="13">K25-R25</f>
        <v>-4.7944329407746622E-2</v>
      </c>
      <c r="U25" s="48">
        <v>-2.8879999999999999</v>
      </c>
      <c r="V25" s="10">
        <f t="shared" ref="V25:V35" si="14">-1/U25</f>
        <v>0.34626038781163437</v>
      </c>
      <c r="W25" s="48">
        <v>0.27160000000000001</v>
      </c>
      <c r="X25" s="18">
        <f>W25-$B$5-$B$4</f>
        <v>0.11630000000000001</v>
      </c>
      <c r="Y25" s="10">
        <f>(X25/$H$4)</f>
        <v>0.80803317939963171</v>
      </c>
      <c r="Z25" s="19">
        <f t="shared" ref="Z25:Z35" si="15">100*Y25</f>
        <v>80.803317939963165</v>
      </c>
      <c r="AA25" s="19">
        <f t="shared" ref="AA25:AA35" si="16">100-Z25</f>
        <v>19.196682060036835</v>
      </c>
      <c r="AB25" s="1">
        <f>-1/($M$4+$M$3*AA25)</f>
        <v>-3.2315024369390706</v>
      </c>
      <c r="AC25" s="1">
        <f t="shared" ref="AC25:AC35" si="17">U25-AB25</f>
        <v>0.34350243693907068</v>
      </c>
    </row>
    <row r="26" spans="1:29" ht="16" x14ac:dyDescent="0.2">
      <c r="A26" s="48">
        <v>-2.798</v>
      </c>
      <c r="B26" s="10">
        <f t="shared" si="0"/>
        <v>0.35739814152966404</v>
      </c>
      <c r="C26" s="48">
        <v>0.27060000000000001</v>
      </c>
      <c r="D26" s="18">
        <f t="shared" si="1"/>
        <v>0.11530000000000001</v>
      </c>
      <c r="E26" s="10">
        <f t="shared" si="2"/>
        <v>0.80108534466704673</v>
      </c>
      <c r="F26" s="19">
        <f t="shared" si="3"/>
        <v>80.108534466704668</v>
      </c>
      <c r="G26" s="19">
        <f t="shared" si="4"/>
        <v>19.891465533295332</v>
      </c>
      <c r="H26" s="1">
        <f t="shared" si="5"/>
        <v>-3.2787174327969097</v>
      </c>
      <c r="I26" s="1">
        <f t="shared" si="6"/>
        <v>0.4807174327969097</v>
      </c>
      <c r="K26" s="48">
        <v>-4.7300000000000004</v>
      </c>
      <c r="L26" s="10">
        <f t="shared" si="7"/>
        <v>0.21141649048625791</v>
      </c>
      <c r="M26" s="48">
        <v>0.25219999999999998</v>
      </c>
      <c r="N26" s="18">
        <f t="shared" si="8"/>
        <v>9.6899999999999986E-2</v>
      </c>
      <c r="O26" s="10">
        <f t="shared" si="9"/>
        <v>0.67324518558748314</v>
      </c>
      <c r="P26" s="19">
        <f t="shared" si="10"/>
        <v>67.324518558748309</v>
      </c>
      <c r="Q26" s="19">
        <f t="shared" si="11"/>
        <v>32.675481441251691</v>
      </c>
      <c r="R26" s="1">
        <f t="shared" si="12"/>
        <v>-4.4842657962367607</v>
      </c>
      <c r="S26" s="1">
        <f t="shared" si="13"/>
        <v>-0.24573420376323973</v>
      </c>
      <c r="U26" s="48">
        <v>-2.798</v>
      </c>
      <c r="V26" s="10">
        <f t="shared" si="14"/>
        <v>0.35739814152966404</v>
      </c>
      <c r="W26" s="48">
        <v>0.27060000000000001</v>
      </c>
      <c r="X26" s="18">
        <f t="shared" ref="X26:X35" si="18">W26-$B$5-$B$4</f>
        <v>0.11530000000000001</v>
      </c>
      <c r="Y26" s="10">
        <f t="shared" ref="Y26:Y35" si="19">(X26/$H$4)</f>
        <v>0.80108534466704673</v>
      </c>
      <c r="Z26" s="19">
        <f t="shared" si="15"/>
        <v>80.108534466704668</v>
      </c>
      <c r="AA26" s="19">
        <f t="shared" si="16"/>
        <v>19.891465533295332</v>
      </c>
      <c r="AB26" s="1">
        <f t="shared" ref="AB26:AB35" si="20">-1/($M$4+$M$3*AA26)</f>
        <v>-3.2787174327969097</v>
      </c>
      <c r="AC26" s="1">
        <f t="shared" si="17"/>
        <v>0.4807174327969097</v>
      </c>
    </row>
    <row r="27" spans="1:29" ht="16" x14ac:dyDescent="0.2">
      <c r="A27" s="48">
        <v>-3.1070000000000002</v>
      </c>
      <c r="B27" s="10">
        <f t="shared" si="0"/>
        <v>0.32185387833923396</v>
      </c>
      <c r="C27" s="48">
        <v>0.26879999999999998</v>
      </c>
      <c r="D27" s="18">
        <f>C27-$B$5-$B$4</f>
        <v>0.11349999999999999</v>
      </c>
      <c r="E27" s="10">
        <f>(D27/$H$4)</f>
        <v>0.78857924214839359</v>
      </c>
      <c r="F27" s="19">
        <f t="shared" si="3"/>
        <v>78.857924214839358</v>
      </c>
      <c r="G27" s="19">
        <f t="shared" si="4"/>
        <v>21.142075785160642</v>
      </c>
      <c r="H27" s="1">
        <f>-1/($M$4+$M$3*G27)</f>
        <v>-3.3672751846781961</v>
      </c>
      <c r="I27" s="1">
        <f t="shared" si="6"/>
        <v>0.26027518467819588</v>
      </c>
      <c r="K27" s="48">
        <v>-4.68</v>
      </c>
      <c r="L27" s="10">
        <f t="shared" si="7"/>
        <v>0.21367521367521369</v>
      </c>
      <c r="M27" s="48">
        <v>0.24890000000000001</v>
      </c>
      <c r="N27" s="18">
        <f t="shared" si="8"/>
        <v>9.3600000000000017E-2</v>
      </c>
      <c r="O27" s="10">
        <f t="shared" si="9"/>
        <v>0.65031733096995292</v>
      </c>
      <c r="P27" s="19">
        <f t="shared" si="10"/>
        <v>65.031733096995296</v>
      </c>
      <c r="Q27" s="19">
        <f t="shared" si="11"/>
        <v>34.968266903004704</v>
      </c>
      <c r="R27" s="1">
        <f t="shared" si="12"/>
        <v>-4.8008544173847945</v>
      </c>
      <c r="S27" s="1">
        <f t="shared" si="13"/>
        <v>0.12085441738479474</v>
      </c>
      <c r="U27" s="48">
        <v>-3.1070000000000002</v>
      </c>
      <c r="V27" s="10">
        <f t="shared" si="14"/>
        <v>0.32185387833923396</v>
      </c>
      <c r="W27" s="48">
        <v>0.26879999999999998</v>
      </c>
      <c r="X27" s="18">
        <f t="shared" si="18"/>
        <v>0.11349999999999999</v>
      </c>
      <c r="Y27" s="10">
        <f t="shared" si="19"/>
        <v>0.78857924214839359</v>
      </c>
      <c r="Z27" s="19">
        <f t="shared" si="15"/>
        <v>78.857924214839358</v>
      </c>
      <c r="AA27" s="19">
        <f t="shared" si="16"/>
        <v>21.142075785160642</v>
      </c>
      <c r="AB27" s="1">
        <f t="shared" si="20"/>
        <v>-3.3672751846781961</v>
      </c>
      <c r="AC27" s="1">
        <f t="shared" si="17"/>
        <v>0.26027518467819588</v>
      </c>
    </row>
    <row r="28" spans="1:29" ht="16" x14ac:dyDescent="0.2">
      <c r="A28" s="48">
        <v>-3.3090000000000002</v>
      </c>
      <c r="B28" s="10">
        <f t="shared" si="0"/>
        <v>0.30220610456331215</v>
      </c>
      <c r="C28" s="48">
        <v>0.26690000000000003</v>
      </c>
      <c r="D28" s="18">
        <f t="shared" ref="D28:D29" si="21">C28-$B$5-$B$4</f>
        <v>0.11160000000000003</v>
      </c>
      <c r="E28" s="10">
        <f t="shared" ref="E28:E29" si="22">(D28/$H$4)</f>
        <v>0.77537835615648243</v>
      </c>
      <c r="F28" s="19">
        <f t="shared" si="3"/>
        <v>77.537835615648248</v>
      </c>
      <c r="G28" s="19">
        <f t="shared" si="4"/>
        <v>22.462164384351752</v>
      </c>
      <c r="H28" s="1">
        <f t="shared" ref="H28:H29" si="23">-1/($M$4+$M$3*G28)</f>
        <v>-3.4660950264676993</v>
      </c>
      <c r="I28" s="1">
        <f t="shared" si="6"/>
        <v>0.15709502646769913</v>
      </c>
      <c r="K28" s="48">
        <v>-4.84</v>
      </c>
      <c r="L28" s="10">
        <f t="shared" si="7"/>
        <v>0.20661157024793389</v>
      </c>
      <c r="M28" s="48">
        <v>0.24590000000000001</v>
      </c>
      <c r="N28" s="18">
        <f t="shared" si="8"/>
        <v>9.0600000000000014E-2</v>
      </c>
      <c r="O28" s="10">
        <f t="shared" si="9"/>
        <v>0.62947382677219799</v>
      </c>
      <c r="P28" s="19">
        <f t="shared" si="10"/>
        <v>62.9473826772198</v>
      </c>
      <c r="Q28" s="19">
        <f t="shared" si="11"/>
        <v>37.0526173227802</v>
      </c>
      <c r="R28" s="1">
        <f t="shared" si="12"/>
        <v>-5.1301138883792925</v>
      </c>
      <c r="S28" s="1">
        <f t="shared" si="13"/>
        <v>0.29011388837929264</v>
      </c>
      <c r="U28" s="48">
        <v>-3.3090000000000002</v>
      </c>
      <c r="V28" s="10">
        <f t="shared" si="14"/>
        <v>0.30220610456331215</v>
      </c>
      <c r="W28" s="48">
        <v>0.26690000000000003</v>
      </c>
      <c r="X28" s="18">
        <f t="shared" si="18"/>
        <v>0.11160000000000003</v>
      </c>
      <c r="Y28" s="10">
        <f t="shared" si="19"/>
        <v>0.77537835615648243</v>
      </c>
      <c r="Z28" s="19">
        <f t="shared" si="15"/>
        <v>77.537835615648248</v>
      </c>
      <c r="AA28" s="19">
        <f t="shared" si="16"/>
        <v>22.462164384351752</v>
      </c>
      <c r="AB28" s="1">
        <f t="shared" si="20"/>
        <v>-3.4660950264676993</v>
      </c>
      <c r="AC28" s="1">
        <f t="shared" si="17"/>
        <v>0.15709502646769913</v>
      </c>
    </row>
    <row r="29" spans="1:29" ht="16" x14ac:dyDescent="0.2">
      <c r="A29" s="48">
        <v>-3.5870000000000002</v>
      </c>
      <c r="B29" s="10">
        <f t="shared" si="0"/>
        <v>0.27878449958182322</v>
      </c>
      <c r="C29" s="48">
        <v>0.26400000000000001</v>
      </c>
      <c r="D29" s="18">
        <f t="shared" si="21"/>
        <v>0.10870000000000002</v>
      </c>
      <c r="E29" s="10">
        <f t="shared" si="22"/>
        <v>0.75522963543198596</v>
      </c>
      <c r="F29" s="19">
        <f t="shared" si="3"/>
        <v>75.5229635431986</v>
      </c>
      <c r="G29" s="19">
        <f t="shared" si="4"/>
        <v>24.4770364568014</v>
      </c>
      <c r="H29" s="1">
        <f t="shared" si="23"/>
        <v>-3.6286322737678618</v>
      </c>
      <c r="I29" s="1">
        <f t="shared" si="6"/>
        <v>4.1632273767861605E-2</v>
      </c>
      <c r="U29" s="48">
        <v>-3.5870000000000002</v>
      </c>
      <c r="V29" s="10">
        <f t="shared" si="14"/>
        <v>0.27878449958182322</v>
      </c>
      <c r="W29" s="48">
        <v>0.26400000000000001</v>
      </c>
      <c r="X29" s="18">
        <f t="shared" si="18"/>
        <v>0.10870000000000002</v>
      </c>
      <c r="Y29" s="10">
        <f t="shared" si="19"/>
        <v>0.75522963543198596</v>
      </c>
      <c r="Z29" s="19">
        <f t="shared" si="15"/>
        <v>75.5229635431986</v>
      </c>
      <c r="AA29" s="19">
        <f t="shared" si="16"/>
        <v>24.4770364568014</v>
      </c>
      <c r="AB29" s="1">
        <f t="shared" si="20"/>
        <v>-3.6286322737678618</v>
      </c>
      <c r="AC29" s="1">
        <f t="shared" si="17"/>
        <v>4.1632273767861605E-2</v>
      </c>
    </row>
    <row r="30" spans="1:29" ht="16" x14ac:dyDescent="0.2">
      <c r="A30" s="48">
        <v>-3.8</v>
      </c>
      <c r="B30" s="10">
        <f>-1/A30</f>
        <v>0.26315789473684209</v>
      </c>
      <c r="C30" s="48">
        <v>0.2616</v>
      </c>
      <c r="D30" s="18">
        <f>C30-$B$5-$B$4</f>
        <v>0.10630000000000001</v>
      </c>
      <c r="E30" s="10">
        <f>(D30/$H$4)</f>
        <v>0.73855483207378192</v>
      </c>
      <c r="F30" s="19">
        <f>100*E30</f>
        <v>73.855483207378185</v>
      </c>
      <c r="G30" s="19">
        <f>100-F30</f>
        <v>26.144516792621815</v>
      </c>
      <c r="H30" s="1">
        <f>-1/($M$4+$M$3*G30)</f>
        <v>-3.7751393727200706</v>
      </c>
      <c r="I30" s="1">
        <f>A30-H30</f>
        <v>-2.4860627279929215E-2</v>
      </c>
      <c r="Q30" s="1"/>
      <c r="R30" s="1"/>
      <c r="U30" s="48">
        <v>-3.8</v>
      </c>
      <c r="V30" s="10">
        <f t="shared" si="14"/>
        <v>0.26315789473684209</v>
      </c>
      <c r="W30" s="48">
        <v>0.2616</v>
      </c>
      <c r="X30" s="18">
        <f t="shared" si="18"/>
        <v>0.10630000000000001</v>
      </c>
      <c r="Y30" s="10">
        <f t="shared" si="19"/>
        <v>0.73855483207378192</v>
      </c>
      <c r="Z30" s="19">
        <f t="shared" si="15"/>
        <v>73.855483207378185</v>
      </c>
      <c r="AA30" s="19">
        <f t="shared" si="16"/>
        <v>26.144516792621815</v>
      </c>
      <c r="AB30" s="1">
        <f t="shared" si="20"/>
        <v>-3.7751393727200706</v>
      </c>
      <c r="AC30" s="1">
        <f t="shared" si="17"/>
        <v>-2.4860627279929215E-2</v>
      </c>
    </row>
    <row r="31" spans="1:29" ht="16" x14ac:dyDescent="0.2">
      <c r="B31" s="10"/>
      <c r="D31" s="18"/>
      <c r="E31" s="10"/>
      <c r="F31" s="19"/>
      <c r="G31" s="19"/>
      <c r="H31" s="1"/>
      <c r="I31" s="1"/>
      <c r="U31" s="48">
        <v>-4.0780000000000003</v>
      </c>
      <c r="V31" s="10">
        <f t="shared" si="14"/>
        <v>0.24521824423737124</v>
      </c>
      <c r="W31" s="48">
        <v>0.25779999999999997</v>
      </c>
      <c r="X31" s="18">
        <f t="shared" si="18"/>
        <v>0.10249999999999998</v>
      </c>
      <c r="Y31" s="10">
        <f t="shared" si="19"/>
        <v>0.71215306008995893</v>
      </c>
      <c r="Z31" s="19">
        <f t="shared" si="15"/>
        <v>71.215306008995896</v>
      </c>
      <c r="AA31" s="19">
        <f t="shared" si="16"/>
        <v>28.784693991004104</v>
      </c>
      <c r="AB31" s="1">
        <f t="shared" si="20"/>
        <v>-4.0329563969075481</v>
      </c>
      <c r="AC31" s="1">
        <f t="shared" si="17"/>
        <v>-4.5043603092452145E-2</v>
      </c>
    </row>
    <row r="32" spans="1:29" ht="16" x14ac:dyDescent="0.2">
      <c r="D32" s="18"/>
      <c r="E32" s="10"/>
      <c r="F32" s="19"/>
      <c r="G32" s="19"/>
      <c r="H32" s="1"/>
      <c r="I32" s="1"/>
      <c r="U32" s="48">
        <v>-4.2080000000000002</v>
      </c>
      <c r="V32" s="10">
        <f t="shared" si="14"/>
        <v>0.23764258555133078</v>
      </c>
      <c r="W32" s="48">
        <v>0.25609999999999999</v>
      </c>
      <c r="X32" s="18">
        <f t="shared" si="18"/>
        <v>0.1008</v>
      </c>
      <c r="Y32" s="10">
        <f t="shared" si="19"/>
        <v>0.70034174104456459</v>
      </c>
      <c r="Z32" s="19">
        <f t="shared" si="15"/>
        <v>70.034174104456454</v>
      </c>
      <c r="AA32" s="19">
        <f t="shared" si="16"/>
        <v>29.965825895543546</v>
      </c>
      <c r="AB32" s="1">
        <f t="shared" si="20"/>
        <v>-4.1600556705922536</v>
      </c>
      <c r="AC32" s="1">
        <f t="shared" si="17"/>
        <v>-4.7944329407746622E-2</v>
      </c>
    </row>
    <row r="33" spans="4:29" ht="16" x14ac:dyDescent="0.2">
      <c r="D33" s="18"/>
      <c r="E33" s="10"/>
      <c r="F33" s="19"/>
      <c r="G33" s="19"/>
      <c r="H33" s="1"/>
      <c r="I33" s="1"/>
      <c r="U33" s="48">
        <v>-4.7300000000000004</v>
      </c>
      <c r="V33" s="10">
        <f t="shared" si="14"/>
        <v>0.21141649048625791</v>
      </c>
      <c r="W33" s="48">
        <v>0.25219999999999998</v>
      </c>
      <c r="X33" s="18">
        <f t="shared" si="18"/>
        <v>9.6899999999999986E-2</v>
      </c>
      <c r="Y33" s="10">
        <f t="shared" si="19"/>
        <v>0.67324518558748314</v>
      </c>
      <c r="Z33" s="19">
        <f t="shared" si="15"/>
        <v>67.324518558748309</v>
      </c>
      <c r="AA33" s="19">
        <f t="shared" si="16"/>
        <v>32.675481441251691</v>
      </c>
      <c r="AB33" s="1">
        <f t="shared" si="20"/>
        <v>-4.4842657962367607</v>
      </c>
      <c r="AC33" s="1">
        <f t="shared" si="17"/>
        <v>-0.24573420376323973</v>
      </c>
    </row>
    <row r="34" spans="4:29" ht="16" x14ac:dyDescent="0.2">
      <c r="D34" s="18"/>
      <c r="E34" s="10"/>
      <c r="F34" s="19"/>
      <c r="G34" s="19"/>
      <c r="H34" s="1"/>
      <c r="I34" s="1"/>
      <c r="U34" s="48">
        <v>-4.68</v>
      </c>
      <c r="V34" s="10">
        <f t="shared" si="14"/>
        <v>0.21367521367521369</v>
      </c>
      <c r="W34" s="48">
        <v>0.24890000000000001</v>
      </c>
      <c r="X34" s="18">
        <f t="shared" si="18"/>
        <v>9.3600000000000017E-2</v>
      </c>
      <c r="Y34" s="10">
        <f t="shared" si="19"/>
        <v>0.65031733096995292</v>
      </c>
      <c r="Z34" s="19">
        <f t="shared" si="15"/>
        <v>65.031733096995296</v>
      </c>
      <c r="AA34" s="19">
        <f t="shared" si="16"/>
        <v>34.968266903004704</v>
      </c>
      <c r="AB34" s="1">
        <f t="shared" si="20"/>
        <v>-4.8008544173847945</v>
      </c>
      <c r="AC34" s="1">
        <f t="shared" si="17"/>
        <v>0.12085441738479474</v>
      </c>
    </row>
    <row r="35" spans="4:29" ht="16" x14ac:dyDescent="0.2">
      <c r="D35" s="18"/>
      <c r="E35" s="10"/>
      <c r="F35" s="19"/>
      <c r="G35" s="19"/>
      <c r="H35" s="1"/>
      <c r="I35" s="1"/>
      <c r="Q35" s="10"/>
      <c r="R35" s="10"/>
      <c r="U35" s="48">
        <v>-4.84</v>
      </c>
      <c r="V35" s="10">
        <f t="shared" si="14"/>
        <v>0.20661157024793389</v>
      </c>
      <c r="W35" s="48">
        <v>0.24590000000000001</v>
      </c>
      <c r="X35" s="18">
        <f t="shared" si="18"/>
        <v>9.0600000000000014E-2</v>
      </c>
      <c r="Y35" s="10">
        <f t="shared" si="19"/>
        <v>0.62947382677219799</v>
      </c>
      <c r="Z35" s="19">
        <f t="shared" si="15"/>
        <v>62.9473826772198</v>
      </c>
      <c r="AA35" s="19">
        <f t="shared" si="16"/>
        <v>37.0526173227802</v>
      </c>
      <c r="AB35" s="1">
        <f t="shared" si="20"/>
        <v>-5.1301138883792925</v>
      </c>
      <c r="AC35" s="1">
        <f t="shared" si="17"/>
        <v>0.29011388837929264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A1D8-21CA-5648-B120-62B7C4867076}">
  <dimension ref="A1:AC55"/>
  <sheetViews>
    <sheetView zoomScaleNormal="70" workbookViewId="0">
      <selection activeCell="F4" sqref="F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0.32834958285178367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0.19584958285178367</v>
      </c>
      <c r="F3" t="s">
        <v>12</v>
      </c>
      <c r="G3" t="s">
        <v>27</v>
      </c>
      <c r="H3" s="32">
        <f>STDEV(D25:D48)/STDEV(A25:A48)</f>
        <v>3.2249350855725611E-2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-8.77988796468189E-3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0.13250000000000001</v>
      </c>
      <c r="D4" s="16" t="s">
        <v>13</v>
      </c>
      <c r="E4" s="17">
        <f>-1/M4</f>
        <v>-1.2800617362282034</v>
      </c>
      <c r="F4" t="s">
        <v>14</v>
      </c>
      <c r="G4" t="s">
        <v>29</v>
      </c>
      <c r="H4" s="32">
        <f>AVERAGE(D25:D48)-H3*AVERAGE(A25:A48)</f>
        <v>0.19584958285178367</v>
      </c>
      <c r="I4" s="36" t="s">
        <v>30</v>
      </c>
      <c r="L4" t="s">
        <v>29</v>
      </c>
      <c r="M4" s="37">
        <f>AVERAGE(L24:L35)-M3*AVERAGE(Q24:Q35)</f>
        <v>0.78121232101396454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-2.9976995880130031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8.7639999999999993</v>
      </c>
      <c r="D6" s="22" t="s">
        <v>17</v>
      </c>
      <c r="E6" s="23">
        <f>P24</f>
        <v>49.017209330821764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1.3951090080531878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0.16466387309148103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9.1346534572188082E-2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2.0443069410039558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-2.9710000000000001</v>
      </c>
      <c r="L24" s="10">
        <f t="shared" ref="L24:L27" si="0">-1/K24</f>
        <v>0.33658700774150119</v>
      </c>
      <c r="M24" s="48">
        <v>0.22850000000000001</v>
      </c>
      <c r="N24" s="18">
        <f t="shared" ref="N24:N27" si="1">M24-$B$5-$B$4</f>
        <v>9.6000000000000002E-2</v>
      </c>
      <c r="O24" s="10">
        <f t="shared" ref="O24:O27" si="2">(N24/$H$4)</f>
        <v>0.49017209330821765</v>
      </c>
      <c r="P24" s="19">
        <f t="shared" ref="P24:P27" si="3">100*O24</f>
        <v>49.017209330821764</v>
      </c>
      <c r="Q24" s="19">
        <f t="shared" ref="Q24:Q27" si="4">100-P24</f>
        <v>50.982790669178236</v>
      </c>
      <c r="R24" s="1">
        <f t="shared" ref="R24:R27" si="5">-1/($M$4+$M$3*Q24)</f>
        <v>-2.9976995880130031</v>
      </c>
      <c r="S24" s="1">
        <f t="shared" ref="S24:S27" si="6">K24-R24</f>
        <v>2.6699588013002984E-2</v>
      </c>
    </row>
    <row r="25" spans="1:29" ht="16" x14ac:dyDescent="0.2">
      <c r="A25" s="48">
        <v>-2.2010000000000001</v>
      </c>
      <c r="B25" s="10">
        <f t="shared" ref="B25:B33" si="7">-1/A25</f>
        <v>0.45433893684688775</v>
      </c>
      <c r="C25" s="48">
        <v>0.25609999999999999</v>
      </c>
      <c r="D25" s="18">
        <f t="shared" ref="D25:D33" si="8">C25-$B$5-$B$4</f>
        <v>0.12359999999999999</v>
      </c>
      <c r="E25" s="10">
        <f t="shared" ref="E25:E33" si="9">(D25/$H$4)</f>
        <v>0.63109657013433007</v>
      </c>
      <c r="F25" s="19">
        <f t="shared" ref="F25:F33" si="10">100*E25</f>
        <v>63.109657013433008</v>
      </c>
      <c r="G25" s="19">
        <f t="shared" ref="G25:G33" si="11">100-F25</f>
        <v>36.890342986566992</v>
      </c>
      <c r="H25" s="1">
        <f t="shared" ref="H25:H33" si="12">-1/($M$4+$M$3*G25)</f>
        <v>-2.186656293502522</v>
      </c>
      <c r="I25" s="1">
        <f t="shared" ref="I25:I33" si="13">A25-H25</f>
        <v>-1.434370649747807E-2</v>
      </c>
      <c r="K25" s="48">
        <v>-3.125</v>
      </c>
      <c r="L25" s="10">
        <f t="shared" si="0"/>
        <v>0.32</v>
      </c>
      <c r="M25" s="48">
        <v>0.2248</v>
      </c>
      <c r="N25" s="18">
        <f t="shared" si="1"/>
        <v>9.2299999999999993E-2</v>
      </c>
      <c r="O25" s="10">
        <f t="shared" si="2"/>
        <v>0.47128004387863004</v>
      </c>
      <c r="P25" s="19">
        <f t="shared" si="3"/>
        <v>47.128004387863001</v>
      </c>
      <c r="Q25" s="19">
        <f t="shared" si="4"/>
        <v>52.871995612136999</v>
      </c>
      <c r="R25" s="1">
        <f t="shared" si="5"/>
        <v>-3.1545530052440536</v>
      </c>
      <c r="S25" s="1">
        <f t="shared" si="6"/>
        <v>2.9553005244053576E-2</v>
      </c>
      <c r="U25" s="48">
        <v>-2.2010000000000001</v>
      </c>
      <c r="V25" s="10">
        <f t="shared" ref="V25:V38" si="14">-1/U25</f>
        <v>0.45433893684688775</v>
      </c>
      <c r="W25" s="48">
        <v>0.25609999999999999</v>
      </c>
      <c r="X25" s="18">
        <f>W25-$B$5-$B$4</f>
        <v>0.12359999999999999</v>
      </c>
      <c r="Y25" s="10">
        <f>(X25/$H$4)</f>
        <v>0.63109657013433007</v>
      </c>
      <c r="Z25" s="19">
        <f t="shared" ref="Z25:Z38" si="15">100*Y25</f>
        <v>63.109657013433008</v>
      </c>
      <c r="AA25" s="19">
        <f t="shared" ref="AA25:AA38" si="16">100-Z25</f>
        <v>36.890342986566992</v>
      </c>
      <c r="AB25" s="1">
        <f>-1/($M$4+$M$3*AA25)</f>
        <v>-2.186656293502522</v>
      </c>
      <c r="AC25" s="1">
        <f t="shared" ref="AC25:AC38" si="17">U25-AB25</f>
        <v>-1.434370649747807E-2</v>
      </c>
    </row>
    <row r="26" spans="1:29" ht="16" x14ac:dyDescent="0.2">
      <c r="A26" s="48">
        <v>-2.2629999999999999</v>
      </c>
      <c r="B26" s="10">
        <f t="shared" si="7"/>
        <v>0.44189129474149363</v>
      </c>
      <c r="C26" s="48">
        <v>0.25509999999999999</v>
      </c>
      <c r="D26" s="18">
        <f t="shared" si="8"/>
        <v>0.12259999999999999</v>
      </c>
      <c r="E26" s="10">
        <f t="shared" si="9"/>
        <v>0.62599061082903618</v>
      </c>
      <c r="F26" s="19">
        <f t="shared" si="10"/>
        <v>62.599061082903617</v>
      </c>
      <c r="G26" s="19">
        <f t="shared" si="11"/>
        <v>37.400938917096383</v>
      </c>
      <c r="H26" s="1">
        <f t="shared" si="12"/>
        <v>-2.2083036886927734</v>
      </c>
      <c r="I26" s="1">
        <f t="shared" si="13"/>
        <v>-5.4696311307226519E-2</v>
      </c>
      <c r="K26" s="48">
        <v>-3.2919999999999998</v>
      </c>
      <c r="L26" s="10">
        <f t="shared" si="0"/>
        <v>0.30376670716889431</v>
      </c>
      <c r="M26" s="48">
        <v>0.22209999999999999</v>
      </c>
      <c r="N26" s="18">
        <f t="shared" si="1"/>
        <v>8.9599999999999985E-2</v>
      </c>
      <c r="O26" s="10">
        <f t="shared" si="2"/>
        <v>0.45749395375433638</v>
      </c>
      <c r="P26" s="19">
        <f t="shared" si="3"/>
        <v>45.749395375433636</v>
      </c>
      <c r="Q26" s="19">
        <f t="shared" si="4"/>
        <v>54.250604624566364</v>
      </c>
      <c r="R26" s="1">
        <f t="shared" si="5"/>
        <v>-3.2797843984778776</v>
      </c>
      <c r="S26" s="1">
        <f t="shared" si="6"/>
        <v>-1.2215601522122199E-2</v>
      </c>
      <c r="U26" s="48">
        <v>-2.2629999999999999</v>
      </c>
      <c r="V26" s="10">
        <f t="shared" si="14"/>
        <v>0.44189129474149363</v>
      </c>
      <c r="W26" s="48">
        <v>0.25509999999999999</v>
      </c>
      <c r="X26" s="18">
        <f t="shared" ref="X26:X38" si="18">W26-$B$5-$B$4</f>
        <v>0.12259999999999999</v>
      </c>
      <c r="Y26" s="10">
        <f t="shared" ref="Y26:Y38" si="19">(X26/$H$4)</f>
        <v>0.62599061082903618</v>
      </c>
      <c r="Z26" s="19">
        <f t="shared" si="15"/>
        <v>62.599061082903617</v>
      </c>
      <c r="AA26" s="19">
        <f t="shared" si="16"/>
        <v>37.400938917096383</v>
      </c>
      <c r="AB26" s="1">
        <f t="shared" ref="AB26:AB38" si="20">-1/($M$4+$M$3*AA26)</f>
        <v>-2.2083036886927734</v>
      </c>
      <c r="AC26" s="1">
        <f t="shared" si="17"/>
        <v>-5.4696311307226519E-2</v>
      </c>
    </row>
    <row r="27" spans="1:29" ht="16" x14ac:dyDescent="0.2">
      <c r="A27" s="48">
        <v>-2.27</v>
      </c>
      <c r="B27" s="10">
        <f t="shared" si="7"/>
        <v>0.44052863436123346</v>
      </c>
      <c r="C27" s="48">
        <v>0.25409999999999999</v>
      </c>
      <c r="D27" s="18">
        <f t="shared" si="8"/>
        <v>0.12159999999999999</v>
      </c>
      <c r="E27" s="10">
        <f t="shared" si="9"/>
        <v>0.62088465152374228</v>
      </c>
      <c r="F27" s="19">
        <f t="shared" si="10"/>
        <v>62.088465152374226</v>
      </c>
      <c r="G27" s="19">
        <f t="shared" si="11"/>
        <v>37.911534847625774</v>
      </c>
      <c r="H27" s="1">
        <f t="shared" si="12"/>
        <v>-2.2303839779176755</v>
      </c>
      <c r="I27" s="1">
        <f t="shared" si="13"/>
        <v>-3.9616022082324509E-2</v>
      </c>
      <c r="K27" s="48">
        <v>-3.528</v>
      </c>
      <c r="L27" s="10">
        <f t="shared" si="0"/>
        <v>0.28344671201814059</v>
      </c>
      <c r="M27" s="48">
        <v>0.21840000000000001</v>
      </c>
      <c r="N27" s="18">
        <f t="shared" si="1"/>
        <v>8.5900000000000004E-2</v>
      </c>
      <c r="O27" s="10">
        <f t="shared" si="2"/>
        <v>0.43860190432474894</v>
      </c>
      <c r="P27" s="19">
        <f t="shared" si="3"/>
        <v>43.860190432474894</v>
      </c>
      <c r="Q27" s="19">
        <f t="shared" si="4"/>
        <v>56.139809567525106</v>
      </c>
      <c r="R27" s="1">
        <f t="shared" si="5"/>
        <v>-3.4684757547292557</v>
      </c>
      <c r="S27" s="1">
        <f t="shared" si="6"/>
        <v>-5.9524245270744292E-2</v>
      </c>
      <c r="U27" s="48">
        <v>-2.27</v>
      </c>
      <c r="V27" s="10">
        <f t="shared" si="14"/>
        <v>0.44052863436123346</v>
      </c>
      <c r="W27" s="48">
        <v>0.25409999999999999</v>
      </c>
      <c r="X27" s="18">
        <f t="shared" si="18"/>
        <v>0.12159999999999999</v>
      </c>
      <c r="Y27" s="10">
        <f t="shared" si="19"/>
        <v>0.62088465152374228</v>
      </c>
      <c r="Z27" s="19">
        <f t="shared" si="15"/>
        <v>62.088465152374226</v>
      </c>
      <c r="AA27" s="19">
        <f t="shared" si="16"/>
        <v>37.911534847625774</v>
      </c>
      <c r="AB27" s="1">
        <f t="shared" si="20"/>
        <v>-2.2303839779176755</v>
      </c>
      <c r="AC27" s="1">
        <f t="shared" si="17"/>
        <v>-3.9616022082324509E-2</v>
      </c>
    </row>
    <row r="28" spans="1:29" ht="16" x14ac:dyDescent="0.2">
      <c r="A28" s="48">
        <v>-2.4380000000000002</v>
      </c>
      <c r="B28" s="10">
        <f t="shared" si="7"/>
        <v>0.4101722723543888</v>
      </c>
      <c r="C28" s="48">
        <v>0.2525</v>
      </c>
      <c r="D28" s="18">
        <f t="shared" si="8"/>
        <v>0.12</v>
      </c>
      <c r="E28" s="10">
        <f t="shared" si="9"/>
        <v>0.61271511663527201</v>
      </c>
      <c r="F28" s="19">
        <f t="shared" si="10"/>
        <v>61.2715116635272</v>
      </c>
      <c r="G28" s="19">
        <f t="shared" si="11"/>
        <v>38.7284883364728</v>
      </c>
      <c r="H28" s="1">
        <f t="shared" si="12"/>
        <v>-2.2666457982843511</v>
      </c>
      <c r="I28" s="1">
        <f t="shared" si="13"/>
        <v>-0.17135420171564908</v>
      </c>
      <c r="K28" s="48"/>
      <c r="L28" s="10"/>
      <c r="M28" s="48"/>
      <c r="N28" s="18"/>
      <c r="O28" s="10"/>
      <c r="P28" s="19"/>
      <c r="Q28" s="19"/>
      <c r="R28" s="1"/>
      <c r="S28" s="1"/>
      <c r="U28" s="48">
        <v>-2.4380000000000002</v>
      </c>
      <c r="V28" s="10">
        <f t="shared" si="14"/>
        <v>0.4101722723543888</v>
      </c>
      <c r="W28" s="48">
        <v>0.2525</v>
      </c>
      <c r="X28" s="18">
        <f t="shared" si="18"/>
        <v>0.12</v>
      </c>
      <c r="Y28" s="10">
        <f t="shared" si="19"/>
        <v>0.61271511663527201</v>
      </c>
      <c r="Z28" s="19">
        <f t="shared" si="15"/>
        <v>61.2715116635272</v>
      </c>
      <c r="AA28" s="19">
        <f t="shared" si="16"/>
        <v>38.7284883364728</v>
      </c>
      <c r="AB28" s="1">
        <f t="shared" si="20"/>
        <v>-2.2666457982843511</v>
      </c>
      <c r="AC28" s="1">
        <f t="shared" si="17"/>
        <v>-0.17135420171564908</v>
      </c>
    </row>
    <row r="29" spans="1:29" ht="16" x14ac:dyDescent="0.2">
      <c r="A29" s="48">
        <v>-2.431</v>
      </c>
      <c r="B29" s="10">
        <f t="shared" si="7"/>
        <v>0.41135335252982314</v>
      </c>
      <c r="C29" s="48">
        <v>0.2505</v>
      </c>
      <c r="D29" s="18">
        <f t="shared" si="8"/>
        <v>0.11799999999999999</v>
      </c>
      <c r="E29" s="10">
        <f t="shared" si="9"/>
        <v>0.60250319802468411</v>
      </c>
      <c r="F29" s="19">
        <f t="shared" si="10"/>
        <v>60.250319802468411</v>
      </c>
      <c r="G29" s="19">
        <f t="shared" si="11"/>
        <v>39.749680197531589</v>
      </c>
      <c r="H29" s="1">
        <f t="shared" si="12"/>
        <v>-2.3136655750936659</v>
      </c>
      <c r="I29" s="1">
        <f t="shared" si="13"/>
        <v>-0.11733442490633417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-2.431</v>
      </c>
      <c r="V29" s="10">
        <f t="shared" si="14"/>
        <v>0.41135335252982314</v>
      </c>
      <c r="W29" s="48">
        <v>0.2505</v>
      </c>
      <c r="X29" s="18">
        <f t="shared" si="18"/>
        <v>0.11799999999999999</v>
      </c>
      <c r="Y29" s="10">
        <f t="shared" si="19"/>
        <v>0.60250319802468411</v>
      </c>
      <c r="Z29" s="19">
        <f t="shared" si="15"/>
        <v>60.250319802468411</v>
      </c>
      <c r="AA29" s="19">
        <f t="shared" si="16"/>
        <v>39.749680197531589</v>
      </c>
      <c r="AB29" s="1">
        <f t="shared" si="20"/>
        <v>-2.3136655750936659</v>
      </c>
      <c r="AC29" s="1">
        <f t="shared" si="17"/>
        <v>-0.11733442490633417</v>
      </c>
    </row>
    <row r="30" spans="1:29" ht="16" x14ac:dyDescent="0.2">
      <c r="A30" s="48">
        <v>-2.48</v>
      </c>
      <c r="B30" s="10">
        <f t="shared" si="7"/>
        <v>0.40322580645161293</v>
      </c>
      <c r="C30" s="48">
        <v>0.24829999999999999</v>
      </c>
      <c r="D30" s="18">
        <f t="shared" si="8"/>
        <v>0.11579999999999999</v>
      </c>
      <c r="E30" s="10">
        <f t="shared" si="9"/>
        <v>0.59127008755303745</v>
      </c>
      <c r="F30" s="19">
        <f t="shared" si="10"/>
        <v>59.127008755303748</v>
      </c>
      <c r="G30" s="19">
        <f t="shared" si="11"/>
        <v>40.872991244696252</v>
      </c>
      <c r="H30" s="1">
        <f t="shared" si="12"/>
        <v>-2.367693090476334</v>
      </c>
      <c r="I30" s="1">
        <f t="shared" si="13"/>
        <v>-0.11230690952366595</v>
      </c>
      <c r="U30" s="48">
        <v>-2.48</v>
      </c>
      <c r="V30" s="10">
        <f t="shared" si="14"/>
        <v>0.40322580645161293</v>
      </c>
      <c r="W30" s="48">
        <v>0.24829999999999999</v>
      </c>
      <c r="X30" s="18">
        <f t="shared" si="18"/>
        <v>0.11579999999999999</v>
      </c>
      <c r="Y30" s="10">
        <f t="shared" si="19"/>
        <v>0.59127008755303745</v>
      </c>
      <c r="Z30" s="19">
        <f t="shared" si="15"/>
        <v>59.127008755303748</v>
      </c>
      <c r="AA30" s="19">
        <f t="shared" si="16"/>
        <v>40.872991244696252</v>
      </c>
      <c r="AB30" s="1">
        <f t="shared" si="20"/>
        <v>-2.367693090476334</v>
      </c>
      <c r="AC30" s="1">
        <f t="shared" si="17"/>
        <v>-0.11230690952366595</v>
      </c>
    </row>
    <row r="31" spans="1:29" ht="16" x14ac:dyDescent="0.2">
      <c r="A31" s="48">
        <v>-2.6</v>
      </c>
      <c r="B31" s="10">
        <f t="shared" si="7"/>
        <v>0.38461538461538458</v>
      </c>
      <c r="C31" s="48">
        <v>0.24529999999999999</v>
      </c>
      <c r="D31" s="18">
        <f t="shared" si="8"/>
        <v>0.11279999999999998</v>
      </c>
      <c r="E31" s="10">
        <f t="shared" si="9"/>
        <v>0.57595220963715565</v>
      </c>
      <c r="F31" s="19">
        <f t="shared" si="10"/>
        <v>57.595220963715562</v>
      </c>
      <c r="G31" s="19">
        <f t="shared" si="11"/>
        <v>42.404779036284438</v>
      </c>
      <c r="H31" s="1">
        <f t="shared" si="12"/>
        <v>-2.4455671059413913</v>
      </c>
      <c r="I31" s="1">
        <f t="shared" si="13"/>
        <v>-0.15443289405860883</v>
      </c>
      <c r="U31" s="48">
        <v>-2.6</v>
      </c>
      <c r="V31" s="10">
        <f t="shared" si="14"/>
        <v>0.38461538461538458</v>
      </c>
      <c r="W31" s="48">
        <v>0.24529999999999999</v>
      </c>
      <c r="X31" s="18">
        <f t="shared" si="18"/>
        <v>0.11279999999999998</v>
      </c>
      <c r="Y31" s="10">
        <f t="shared" si="19"/>
        <v>0.57595220963715565</v>
      </c>
      <c r="Z31" s="19">
        <f t="shared" si="15"/>
        <v>57.595220963715562</v>
      </c>
      <c r="AA31" s="19">
        <f t="shared" si="16"/>
        <v>42.404779036284438</v>
      </c>
      <c r="AB31" s="1">
        <f t="shared" si="20"/>
        <v>-2.4455671059413913</v>
      </c>
      <c r="AC31" s="1">
        <f t="shared" si="17"/>
        <v>-0.15443289405860883</v>
      </c>
    </row>
    <row r="32" spans="1:29" ht="16" x14ac:dyDescent="0.2">
      <c r="A32" s="48">
        <v>-2.641</v>
      </c>
      <c r="B32" s="10">
        <f t="shared" si="7"/>
        <v>0.37864445285876563</v>
      </c>
      <c r="C32" s="48">
        <v>0.24340000000000001</v>
      </c>
      <c r="D32" s="18">
        <f t="shared" si="8"/>
        <v>0.1109</v>
      </c>
      <c r="E32" s="10">
        <f t="shared" si="9"/>
        <v>0.56625088695709724</v>
      </c>
      <c r="F32" s="19">
        <f t="shared" si="10"/>
        <v>56.625088695709721</v>
      </c>
      <c r="G32" s="19">
        <f t="shared" si="11"/>
        <v>43.374911304290279</v>
      </c>
      <c r="H32" s="1">
        <f t="shared" si="12"/>
        <v>-2.4975931987829245</v>
      </c>
      <c r="I32" s="1">
        <f t="shared" si="13"/>
        <v>-0.1434068012170755</v>
      </c>
      <c r="U32" s="48">
        <v>-2.641</v>
      </c>
      <c r="V32" s="10">
        <f t="shared" si="14"/>
        <v>0.37864445285876563</v>
      </c>
      <c r="W32" s="48">
        <v>0.24340000000000001</v>
      </c>
      <c r="X32" s="18">
        <f t="shared" si="18"/>
        <v>0.1109</v>
      </c>
      <c r="Y32" s="10">
        <f t="shared" si="19"/>
        <v>0.56625088695709724</v>
      </c>
      <c r="Z32" s="19">
        <f t="shared" si="15"/>
        <v>56.625088695709721</v>
      </c>
      <c r="AA32" s="19">
        <f t="shared" si="16"/>
        <v>43.374911304290279</v>
      </c>
      <c r="AB32" s="1">
        <f t="shared" si="20"/>
        <v>-2.4975931987829245</v>
      </c>
      <c r="AC32" s="1">
        <f t="shared" si="17"/>
        <v>-0.1434068012170755</v>
      </c>
    </row>
    <row r="33" spans="1:29" ht="16" x14ac:dyDescent="0.2">
      <c r="A33" s="48">
        <v>-2.6539999999999999</v>
      </c>
      <c r="B33" s="10">
        <f t="shared" si="7"/>
        <v>0.37678975131876413</v>
      </c>
      <c r="C33" s="48">
        <v>0.24149999999999999</v>
      </c>
      <c r="D33" s="18">
        <f t="shared" si="8"/>
        <v>0.10899999999999999</v>
      </c>
      <c r="E33" s="10">
        <f t="shared" si="9"/>
        <v>0.55654956427703872</v>
      </c>
      <c r="F33" s="19">
        <f t="shared" si="10"/>
        <v>55.654956427703873</v>
      </c>
      <c r="G33" s="19">
        <f t="shared" si="11"/>
        <v>44.345043572296127</v>
      </c>
      <c r="H33" s="1">
        <f t="shared" si="12"/>
        <v>-2.5518809736441459</v>
      </c>
      <c r="I33" s="1">
        <f t="shared" si="13"/>
        <v>-0.10211902635585401</v>
      </c>
      <c r="U33" s="48">
        <v>-2.6539999999999999</v>
      </c>
      <c r="V33" s="10">
        <f t="shared" si="14"/>
        <v>0.37678975131876413</v>
      </c>
      <c r="W33" s="48">
        <v>0.24149999999999999</v>
      </c>
      <c r="X33" s="18">
        <f t="shared" si="18"/>
        <v>0.10899999999999999</v>
      </c>
      <c r="Y33" s="10">
        <f t="shared" si="19"/>
        <v>0.55654956427703872</v>
      </c>
      <c r="Z33" s="19">
        <f t="shared" si="15"/>
        <v>55.654956427703873</v>
      </c>
      <c r="AA33" s="19">
        <f t="shared" si="16"/>
        <v>44.345043572296127</v>
      </c>
      <c r="AB33" s="1">
        <f t="shared" si="20"/>
        <v>-2.5518809736441459</v>
      </c>
      <c r="AC33" s="1">
        <f t="shared" si="17"/>
        <v>-0.10211902635585401</v>
      </c>
    </row>
    <row r="34" spans="1:29" ht="16" x14ac:dyDescent="0.2">
      <c r="A34" s="48">
        <v>-2.9340000000000002</v>
      </c>
      <c r="B34" s="10">
        <f>-1/A34</f>
        <v>0.34083162917518744</v>
      </c>
      <c r="C34" s="48">
        <v>0.23330000000000001</v>
      </c>
      <c r="D34" s="18">
        <f>C34-$B$5-$B$4</f>
        <v>0.1008</v>
      </c>
      <c r="E34" s="10">
        <f>(D34/$H$4)</f>
        <v>0.51468069797362848</v>
      </c>
      <c r="F34" s="19">
        <f>100*E34</f>
        <v>51.468069797362844</v>
      </c>
      <c r="G34" s="19">
        <f>100-F34</f>
        <v>48.531930202637156</v>
      </c>
      <c r="H34" s="1">
        <f>-1/($M$4+$M$3*G34)</f>
        <v>-2.8160493661109642</v>
      </c>
      <c r="I34" s="1">
        <f>A34-H34</f>
        <v>-0.11795063388903593</v>
      </c>
      <c r="U34" s="48">
        <v>-2.9340000000000002</v>
      </c>
      <c r="V34" s="10">
        <f t="shared" si="14"/>
        <v>0.34083162917518744</v>
      </c>
      <c r="W34" s="48">
        <v>0.23330000000000001</v>
      </c>
      <c r="X34" s="18">
        <f t="shared" si="18"/>
        <v>0.1008</v>
      </c>
      <c r="Y34" s="10">
        <f t="shared" si="19"/>
        <v>0.51468069797362848</v>
      </c>
      <c r="Z34" s="19">
        <f t="shared" si="15"/>
        <v>51.468069797362844</v>
      </c>
      <c r="AA34" s="19">
        <f t="shared" si="16"/>
        <v>48.531930202637156</v>
      </c>
      <c r="AB34" s="1">
        <f t="shared" si="20"/>
        <v>-2.8160493661109642</v>
      </c>
      <c r="AC34" s="1">
        <f t="shared" si="17"/>
        <v>-0.11795063388903593</v>
      </c>
    </row>
    <row r="35" spans="1:29" ht="16" x14ac:dyDescent="0.2">
      <c r="A35" s="48"/>
      <c r="B35" s="10"/>
      <c r="C35" s="48"/>
      <c r="D35" s="18"/>
      <c r="E35" s="10"/>
      <c r="F35" s="19"/>
      <c r="G35" s="19"/>
      <c r="H35" s="1"/>
      <c r="I35" s="1"/>
      <c r="Q35" s="10"/>
      <c r="R35" s="10"/>
      <c r="U35" s="48">
        <v>-2.9710000000000001</v>
      </c>
      <c r="V35" s="10">
        <f t="shared" si="14"/>
        <v>0.33658700774150119</v>
      </c>
      <c r="W35" s="48">
        <v>0.22850000000000001</v>
      </c>
      <c r="X35" s="18">
        <f t="shared" si="18"/>
        <v>9.6000000000000002E-2</v>
      </c>
      <c r="Y35" s="10">
        <f t="shared" si="19"/>
        <v>0.49017209330821765</v>
      </c>
      <c r="Z35" s="19">
        <f t="shared" si="15"/>
        <v>49.017209330821764</v>
      </c>
      <c r="AA35" s="19">
        <f t="shared" si="16"/>
        <v>50.982790669178236</v>
      </c>
      <c r="AB35" s="1">
        <f t="shared" si="20"/>
        <v>-2.9976995880130031</v>
      </c>
      <c r="AC35" s="1">
        <f t="shared" si="17"/>
        <v>2.6699588013002984E-2</v>
      </c>
    </row>
    <row r="36" spans="1:29" ht="16" x14ac:dyDescent="0.2">
      <c r="A36" s="48"/>
      <c r="B36" s="10"/>
      <c r="C36" s="48"/>
      <c r="D36" s="18"/>
      <c r="E36" s="10"/>
      <c r="F36" s="19"/>
      <c r="G36" s="19"/>
      <c r="H36" s="1"/>
      <c r="I36" s="1"/>
      <c r="U36" s="48">
        <v>-3.125</v>
      </c>
      <c r="V36" s="10">
        <f t="shared" si="14"/>
        <v>0.32</v>
      </c>
      <c r="W36" s="48">
        <v>0.2248</v>
      </c>
      <c r="X36" s="18">
        <f t="shared" si="18"/>
        <v>9.2299999999999993E-2</v>
      </c>
      <c r="Y36" s="10">
        <f t="shared" si="19"/>
        <v>0.47128004387863004</v>
      </c>
      <c r="Z36" s="19">
        <f t="shared" si="15"/>
        <v>47.128004387863001</v>
      </c>
      <c r="AA36" s="19">
        <f t="shared" si="16"/>
        <v>52.871995612136999</v>
      </c>
      <c r="AB36" s="1">
        <f t="shared" si="20"/>
        <v>-3.1545530052440536</v>
      </c>
      <c r="AC36" s="1">
        <f t="shared" si="17"/>
        <v>2.9553005244053576E-2</v>
      </c>
    </row>
    <row r="37" spans="1:29" ht="16" x14ac:dyDescent="0.2">
      <c r="A37" s="48"/>
      <c r="B37" s="10"/>
      <c r="C37" s="48"/>
      <c r="D37" s="18"/>
      <c r="E37" s="10"/>
      <c r="F37" s="19"/>
      <c r="G37" s="19"/>
      <c r="H37" s="1"/>
      <c r="I37" s="1"/>
      <c r="U37" s="48">
        <v>-3.2919999999999998</v>
      </c>
      <c r="V37" s="10">
        <f t="shared" si="14"/>
        <v>0.30376670716889431</v>
      </c>
      <c r="W37" s="48">
        <v>0.22209999999999999</v>
      </c>
      <c r="X37" s="18">
        <f t="shared" si="18"/>
        <v>8.9599999999999985E-2</v>
      </c>
      <c r="Y37" s="10">
        <f t="shared" si="19"/>
        <v>0.45749395375433638</v>
      </c>
      <c r="Z37" s="19">
        <f t="shared" si="15"/>
        <v>45.749395375433636</v>
      </c>
      <c r="AA37" s="19">
        <f t="shared" si="16"/>
        <v>54.250604624566364</v>
      </c>
      <c r="AB37" s="1">
        <f t="shared" si="20"/>
        <v>-3.2797843984778776</v>
      </c>
      <c r="AC37" s="1">
        <f t="shared" si="17"/>
        <v>-1.2215601522122199E-2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-3.528</v>
      </c>
      <c r="V38" s="10">
        <f t="shared" si="14"/>
        <v>0.28344671201814059</v>
      </c>
      <c r="W38" s="48">
        <v>0.21840000000000001</v>
      </c>
      <c r="X38" s="18">
        <f t="shared" si="18"/>
        <v>8.5900000000000004E-2</v>
      </c>
      <c r="Y38" s="10">
        <f t="shared" si="19"/>
        <v>0.43860190432474894</v>
      </c>
      <c r="Z38" s="19">
        <f t="shared" si="15"/>
        <v>43.860190432474894</v>
      </c>
      <c r="AA38" s="19">
        <f t="shared" si="16"/>
        <v>56.139809567525106</v>
      </c>
      <c r="AB38" s="1">
        <f t="shared" si="20"/>
        <v>-3.4684757547292557</v>
      </c>
      <c r="AC38" s="1">
        <f t="shared" si="17"/>
        <v>-5.9524245270744292E-2</v>
      </c>
    </row>
    <row r="39" spans="1:29" ht="16" x14ac:dyDescent="0.2">
      <c r="D39" s="18"/>
      <c r="E39" s="10"/>
      <c r="F39" s="19"/>
      <c r="G39" s="19"/>
      <c r="H39" s="1"/>
      <c r="I39" s="1"/>
      <c r="U39" s="48"/>
      <c r="V39" s="10"/>
      <c r="W39" s="48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5A6C-AA18-2E4E-9B21-B3EFF203EF77}">
  <dimension ref="A1:AC55"/>
  <sheetViews>
    <sheetView zoomScale="125" zoomScaleNormal="70" workbookViewId="0">
      <selection activeCell="D12" sqref="D12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0.25030243547784214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0.12910243547784211</v>
      </c>
      <c r="F3" t="s">
        <v>12</v>
      </c>
      <c r="G3" t="s">
        <v>27</v>
      </c>
      <c r="H3" s="32">
        <f>STDEV(D25:D48)/STDEV(A25:A48)</f>
        <v>1.2932015732985686E-2</v>
      </c>
      <c r="I3" s="33" t="s">
        <v>28</v>
      </c>
      <c r="J3" s="34">
        <f>COUNT(D25:D37)</f>
        <v>11</v>
      </c>
      <c r="L3" t="s">
        <v>27</v>
      </c>
      <c r="M3" s="35">
        <f>-STDEV(L24:L25)/STDEV(Q24:Q25)</f>
        <v>-1.0648015856084058E-2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0.1212</v>
      </c>
      <c r="D4" s="16" t="s">
        <v>13</v>
      </c>
      <c r="E4" s="17">
        <f>-1/M4</f>
        <v>-1.4148377387365587</v>
      </c>
      <c r="F4" t="s">
        <v>14</v>
      </c>
      <c r="G4" t="s">
        <v>29</v>
      </c>
      <c r="H4" s="32">
        <f>AVERAGE(D25:D48)-H3*AVERAGE(A25:A48)</f>
        <v>0.12910243547784211</v>
      </c>
      <c r="I4" s="36" t="s">
        <v>30</v>
      </c>
      <c r="L4" t="s">
        <v>29</v>
      </c>
      <c r="M4" s="37">
        <f>AVERAGE(L24:L35)-M3*AVERAGE(Q24:Q35)</f>
        <v>0.70679483068708204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-2.5421931975324972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7.5629999999999997</v>
      </c>
      <c r="D6" s="22" t="s">
        <v>17</v>
      </c>
      <c r="E6" s="23">
        <f>P24</f>
        <v>70.564121941476074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7.9211474082221249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0.10016864271476288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0.11449501466396969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0.94994753206294491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-2.58</v>
      </c>
      <c r="L24" s="10">
        <f t="shared" ref="L24:L27" si="0">-1/K24</f>
        <v>0.38759689922480617</v>
      </c>
      <c r="M24" s="48">
        <v>0.21229999999999999</v>
      </c>
      <c r="N24" s="18">
        <f t="shared" ref="N24:N27" si="1">M24-$B$5-$B$4</f>
        <v>9.1099999999999987E-2</v>
      </c>
      <c r="O24" s="10">
        <f t="shared" ref="O24:O27" si="2">(N24/$H$4)</f>
        <v>0.70564121941476077</v>
      </c>
      <c r="P24" s="19">
        <f t="shared" ref="P24:P27" si="3">100*O24</f>
        <v>70.564121941476074</v>
      </c>
      <c r="Q24" s="19">
        <f t="shared" ref="Q24:Q27" si="4">100-P24</f>
        <v>29.435878058523926</v>
      </c>
      <c r="R24" s="1">
        <f t="shared" ref="R24:R27" si="5">-1/($M$4+$M$3*Q24)</f>
        <v>-2.5421931975324972</v>
      </c>
      <c r="S24" s="1">
        <f t="shared" ref="S24:S27" si="6">K24-R24</f>
        <v>-3.7806802467502898E-2</v>
      </c>
    </row>
    <row r="25" spans="1:29" ht="16" x14ac:dyDescent="0.2">
      <c r="A25" s="48">
        <v>-1.58</v>
      </c>
      <c r="B25" s="10">
        <f t="shared" ref="B25:B33" si="7">-1/A25</f>
        <v>0.63291139240506322</v>
      </c>
      <c r="C25" s="48">
        <v>0.22770000000000001</v>
      </c>
      <c r="D25" s="18">
        <f t="shared" ref="D25:D33" si="8">C25-$B$5-$B$4</f>
        <v>0.10650000000000001</v>
      </c>
      <c r="E25" s="10">
        <f t="shared" ref="E25:E33" si="9">(D25/$H$4)</f>
        <v>0.8249263432236229</v>
      </c>
      <c r="F25" s="19">
        <f t="shared" ref="F25:F33" si="10">100*E25</f>
        <v>82.492634322362292</v>
      </c>
      <c r="G25" s="19">
        <f t="shared" ref="G25:G33" si="11">100-F25</f>
        <v>17.507365677637708</v>
      </c>
      <c r="H25" s="1">
        <f t="shared" ref="H25:H33" si="12">-1/($M$4+$M$3*G25)</f>
        <v>-1.9216869397387835</v>
      </c>
      <c r="I25" s="1">
        <f t="shared" ref="I25:I33" si="13">A25-H25</f>
        <v>0.34168693973878339</v>
      </c>
      <c r="K25" s="48">
        <v>-2.9009999999999998</v>
      </c>
      <c r="L25" s="10">
        <f t="shared" si="0"/>
        <v>0.3447087211306446</v>
      </c>
      <c r="M25" s="48">
        <v>0.20710000000000001</v>
      </c>
      <c r="N25" s="18">
        <f t="shared" si="1"/>
        <v>8.5900000000000004E-2</v>
      </c>
      <c r="O25" s="10">
        <f t="shared" si="2"/>
        <v>0.66536312566111921</v>
      </c>
      <c r="P25" s="19">
        <f t="shared" si="3"/>
        <v>66.536312566111917</v>
      </c>
      <c r="Q25" s="19">
        <f t="shared" si="4"/>
        <v>33.463687433888083</v>
      </c>
      <c r="R25" s="1">
        <f t="shared" si="5"/>
        <v>-2.8532871996498659</v>
      </c>
      <c r="S25" s="1">
        <f t="shared" si="6"/>
        <v>-4.7712800350133922E-2</v>
      </c>
      <c r="U25" s="48">
        <v>-1.58</v>
      </c>
      <c r="V25" s="10">
        <f t="shared" ref="V25:V39" si="14">-1/U25</f>
        <v>0.63291139240506322</v>
      </c>
      <c r="W25" s="48">
        <v>0.22770000000000001</v>
      </c>
      <c r="X25" s="18">
        <f>W25-$B$5-$B$4</f>
        <v>0.10650000000000001</v>
      </c>
      <c r="Y25" s="10">
        <f>(X25/$H$4)</f>
        <v>0.8249263432236229</v>
      </c>
      <c r="Z25" s="19">
        <f t="shared" ref="Z25" si="15">100*Y25</f>
        <v>82.492634322362292</v>
      </c>
      <c r="AA25" s="19">
        <f t="shared" ref="AA25" si="16">100-Z25</f>
        <v>17.507365677637708</v>
      </c>
      <c r="AB25" s="1">
        <f>-1/($M$4+$M$3*AA25)</f>
        <v>-1.9216869397387835</v>
      </c>
      <c r="AC25" s="1">
        <f t="shared" ref="AC25" si="17">U25-AB25</f>
        <v>0.34168693973878339</v>
      </c>
    </row>
    <row r="26" spans="1:29" ht="16" x14ac:dyDescent="0.2">
      <c r="A26" s="48">
        <v>-1.702</v>
      </c>
      <c r="B26" s="10">
        <f t="shared" si="7"/>
        <v>0.58754406580493534</v>
      </c>
      <c r="C26" s="48">
        <v>0.22700000000000001</v>
      </c>
      <c r="D26" s="18">
        <f t="shared" si="8"/>
        <v>0.10580000000000001</v>
      </c>
      <c r="E26" s="10">
        <f t="shared" si="9"/>
        <v>0.81950429214140186</v>
      </c>
      <c r="F26" s="19">
        <f t="shared" si="10"/>
        <v>81.950429214140186</v>
      </c>
      <c r="G26" s="19">
        <f t="shared" si="11"/>
        <v>18.049570785859814</v>
      </c>
      <c r="H26" s="1">
        <f t="shared" si="12"/>
        <v>-1.9432466469966467</v>
      </c>
      <c r="I26" s="1">
        <f t="shared" si="13"/>
        <v>0.24124664699664677</v>
      </c>
      <c r="K26" s="48">
        <v>-3.306</v>
      </c>
      <c r="L26" s="10">
        <f t="shared" si="0"/>
        <v>0.30248033877797942</v>
      </c>
      <c r="M26" s="48">
        <v>0.20150000000000001</v>
      </c>
      <c r="N26" s="18">
        <f t="shared" si="1"/>
        <v>8.030000000000001E-2</v>
      </c>
      <c r="O26" s="10">
        <f t="shared" si="2"/>
        <v>0.6219867170033514</v>
      </c>
      <c r="P26" s="19">
        <f t="shared" si="3"/>
        <v>62.19867170033514</v>
      </c>
      <c r="Q26" s="19">
        <f t="shared" si="4"/>
        <v>37.80132829966486</v>
      </c>
      <c r="R26" s="1">
        <f t="shared" si="5"/>
        <v>-3.2863852650511904</v>
      </c>
      <c r="S26" s="1">
        <f t="shared" si="6"/>
        <v>-1.9614734948809609E-2</v>
      </c>
      <c r="U26" s="48">
        <v>-1.702</v>
      </c>
      <c r="V26" s="10">
        <f t="shared" si="14"/>
        <v>0.58754406580493534</v>
      </c>
      <c r="W26" s="48">
        <v>0.22700000000000001</v>
      </c>
      <c r="X26" s="18">
        <f t="shared" ref="X26:X39" si="18">W26-$B$5-$B$4</f>
        <v>0.10580000000000001</v>
      </c>
      <c r="Y26" s="10">
        <f t="shared" ref="Y26:Y39" si="19">(X26/$H$4)</f>
        <v>0.81950429214140186</v>
      </c>
      <c r="Z26" s="19">
        <f t="shared" ref="Z26:Z39" si="20">100*Y26</f>
        <v>81.950429214140186</v>
      </c>
      <c r="AA26" s="19">
        <f t="shared" ref="AA26:AA39" si="21">100-Z26</f>
        <v>18.049570785859814</v>
      </c>
      <c r="AB26" s="1">
        <f t="shared" ref="AB26:AB39" si="22">-1/($M$4+$M$3*AA26)</f>
        <v>-1.9432466469966467</v>
      </c>
      <c r="AC26" s="1">
        <f t="shared" ref="AC26:AC39" si="23">U26-AB26</f>
        <v>0.24124664699664677</v>
      </c>
    </row>
    <row r="27" spans="1:29" ht="16" x14ac:dyDescent="0.2">
      <c r="A27" s="48">
        <v>-1.9710000000000001</v>
      </c>
      <c r="B27" s="10">
        <f t="shared" si="7"/>
        <v>0.50735667174023336</v>
      </c>
      <c r="C27" s="48">
        <v>0.22589999999999999</v>
      </c>
      <c r="D27" s="18">
        <f t="shared" si="8"/>
        <v>0.10469999999999999</v>
      </c>
      <c r="E27" s="10">
        <f t="shared" si="9"/>
        <v>0.81098392615505444</v>
      </c>
      <c r="F27" s="19">
        <f t="shared" si="10"/>
        <v>81.098392615505446</v>
      </c>
      <c r="G27" s="19">
        <f t="shared" si="11"/>
        <v>18.901607384494554</v>
      </c>
      <c r="H27" s="1">
        <f t="shared" si="12"/>
        <v>-1.978121127555253</v>
      </c>
      <c r="I27" s="1">
        <f t="shared" si="13"/>
        <v>7.1211275552529596E-3</v>
      </c>
      <c r="K27" s="48">
        <v>-3.673</v>
      </c>
      <c r="L27" s="10">
        <f t="shared" si="0"/>
        <v>0.27225701061802343</v>
      </c>
      <c r="M27" s="48">
        <v>0.19600000000000001</v>
      </c>
      <c r="N27" s="18">
        <f t="shared" si="1"/>
        <v>7.4800000000000005E-2</v>
      </c>
      <c r="O27" s="10">
        <f t="shared" si="2"/>
        <v>0.57938488707161495</v>
      </c>
      <c r="P27" s="19">
        <f t="shared" si="3"/>
        <v>57.938488707161497</v>
      </c>
      <c r="Q27" s="19">
        <f t="shared" si="4"/>
        <v>42.061511292838503</v>
      </c>
      <c r="R27" s="1">
        <f t="shared" si="5"/>
        <v>-3.8621492117714511</v>
      </c>
      <c r="S27" s="1">
        <f t="shared" si="6"/>
        <v>0.18914921177145105</v>
      </c>
      <c r="U27" s="48">
        <v>-1.9710000000000001</v>
      </c>
      <c r="V27" s="10">
        <f t="shared" si="14"/>
        <v>0.50735667174023336</v>
      </c>
      <c r="W27" s="48">
        <v>0.22589999999999999</v>
      </c>
      <c r="X27" s="18">
        <f t="shared" si="18"/>
        <v>0.10469999999999999</v>
      </c>
      <c r="Y27" s="10">
        <f t="shared" si="19"/>
        <v>0.81098392615505444</v>
      </c>
      <c r="Z27" s="19">
        <f t="shared" si="20"/>
        <v>81.098392615505446</v>
      </c>
      <c r="AA27" s="19">
        <f t="shared" si="21"/>
        <v>18.901607384494554</v>
      </c>
      <c r="AB27" s="1">
        <f t="shared" si="22"/>
        <v>-1.978121127555253</v>
      </c>
      <c r="AC27" s="1">
        <f t="shared" si="23"/>
        <v>7.1211275552529596E-3</v>
      </c>
    </row>
    <row r="28" spans="1:29" ht="16" x14ac:dyDescent="0.2">
      <c r="A28" s="48">
        <v>-2.3780000000000001</v>
      </c>
      <c r="B28" s="10">
        <f t="shared" si="7"/>
        <v>0.42052144659377627</v>
      </c>
      <c r="C28" s="48">
        <v>0.22470000000000001</v>
      </c>
      <c r="D28" s="18">
        <f t="shared" si="8"/>
        <v>0.10350000000000001</v>
      </c>
      <c r="E28" s="10">
        <f t="shared" si="9"/>
        <v>0.80168898144267575</v>
      </c>
      <c r="F28" s="19">
        <f t="shared" si="10"/>
        <v>80.168898144267573</v>
      </c>
      <c r="G28" s="19">
        <f t="shared" si="11"/>
        <v>19.831101855732427</v>
      </c>
      <c r="H28" s="1">
        <f t="shared" si="12"/>
        <v>-2.017622139012464</v>
      </c>
      <c r="I28" s="1">
        <f t="shared" si="13"/>
        <v>-0.3603778609875361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-2.3780000000000001</v>
      </c>
      <c r="V28" s="10">
        <f t="shared" si="14"/>
        <v>0.42052144659377627</v>
      </c>
      <c r="W28" s="48">
        <v>0.22470000000000001</v>
      </c>
      <c r="X28" s="18">
        <f t="shared" si="18"/>
        <v>0.10350000000000001</v>
      </c>
      <c r="Y28" s="10">
        <f t="shared" si="19"/>
        <v>0.80168898144267575</v>
      </c>
      <c r="Z28" s="19">
        <f t="shared" si="20"/>
        <v>80.168898144267573</v>
      </c>
      <c r="AA28" s="19">
        <f t="shared" si="21"/>
        <v>19.831101855732427</v>
      </c>
      <c r="AB28" s="1">
        <f t="shared" si="22"/>
        <v>-2.017622139012464</v>
      </c>
      <c r="AC28" s="1">
        <f t="shared" si="23"/>
        <v>-0.3603778609875361</v>
      </c>
    </row>
    <row r="29" spans="1:29" ht="16" x14ac:dyDescent="0.2">
      <c r="A29" s="48">
        <v>-2.581</v>
      </c>
      <c r="B29" s="10">
        <f t="shared" si="7"/>
        <v>0.38744672607516467</v>
      </c>
      <c r="C29" s="48">
        <v>0.22409999999999999</v>
      </c>
      <c r="D29" s="18">
        <f t="shared" si="8"/>
        <v>0.10289999999999999</v>
      </c>
      <c r="E29" s="10">
        <f t="shared" si="9"/>
        <v>0.79704150908648619</v>
      </c>
      <c r="F29" s="19">
        <f t="shared" si="10"/>
        <v>79.704150908648614</v>
      </c>
      <c r="G29" s="19">
        <f t="shared" si="11"/>
        <v>20.295849091351386</v>
      </c>
      <c r="H29" s="1">
        <f t="shared" si="12"/>
        <v>-2.037970206518481</v>
      </c>
      <c r="I29" s="1">
        <f t="shared" si="13"/>
        <v>-0.54302979348151892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-2.581</v>
      </c>
      <c r="V29" s="10">
        <f t="shared" si="14"/>
        <v>0.38744672607516467</v>
      </c>
      <c r="W29" s="48">
        <v>0.22409999999999999</v>
      </c>
      <c r="X29" s="18">
        <f t="shared" si="18"/>
        <v>0.10289999999999999</v>
      </c>
      <c r="Y29" s="10">
        <f t="shared" si="19"/>
        <v>0.79704150908648619</v>
      </c>
      <c r="Z29" s="19">
        <f t="shared" si="20"/>
        <v>79.704150908648614</v>
      </c>
      <c r="AA29" s="19">
        <f t="shared" si="21"/>
        <v>20.295849091351386</v>
      </c>
      <c r="AB29" s="1">
        <f t="shared" si="22"/>
        <v>-2.037970206518481</v>
      </c>
      <c r="AC29" s="1">
        <f t="shared" si="23"/>
        <v>-0.54302979348151892</v>
      </c>
    </row>
    <row r="30" spans="1:29" ht="16" x14ac:dyDescent="0.2">
      <c r="A30" s="48">
        <v>-2.2530000000000001</v>
      </c>
      <c r="B30" s="10">
        <f t="shared" si="7"/>
        <v>0.44385264092321347</v>
      </c>
      <c r="C30" s="48">
        <v>0.2233</v>
      </c>
      <c r="D30" s="18">
        <f t="shared" si="8"/>
        <v>0.1021</v>
      </c>
      <c r="E30" s="10">
        <f t="shared" si="9"/>
        <v>0.79084487927823366</v>
      </c>
      <c r="F30" s="19">
        <f t="shared" si="10"/>
        <v>79.084487927823361</v>
      </c>
      <c r="G30" s="19">
        <f t="shared" si="11"/>
        <v>20.915512072176639</v>
      </c>
      <c r="H30" s="1">
        <f t="shared" si="12"/>
        <v>-2.065748108133096</v>
      </c>
      <c r="I30" s="1">
        <f t="shared" si="13"/>
        <v>-0.18725189186690416</v>
      </c>
      <c r="U30" s="48">
        <v>-2.2530000000000001</v>
      </c>
      <c r="V30" s="10">
        <f t="shared" si="14"/>
        <v>0.44385264092321347</v>
      </c>
      <c r="W30" s="48">
        <v>0.2233</v>
      </c>
      <c r="X30" s="18">
        <f t="shared" si="18"/>
        <v>0.1021</v>
      </c>
      <c r="Y30" s="10">
        <f t="shared" si="19"/>
        <v>0.79084487927823366</v>
      </c>
      <c r="Z30" s="19">
        <f t="shared" si="20"/>
        <v>79.084487927823361</v>
      </c>
      <c r="AA30" s="19">
        <f t="shared" si="21"/>
        <v>20.915512072176639</v>
      </c>
      <c r="AB30" s="1">
        <f t="shared" si="22"/>
        <v>-2.065748108133096</v>
      </c>
      <c r="AC30" s="1">
        <f t="shared" si="23"/>
        <v>-0.18725189186690416</v>
      </c>
    </row>
    <row r="31" spans="1:29" ht="16" x14ac:dyDescent="0.2">
      <c r="A31" s="48">
        <v>-2.0870000000000002</v>
      </c>
      <c r="B31" s="10">
        <f t="shared" si="7"/>
        <v>0.47915668423574503</v>
      </c>
      <c r="C31" s="48">
        <v>0.22209999999999999</v>
      </c>
      <c r="D31" s="18">
        <f t="shared" si="8"/>
        <v>0.10089999999999999</v>
      </c>
      <c r="E31" s="10">
        <f t="shared" si="9"/>
        <v>0.78154993456585475</v>
      </c>
      <c r="F31" s="19">
        <f t="shared" si="10"/>
        <v>78.154993456585473</v>
      </c>
      <c r="G31" s="19">
        <f t="shared" si="11"/>
        <v>21.845006543414527</v>
      </c>
      <c r="H31" s="1">
        <f t="shared" si="12"/>
        <v>-2.1088644117679212</v>
      </c>
      <c r="I31" s="1">
        <f t="shared" si="13"/>
        <v>2.1864411767920977E-2</v>
      </c>
      <c r="U31" s="48">
        <v>-2.0870000000000002</v>
      </c>
      <c r="V31" s="10">
        <f t="shared" si="14"/>
        <v>0.47915668423574503</v>
      </c>
      <c r="W31" s="48">
        <v>0.22209999999999999</v>
      </c>
      <c r="X31" s="18">
        <f t="shared" si="18"/>
        <v>0.10089999999999999</v>
      </c>
      <c r="Y31" s="10">
        <f t="shared" si="19"/>
        <v>0.78154993456585475</v>
      </c>
      <c r="Z31" s="19">
        <f t="shared" si="20"/>
        <v>78.154993456585473</v>
      </c>
      <c r="AA31" s="19">
        <f t="shared" si="21"/>
        <v>21.845006543414527</v>
      </c>
      <c r="AB31" s="1">
        <f t="shared" si="22"/>
        <v>-2.1088644117679212</v>
      </c>
      <c r="AC31" s="1">
        <f t="shared" si="23"/>
        <v>2.1864411767920977E-2</v>
      </c>
    </row>
    <row r="32" spans="1:29" ht="16" x14ac:dyDescent="0.2">
      <c r="A32" s="48">
        <v>-2.024</v>
      </c>
      <c r="B32" s="10">
        <f t="shared" si="7"/>
        <v>0.49407114624505927</v>
      </c>
      <c r="C32" s="48">
        <v>0.2208</v>
      </c>
      <c r="D32" s="18">
        <f t="shared" si="8"/>
        <v>9.9599999999999994E-2</v>
      </c>
      <c r="E32" s="10">
        <f t="shared" si="9"/>
        <v>0.77148041112744437</v>
      </c>
      <c r="F32" s="19">
        <f t="shared" si="10"/>
        <v>77.148041112744437</v>
      </c>
      <c r="G32" s="19">
        <f t="shared" si="11"/>
        <v>22.851958887255563</v>
      </c>
      <c r="H32" s="1">
        <f t="shared" si="12"/>
        <v>-2.1576518062990897</v>
      </c>
      <c r="I32" s="1">
        <f t="shared" si="13"/>
        <v>0.13365180629908968</v>
      </c>
      <c r="U32" s="48">
        <v>-2.024</v>
      </c>
      <c r="V32" s="10">
        <f t="shared" si="14"/>
        <v>0.49407114624505927</v>
      </c>
      <c r="W32" s="48">
        <v>0.2208</v>
      </c>
      <c r="X32" s="18">
        <f t="shared" si="18"/>
        <v>9.9599999999999994E-2</v>
      </c>
      <c r="Y32" s="10">
        <f t="shared" si="19"/>
        <v>0.77148041112744437</v>
      </c>
      <c r="Z32" s="19">
        <f t="shared" si="20"/>
        <v>77.148041112744437</v>
      </c>
      <c r="AA32" s="19">
        <f t="shared" si="21"/>
        <v>22.851958887255563</v>
      </c>
      <c r="AB32" s="1">
        <f t="shared" si="22"/>
        <v>-2.1576518062990897</v>
      </c>
      <c r="AC32" s="1">
        <f t="shared" si="23"/>
        <v>0.13365180629908968</v>
      </c>
    </row>
    <row r="33" spans="1:29" ht="16" x14ac:dyDescent="0.2">
      <c r="A33" s="48">
        <v>-2.234</v>
      </c>
      <c r="B33" s="10">
        <f t="shared" si="7"/>
        <v>0.44762757385854968</v>
      </c>
      <c r="C33" s="48">
        <v>0.21870000000000001</v>
      </c>
      <c r="D33" s="18">
        <f t="shared" si="8"/>
        <v>9.7500000000000003E-2</v>
      </c>
      <c r="E33" s="10">
        <f t="shared" si="9"/>
        <v>0.75521425788078145</v>
      </c>
      <c r="F33" s="19">
        <f t="shared" si="10"/>
        <v>75.521425788078147</v>
      </c>
      <c r="G33" s="19">
        <f t="shared" si="11"/>
        <v>24.478574211921853</v>
      </c>
      <c r="H33" s="1">
        <f t="shared" si="12"/>
        <v>-2.2414157926814635</v>
      </c>
      <c r="I33" s="1">
        <f t="shared" si="13"/>
        <v>7.4157926814635289E-3</v>
      </c>
      <c r="U33" s="48">
        <v>-2.234</v>
      </c>
      <c r="V33" s="10">
        <f t="shared" si="14"/>
        <v>0.44762757385854968</v>
      </c>
      <c r="W33" s="48">
        <v>0.21870000000000001</v>
      </c>
      <c r="X33" s="18">
        <f t="shared" si="18"/>
        <v>9.7500000000000003E-2</v>
      </c>
      <c r="Y33" s="10">
        <f t="shared" si="19"/>
        <v>0.75521425788078145</v>
      </c>
      <c r="Z33" s="19">
        <f t="shared" si="20"/>
        <v>75.521425788078147</v>
      </c>
      <c r="AA33" s="19">
        <f t="shared" si="21"/>
        <v>24.478574211921853</v>
      </c>
      <c r="AB33" s="1">
        <f t="shared" si="22"/>
        <v>-2.2414157926814635</v>
      </c>
      <c r="AC33" s="1">
        <f t="shared" si="23"/>
        <v>7.4157926814635289E-3</v>
      </c>
    </row>
    <row r="34" spans="1:29" ht="16" x14ac:dyDescent="0.2">
      <c r="A34" s="48">
        <v>-2.5470000000000002</v>
      </c>
      <c r="B34" s="10">
        <f>-1/A34</f>
        <v>0.39261876717707106</v>
      </c>
      <c r="C34" s="48">
        <v>0.2167</v>
      </c>
      <c r="D34" s="18">
        <f>C34-$B$5-$B$4</f>
        <v>9.5500000000000002E-2</v>
      </c>
      <c r="E34" s="10">
        <f>(D34/$H$4)</f>
        <v>0.73972268336015001</v>
      </c>
      <c r="F34" s="19">
        <f>100*E34</f>
        <v>73.972268336015006</v>
      </c>
      <c r="G34" s="19">
        <f>100-F34</f>
        <v>26.027731663984994</v>
      </c>
      <c r="H34" s="1">
        <f>-1/($M$4+$M$3*G34)</f>
        <v>-2.3274697244127456</v>
      </c>
      <c r="I34" s="1">
        <f>A34-H34</f>
        <v>-0.21953027558725458</v>
      </c>
      <c r="U34" s="48">
        <v>-2.5470000000000002</v>
      </c>
      <c r="V34" s="10">
        <f t="shared" si="14"/>
        <v>0.39261876717707106</v>
      </c>
      <c r="W34" s="48">
        <v>0.2167</v>
      </c>
      <c r="X34" s="18">
        <f t="shared" si="18"/>
        <v>9.5500000000000002E-2</v>
      </c>
      <c r="Y34" s="10">
        <f t="shared" si="19"/>
        <v>0.73972268336015001</v>
      </c>
      <c r="Z34" s="19">
        <f t="shared" si="20"/>
        <v>73.972268336015006</v>
      </c>
      <c r="AA34" s="19">
        <f t="shared" si="21"/>
        <v>26.027731663984994</v>
      </c>
      <c r="AB34" s="1">
        <f t="shared" si="22"/>
        <v>-2.3274697244127456</v>
      </c>
      <c r="AC34" s="1">
        <f t="shared" si="23"/>
        <v>-0.21953027558725458</v>
      </c>
    </row>
    <row r="35" spans="1:29" ht="16" x14ac:dyDescent="0.2">
      <c r="A35" s="48">
        <v>-2.431</v>
      </c>
      <c r="B35" s="10">
        <f t="shared" ref="B35" si="24">-1/A35</f>
        <v>0.41135335252982314</v>
      </c>
      <c r="C35" s="48">
        <v>0.2147</v>
      </c>
      <c r="D35" s="18">
        <f t="shared" ref="D35" si="25">C35-$B$5-$B$4</f>
        <v>9.35E-2</v>
      </c>
      <c r="E35" s="10">
        <f t="shared" ref="E35" si="26">(D35/$H$4)</f>
        <v>0.72423110883951858</v>
      </c>
      <c r="F35" s="19">
        <f t="shared" ref="F35" si="27">100*E35</f>
        <v>72.423110883951864</v>
      </c>
      <c r="G35" s="19">
        <f t="shared" ref="G35" si="28">100-F35</f>
        <v>27.576889116048136</v>
      </c>
      <c r="H35" s="1">
        <f t="shared" ref="H35" si="29">-1/($M$4+$M$3*G35)</f>
        <v>-2.420395151182126</v>
      </c>
      <c r="I35" s="1">
        <f t="shared" ref="I35" si="30">A35-H35</f>
        <v>-1.0604848817874046E-2</v>
      </c>
      <c r="Q35" s="10"/>
      <c r="R35" s="10"/>
      <c r="U35" s="48">
        <v>-2.431</v>
      </c>
      <c r="V35" s="10">
        <f t="shared" si="14"/>
        <v>0.41135335252982314</v>
      </c>
      <c r="W35" s="48">
        <v>0.2147</v>
      </c>
      <c r="X35" s="18">
        <f t="shared" si="18"/>
        <v>9.35E-2</v>
      </c>
      <c r="Y35" s="10">
        <f t="shared" si="19"/>
        <v>0.72423110883951858</v>
      </c>
      <c r="Z35" s="19">
        <f t="shared" si="20"/>
        <v>72.423110883951864</v>
      </c>
      <c r="AA35" s="19">
        <f t="shared" si="21"/>
        <v>27.576889116048136</v>
      </c>
      <c r="AB35" s="1">
        <f t="shared" si="22"/>
        <v>-2.420395151182126</v>
      </c>
      <c r="AC35" s="1">
        <f t="shared" si="23"/>
        <v>-1.0604848817874046E-2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-2.58</v>
      </c>
      <c r="V36" s="10">
        <f t="shared" si="14"/>
        <v>0.38759689922480617</v>
      </c>
      <c r="W36" s="48">
        <v>0.21229999999999999</v>
      </c>
      <c r="X36" s="18">
        <f t="shared" si="18"/>
        <v>9.1099999999999987E-2</v>
      </c>
      <c r="Y36" s="10">
        <f t="shared" si="19"/>
        <v>0.70564121941476077</v>
      </c>
      <c r="Z36" s="19">
        <f t="shared" si="20"/>
        <v>70.564121941476074</v>
      </c>
      <c r="AA36" s="19">
        <f t="shared" si="21"/>
        <v>29.435878058523926</v>
      </c>
      <c r="AB36" s="1">
        <f t="shared" si="22"/>
        <v>-2.5421931975324972</v>
      </c>
      <c r="AC36" s="1">
        <f t="shared" si="23"/>
        <v>-3.7806802467502898E-2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-2.9009999999999998</v>
      </c>
      <c r="V37" s="10">
        <f t="shared" si="14"/>
        <v>0.3447087211306446</v>
      </c>
      <c r="W37" s="48">
        <v>0.20710000000000001</v>
      </c>
      <c r="X37" s="18">
        <f t="shared" si="18"/>
        <v>8.5900000000000004E-2</v>
      </c>
      <c r="Y37" s="10">
        <f t="shared" si="19"/>
        <v>0.66536312566111921</v>
      </c>
      <c r="Z37" s="19">
        <f t="shared" si="20"/>
        <v>66.536312566111917</v>
      </c>
      <c r="AA37" s="19">
        <f t="shared" si="21"/>
        <v>33.463687433888083</v>
      </c>
      <c r="AB37" s="1">
        <f t="shared" si="22"/>
        <v>-2.8532871996498659</v>
      </c>
      <c r="AC37" s="1">
        <f t="shared" si="23"/>
        <v>-4.7712800350133922E-2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-3.306</v>
      </c>
      <c r="V38" s="10">
        <f t="shared" si="14"/>
        <v>0.30248033877797942</v>
      </c>
      <c r="W38" s="48">
        <v>0.20150000000000001</v>
      </c>
      <c r="X38" s="18">
        <f t="shared" si="18"/>
        <v>8.030000000000001E-2</v>
      </c>
      <c r="Y38" s="10">
        <f t="shared" si="19"/>
        <v>0.6219867170033514</v>
      </c>
      <c r="Z38" s="19">
        <f t="shared" si="20"/>
        <v>62.19867170033514</v>
      </c>
      <c r="AA38" s="19">
        <f t="shared" si="21"/>
        <v>37.80132829966486</v>
      </c>
      <c r="AB38" s="1">
        <f t="shared" si="22"/>
        <v>-3.2863852650511904</v>
      </c>
      <c r="AC38" s="1">
        <f t="shared" si="23"/>
        <v>-1.9614734948809609E-2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-3.673</v>
      </c>
      <c r="V39" s="10">
        <f t="shared" si="14"/>
        <v>0.27225701061802343</v>
      </c>
      <c r="W39" s="48">
        <v>0.19600000000000001</v>
      </c>
      <c r="X39" s="18">
        <f t="shared" si="18"/>
        <v>7.4800000000000005E-2</v>
      </c>
      <c r="Y39" s="10">
        <f t="shared" si="19"/>
        <v>0.57938488707161495</v>
      </c>
      <c r="Z39" s="19">
        <f t="shared" si="20"/>
        <v>57.938488707161497</v>
      </c>
      <c r="AA39" s="19">
        <f t="shared" si="21"/>
        <v>42.061511292838503</v>
      </c>
      <c r="AB39" s="1">
        <f t="shared" si="22"/>
        <v>-3.8621492117714511</v>
      </c>
      <c r="AC39" s="1">
        <f t="shared" si="23"/>
        <v>0.18914921177145105</v>
      </c>
    </row>
    <row r="40" spans="1:29" ht="16" x14ac:dyDescent="0.2">
      <c r="D40" s="18"/>
      <c r="E40" s="10"/>
      <c r="F40" s="19"/>
      <c r="G40" s="19"/>
      <c r="H40" s="1"/>
      <c r="I40" s="1"/>
      <c r="U40" s="48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53B6-7F67-B54A-B339-0FBBC0AB5C45}">
  <dimension ref="A1:AC55"/>
  <sheetViews>
    <sheetView zoomScaleNormal="70" workbookViewId="0">
      <selection activeCell="D14" sqref="D1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0.18686350383067962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8.7463503830679606E-2</v>
      </c>
      <c r="F3" t="s">
        <v>12</v>
      </c>
      <c r="G3" t="s">
        <v>27</v>
      </c>
      <c r="H3" s="32">
        <f>STDEV(D25:D48)/STDEV(A25:A48)</f>
        <v>3.5546774093385193E-3</v>
      </c>
      <c r="I3" s="33" t="s">
        <v>28</v>
      </c>
      <c r="J3" s="34">
        <f>COUNT(D25:D37)</f>
        <v>7</v>
      </c>
      <c r="L3" t="s">
        <v>27</v>
      </c>
      <c r="M3" s="35">
        <f>-STDEV(L24:L25)/STDEV(Q24:Q25)</f>
        <v>-1.1236008648195907E-2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9.9400000000000002E-2</v>
      </c>
      <c r="D4" s="16" t="s">
        <v>13</v>
      </c>
      <c r="E4" s="17">
        <f>-1/M4</f>
        <v>-2.1404993079136823</v>
      </c>
      <c r="F4" t="s">
        <v>14</v>
      </c>
      <c r="G4" t="s">
        <v>29</v>
      </c>
      <c r="H4" s="32">
        <f>AVERAGE(D25:D48)-H3*AVERAGE(A25:A48)</f>
        <v>8.7463503830679606E-2</v>
      </c>
      <c r="I4" s="36" t="s">
        <v>30</v>
      </c>
      <c r="L4" t="s">
        <v>29</v>
      </c>
      <c r="M4" s="37">
        <f>AVERAGE(L24:L35)-M3*AVERAGE(Q24:Q35)</f>
        <v>0.46718071634168734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-3.1384360657223329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6.1120000000000001</v>
      </c>
      <c r="D6" s="22" t="s">
        <v>17</v>
      </c>
      <c r="E6" s="23">
        <f>P24</f>
        <v>86.779052605684129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17.004240188318047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4.0641836350622421E-2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7.7430646980592752E-2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0.32310549459519688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-3.1419999999999999</v>
      </c>
      <c r="L24" s="10">
        <f t="shared" ref="L24:L26" si="0">-1/K24</f>
        <v>0.31826861871419482</v>
      </c>
      <c r="M24" s="48">
        <v>0.17530000000000001</v>
      </c>
      <c r="N24" s="18">
        <f t="shared" ref="N24:N26" si="1">M24-$B$5-$B$4</f>
        <v>7.5900000000000009E-2</v>
      </c>
      <c r="O24" s="10">
        <f t="shared" ref="O24:O26" si="2">(N24/$H$4)</f>
        <v>0.86779052605684126</v>
      </c>
      <c r="P24" s="19">
        <f t="shared" ref="P24:P26" si="3">100*O24</f>
        <v>86.779052605684129</v>
      </c>
      <c r="Q24" s="19">
        <f t="shared" ref="Q24:Q26" si="4">100-P24</f>
        <v>13.220947394315871</v>
      </c>
      <c r="R24" s="1">
        <f t="shared" ref="R24:R26" si="5">-1/($M$4+$M$3*Q24)</f>
        <v>-3.1384360657223329</v>
      </c>
      <c r="S24" s="1">
        <f t="shared" ref="S24:S26" si="6">K24-R24</f>
        <v>-3.5639342776669913E-3</v>
      </c>
    </row>
    <row r="25" spans="1:29" ht="16" x14ac:dyDescent="0.2">
      <c r="A25" s="48">
        <v>-1.024</v>
      </c>
      <c r="B25" s="10">
        <f t="shared" ref="B25:B31" si="7">-1/A25</f>
        <v>0.9765625</v>
      </c>
      <c r="C25" s="48">
        <v>0.18340000000000001</v>
      </c>
      <c r="D25" s="18">
        <f t="shared" ref="D25:D31" si="8">C25-$B$5-$B$4</f>
        <v>8.4000000000000005E-2</v>
      </c>
      <c r="E25" s="10">
        <f t="shared" ref="E25:E31" si="9">(D25/$H$4)</f>
        <v>0.96040058219729463</v>
      </c>
      <c r="F25" s="19">
        <f t="shared" ref="F25:F31" si="10">100*E25</f>
        <v>96.04005821972946</v>
      </c>
      <c r="G25" s="19">
        <f t="shared" ref="G25:G31" si="11">100-F25</f>
        <v>3.9599417802705403</v>
      </c>
      <c r="H25" s="1">
        <f t="shared" ref="H25:H31" si="12">-1/($M$4+$M$3*G25)</f>
        <v>-2.3658180387533689</v>
      </c>
      <c r="I25" s="1">
        <f t="shared" ref="I25:I31" si="13">A25-H25</f>
        <v>1.3418180387533689</v>
      </c>
      <c r="K25" s="48">
        <v>-3.3159999999999998</v>
      </c>
      <c r="L25" s="10">
        <f t="shared" si="0"/>
        <v>0.30156815440289508</v>
      </c>
      <c r="M25" s="48">
        <v>0.17399999999999999</v>
      </c>
      <c r="N25" s="18">
        <f t="shared" si="1"/>
        <v>7.4599999999999986E-2</v>
      </c>
      <c r="O25" s="10">
        <f t="shared" si="2"/>
        <v>0.85292718371331144</v>
      </c>
      <c r="P25" s="19">
        <f t="shared" si="3"/>
        <v>85.292718371331148</v>
      </c>
      <c r="Q25" s="19">
        <f t="shared" si="4"/>
        <v>14.707281628668852</v>
      </c>
      <c r="R25" s="1">
        <f t="shared" si="5"/>
        <v>-3.3120306527909191</v>
      </c>
      <c r="S25" s="1">
        <f t="shared" si="6"/>
        <v>-3.9693472090807091E-3</v>
      </c>
      <c r="U25" s="48">
        <v>-1.024</v>
      </c>
      <c r="V25" s="10">
        <f t="shared" ref="V25:V34" si="14">-1/U25</f>
        <v>0.9765625</v>
      </c>
      <c r="W25" s="48">
        <v>0.18340000000000001</v>
      </c>
      <c r="X25" s="18">
        <f>W25-$B$5-$B$4</f>
        <v>8.4000000000000005E-2</v>
      </c>
      <c r="Y25" s="10">
        <f>(X25/$H$4)</f>
        <v>0.96040058219729463</v>
      </c>
      <c r="Z25" s="19">
        <f t="shared" ref="Z25:Z34" si="15">100*Y25</f>
        <v>96.04005821972946</v>
      </c>
      <c r="AA25" s="19">
        <f t="shared" ref="AA25:AA34" si="16">100-Z25</f>
        <v>3.9599417802705403</v>
      </c>
      <c r="AB25" s="1">
        <f>-1/($M$4+$M$3*AA25)</f>
        <v>-2.3658180387533689</v>
      </c>
      <c r="AC25" s="1">
        <f t="shared" ref="AC25:AC34" si="17">U25-AB25</f>
        <v>1.3418180387533689</v>
      </c>
    </row>
    <row r="26" spans="1:29" ht="16" x14ac:dyDescent="0.2">
      <c r="A26" s="48">
        <v>-1.17</v>
      </c>
      <c r="B26" s="10">
        <f t="shared" si="7"/>
        <v>0.85470085470085477</v>
      </c>
      <c r="C26" s="48">
        <v>0.18279999999999999</v>
      </c>
      <c r="D26" s="18">
        <f t="shared" si="8"/>
        <v>8.3399999999999988E-2</v>
      </c>
      <c r="E26" s="10">
        <f t="shared" si="9"/>
        <v>0.95354057803874237</v>
      </c>
      <c r="F26" s="19">
        <f t="shared" si="10"/>
        <v>95.354057803874241</v>
      </c>
      <c r="G26" s="19">
        <f t="shared" si="11"/>
        <v>4.645942196125759</v>
      </c>
      <c r="H26" s="1">
        <f t="shared" si="12"/>
        <v>-2.409761250857533</v>
      </c>
      <c r="I26" s="1">
        <f t="shared" si="13"/>
        <v>1.2397612508575331</v>
      </c>
      <c r="K26" s="48">
        <v>-3.714</v>
      </c>
      <c r="L26" s="10">
        <f t="shared" si="0"/>
        <v>0.26925148088314488</v>
      </c>
      <c r="M26" s="48">
        <v>0.1714</v>
      </c>
      <c r="N26" s="18">
        <f t="shared" si="1"/>
        <v>7.1999999999999995E-2</v>
      </c>
      <c r="O26" s="10">
        <f t="shared" si="2"/>
        <v>0.82320049902625247</v>
      </c>
      <c r="P26" s="19">
        <f t="shared" si="3"/>
        <v>82.320049902625243</v>
      </c>
      <c r="Q26" s="19">
        <f t="shared" si="4"/>
        <v>17.679950097374757</v>
      </c>
      <c r="R26" s="1">
        <f t="shared" si="5"/>
        <v>-3.7239975019170553</v>
      </c>
      <c r="S26" s="1">
        <f t="shared" si="6"/>
        <v>9.9975019170552848E-3</v>
      </c>
      <c r="U26" s="48">
        <v>-1.17</v>
      </c>
      <c r="V26" s="10">
        <f t="shared" si="14"/>
        <v>0.85470085470085477</v>
      </c>
      <c r="W26" s="48">
        <v>0.18279999999999999</v>
      </c>
      <c r="X26" s="18">
        <f t="shared" ref="X26:X34" si="18">W26-$B$5-$B$4</f>
        <v>8.3399999999999988E-2</v>
      </c>
      <c r="Y26" s="10">
        <f t="shared" ref="Y26:Y34" si="19">(X26/$H$4)</f>
        <v>0.95354057803874237</v>
      </c>
      <c r="Z26" s="19">
        <f t="shared" si="15"/>
        <v>95.354057803874241</v>
      </c>
      <c r="AA26" s="19">
        <f t="shared" si="16"/>
        <v>4.645942196125759</v>
      </c>
      <c r="AB26" s="1">
        <f t="shared" ref="AB26:AB34" si="20">-1/($M$4+$M$3*AA26)</f>
        <v>-2.409761250857533</v>
      </c>
      <c r="AC26" s="1">
        <f t="shared" si="17"/>
        <v>1.2397612508575331</v>
      </c>
    </row>
    <row r="27" spans="1:29" ht="16" x14ac:dyDescent="0.2">
      <c r="A27" s="48">
        <v>-1.3540000000000001</v>
      </c>
      <c r="B27" s="10">
        <f t="shared" si="7"/>
        <v>0.73855243722304276</v>
      </c>
      <c r="C27" s="48">
        <v>0.18179999999999999</v>
      </c>
      <c r="D27" s="18">
        <f t="shared" si="8"/>
        <v>8.2399999999999987E-2</v>
      </c>
      <c r="E27" s="10">
        <f t="shared" si="9"/>
        <v>0.94210723777448879</v>
      </c>
      <c r="F27" s="19">
        <f t="shared" si="10"/>
        <v>94.210723777448877</v>
      </c>
      <c r="G27" s="19">
        <f t="shared" si="11"/>
        <v>5.7892762225511234</v>
      </c>
      <c r="H27" s="1">
        <f t="shared" si="12"/>
        <v>-2.4867434279255187</v>
      </c>
      <c r="I27" s="1">
        <f t="shared" si="13"/>
        <v>1.1327434279255186</v>
      </c>
      <c r="K27" s="36"/>
      <c r="L27" s="10"/>
      <c r="M27" s="36"/>
      <c r="N27" s="18"/>
      <c r="O27" s="10"/>
      <c r="P27" s="19"/>
      <c r="Q27" s="19"/>
      <c r="R27" s="1"/>
      <c r="S27" s="1"/>
      <c r="U27" s="48">
        <v>-1.3540000000000001</v>
      </c>
      <c r="V27" s="10">
        <f t="shared" si="14"/>
        <v>0.73855243722304276</v>
      </c>
      <c r="W27" s="48">
        <v>0.18179999999999999</v>
      </c>
      <c r="X27" s="18">
        <f t="shared" si="18"/>
        <v>8.2399999999999987E-2</v>
      </c>
      <c r="Y27" s="10">
        <f t="shared" si="19"/>
        <v>0.94210723777448879</v>
      </c>
      <c r="Z27" s="19">
        <f t="shared" si="15"/>
        <v>94.210723777448877</v>
      </c>
      <c r="AA27" s="19">
        <f t="shared" si="16"/>
        <v>5.7892762225511234</v>
      </c>
      <c r="AB27" s="1">
        <f t="shared" si="20"/>
        <v>-2.4867434279255187</v>
      </c>
      <c r="AC27" s="1">
        <f t="shared" si="17"/>
        <v>1.1327434279255186</v>
      </c>
    </row>
    <row r="28" spans="1:29" ht="16" x14ac:dyDescent="0.2">
      <c r="A28" s="48">
        <v>-1.55</v>
      </c>
      <c r="B28" s="10">
        <f t="shared" si="7"/>
        <v>0.64516129032258063</v>
      </c>
      <c r="C28" s="48">
        <v>0.18079999999999999</v>
      </c>
      <c r="D28" s="18">
        <f t="shared" si="8"/>
        <v>8.1399999999999986E-2</v>
      </c>
      <c r="E28" s="10">
        <f t="shared" si="9"/>
        <v>0.93067389751023533</v>
      </c>
      <c r="F28" s="19">
        <f t="shared" si="10"/>
        <v>93.067389751023526</v>
      </c>
      <c r="G28" s="19">
        <f t="shared" si="11"/>
        <v>6.9326102489764736</v>
      </c>
      <c r="H28" s="1">
        <f t="shared" si="12"/>
        <v>-2.5688064595439508</v>
      </c>
      <c r="I28" s="1">
        <f t="shared" si="13"/>
        <v>1.0188064595439508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-1.55</v>
      </c>
      <c r="V28" s="10">
        <f t="shared" si="14"/>
        <v>0.64516129032258063</v>
      </c>
      <c r="W28" s="48">
        <v>0.18079999999999999</v>
      </c>
      <c r="X28" s="18">
        <f t="shared" si="18"/>
        <v>8.1399999999999986E-2</v>
      </c>
      <c r="Y28" s="10">
        <f t="shared" si="19"/>
        <v>0.93067389751023533</v>
      </c>
      <c r="Z28" s="19">
        <f t="shared" si="15"/>
        <v>93.067389751023526</v>
      </c>
      <c r="AA28" s="19">
        <f t="shared" si="16"/>
        <v>6.9326102489764736</v>
      </c>
      <c r="AB28" s="1">
        <f t="shared" si="20"/>
        <v>-2.5688064595439508</v>
      </c>
      <c r="AC28" s="1">
        <f t="shared" si="17"/>
        <v>1.0188064595439508</v>
      </c>
    </row>
    <row r="29" spans="1:29" ht="16" x14ac:dyDescent="0.2">
      <c r="A29" s="48">
        <v>-1.948</v>
      </c>
      <c r="B29" s="10">
        <f t="shared" si="7"/>
        <v>0.51334702258726905</v>
      </c>
      <c r="C29" s="48">
        <v>0.1804</v>
      </c>
      <c r="D29" s="18">
        <f t="shared" si="8"/>
        <v>8.1000000000000003E-2</v>
      </c>
      <c r="E29" s="10">
        <f t="shared" si="9"/>
        <v>0.92610056140453412</v>
      </c>
      <c r="F29" s="19">
        <f t="shared" si="10"/>
        <v>92.610056140453409</v>
      </c>
      <c r="G29" s="19">
        <f t="shared" si="11"/>
        <v>7.3899438595465909</v>
      </c>
      <c r="H29" s="1">
        <f t="shared" si="12"/>
        <v>-2.6031684923775975</v>
      </c>
      <c r="I29" s="1">
        <f t="shared" si="13"/>
        <v>0.65516849237759756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-1.948</v>
      </c>
      <c r="V29" s="10">
        <f t="shared" si="14"/>
        <v>0.51334702258726905</v>
      </c>
      <c r="W29" s="48">
        <v>0.1804</v>
      </c>
      <c r="X29" s="18">
        <f t="shared" si="18"/>
        <v>8.1000000000000003E-2</v>
      </c>
      <c r="Y29" s="10">
        <f t="shared" si="19"/>
        <v>0.92610056140453412</v>
      </c>
      <c r="Z29" s="19">
        <f t="shared" si="15"/>
        <v>92.610056140453409</v>
      </c>
      <c r="AA29" s="19">
        <f t="shared" si="16"/>
        <v>7.3899438595465909</v>
      </c>
      <c r="AB29" s="1">
        <f t="shared" si="20"/>
        <v>-2.6031684923775975</v>
      </c>
      <c r="AC29" s="1">
        <f t="shared" si="17"/>
        <v>0.65516849237759756</v>
      </c>
    </row>
    <row r="30" spans="1:29" ht="16" x14ac:dyDescent="0.2">
      <c r="A30" s="48">
        <v>-2.302</v>
      </c>
      <c r="B30" s="10">
        <f t="shared" si="7"/>
        <v>0.43440486533449174</v>
      </c>
      <c r="C30" s="48">
        <v>0.1789</v>
      </c>
      <c r="D30" s="18">
        <f t="shared" si="8"/>
        <v>7.9500000000000001E-2</v>
      </c>
      <c r="E30" s="10">
        <f t="shared" si="9"/>
        <v>0.90895055100815381</v>
      </c>
      <c r="F30" s="19">
        <f t="shared" si="10"/>
        <v>90.895055100815384</v>
      </c>
      <c r="G30" s="19">
        <f t="shared" si="11"/>
        <v>9.1049448991846162</v>
      </c>
      <c r="H30" s="1">
        <f t="shared" si="12"/>
        <v>-2.7406460081017454</v>
      </c>
      <c r="I30" s="1">
        <f t="shared" si="13"/>
        <v>0.43864600810174537</v>
      </c>
      <c r="U30" s="48">
        <v>-2.302</v>
      </c>
      <c r="V30" s="10">
        <f t="shared" si="14"/>
        <v>0.43440486533449174</v>
      </c>
      <c r="W30" s="48">
        <v>0.1789</v>
      </c>
      <c r="X30" s="18">
        <f t="shared" si="18"/>
        <v>7.9500000000000001E-2</v>
      </c>
      <c r="Y30" s="10">
        <f t="shared" si="19"/>
        <v>0.90895055100815381</v>
      </c>
      <c r="Z30" s="19">
        <f t="shared" si="15"/>
        <v>90.895055100815384</v>
      </c>
      <c r="AA30" s="19">
        <f t="shared" si="16"/>
        <v>9.1049448991846162</v>
      </c>
      <c r="AB30" s="1">
        <f t="shared" si="20"/>
        <v>-2.7406460081017454</v>
      </c>
      <c r="AC30" s="1">
        <f t="shared" si="17"/>
        <v>0.43864600810174537</v>
      </c>
    </row>
    <row r="31" spans="1:29" ht="16" x14ac:dyDescent="0.2">
      <c r="A31" s="48">
        <v>-2.7050000000000001</v>
      </c>
      <c r="B31" s="10">
        <f t="shared" si="7"/>
        <v>0.36968576709796674</v>
      </c>
      <c r="C31" s="48">
        <v>0.17710000000000001</v>
      </c>
      <c r="D31" s="18">
        <f t="shared" si="8"/>
        <v>7.7700000000000005E-2</v>
      </c>
      <c r="E31" s="10">
        <f t="shared" si="9"/>
        <v>0.88837053853249759</v>
      </c>
      <c r="F31" s="19">
        <f t="shared" si="10"/>
        <v>88.837053853249756</v>
      </c>
      <c r="G31" s="19">
        <f t="shared" si="11"/>
        <v>11.162946146750244</v>
      </c>
      <c r="H31" s="1">
        <f t="shared" si="12"/>
        <v>-2.9260834147905239</v>
      </c>
      <c r="I31" s="1">
        <f t="shared" si="13"/>
        <v>0.22108341479052385</v>
      </c>
      <c r="U31" s="48">
        <v>-2.7050000000000001</v>
      </c>
      <c r="V31" s="10">
        <f t="shared" si="14"/>
        <v>0.36968576709796674</v>
      </c>
      <c r="W31" s="48">
        <v>0.17710000000000001</v>
      </c>
      <c r="X31" s="18">
        <f t="shared" si="18"/>
        <v>7.7700000000000005E-2</v>
      </c>
      <c r="Y31" s="10">
        <f t="shared" si="19"/>
        <v>0.88837053853249759</v>
      </c>
      <c r="Z31" s="19">
        <f t="shared" si="15"/>
        <v>88.837053853249756</v>
      </c>
      <c r="AA31" s="19">
        <f t="shared" si="16"/>
        <v>11.162946146750244</v>
      </c>
      <c r="AB31" s="1">
        <f t="shared" si="20"/>
        <v>-2.9260834147905239</v>
      </c>
      <c r="AC31" s="1">
        <f t="shared" si="17"/>
        <v>0.22108341479052385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-3.1419999999999999</v>
      </c>
      <c r="V32" s="10">
        <f t="shared" si="14"/>
        <v>0.31826861871419482</v>
      </c>
      <c r="W32" s="48">
        <v>0.17530000000000001</v>
      </c>
      <c r="X32" s="18">
        <f t="shared" si="18"/>
        <v>7.5900000000000009E-2</v>
      </c>
      <c r="Y32" s="10">
        <f t="shared" si="19"/>
        <v>0.86779052605684126</v>
      </c>
      <c r="Z32" s="19">
        <f t="shared" si="15"/>
        <v>86.779052605684129</v>
      </c>
      <c r="AA32" s="19">
        <f t="shared" si="16"/>
        <v>13.220947394315871</v>
      </c>
      <c r="AB32" s="1">
        <f t="shared" si="20"/>
        <v>-3.1384360657223329</v>
      </c>
      <c r="AC32" s="1">
        <f t="shared" si="17"/>
        <v>-3.5639342776669913E-3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-3.3159999999999998</v>
      </c>
      <c r="V33" s="10">
        <f t="shared" si="14"/>
        <v>0.30156815440289508</v>
      </c>
      <c r="W33" s="48">
        <v>0.17399999999999999</v>
      </c>
      <c r="X33" s="18">
        <f t="shared" si="18"/>
        <v>7.4599999999999986E-2</v>
      </c>
      <c r="Y33" s="10">
        <f t="shared" si="19"/>
        <v>0.85292718371331144</v>
      </c>
      <c r="Z33" s="19">
        <f t="shared" si="15"/>
        <v>85.292718371331148</v>
      </c>
      <c r="AA33" s="19">
        <f t="shared" si="16"/>
        <v>14.707281628668852</v>
      </c>
      <c r="AB33" s="1">
        <f t="shared" si="20"/>
        <v>-3.3120306527909191</v>
      </c>
      <c r="AC33" s="1">
        <f t="shared" si="17"/>
        <v>-3.9693472090807091E-3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-3.714</v>
      </c>
      <c r="V34" s="10">
        <f t="shared" si="14"/>
        <v>0.26925148088314488</v>
      </c>
      <c r="W34" s="48">
        <v>0.1714</v>
      </c>
      <c r="X34" s="18">
        <f t="shared" si="18"/>
        <v>7.1999999999999995E-2</v>
      </c>
      <c r="Y34" s="10">
        <f t="shared" si="19"/>
        <v>0.82320049902625247</v>
      </c>
      <c r="Z34" s="19">
        <f t="shared" si="15"/>
        <v>82.320049902625243</v>
      </c>
      <c r="AA34" s="19">
        <f t="shared" si="16"/>
        <v>17.679950097374757</v>
      </c>
      <c r="AB34" s="1">
        <f t="shared" si="20"/>
        <v>-3.7239975019170553</v>
      </c>
      <c r="AC34" s="1">
        <f t="shared" si="17"/>
        <v>9.9975019170552848E-3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FF61-913F-3345-B8CE-17CF28B33084}">
  <dimension ref="A1:AC55"/>
  <sheetViews>
    <sheetView zoomScale="109" zoomScaleNormal="70" workbookViewId="0">
      <selection activeCell="D16" sqref="D1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0.43583115180763154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0.22233115180763152</v>
      </c>
      <c r="F3" t="s">
        <v>12</v>
      </c>
      <c r="G3" t="s">
        <v>27</v>
      </c>
      <c r="H3" s="32">
        <f>STDEV(D25:D48)/STDEV(A25:A48)</f>
        <v>1.2043945380915716E-2</v>
      </c>
      <c r="I3" s="33" t="s">
        <v>28</v>
      </c>
      <c r="J3" s="34">
        <f>COUNT(D25:D37)</f>
        <v>9</v>
      </c>
      <c r="L3" t="s">
        <v>27</v>
      </c>
      <c r="M3" s="35">
        <f>-STDEV(L24:L25)/STDEV(Q24:Q25)</f>
        <v>-8.175124726358278E-3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0.2135</v>
      </c>
      <c r="D4" s="16" t="s">
        <v>13</v>
      </c>
      <c r="E4" s="17">
        <f>-1/M4</f>
        <v>-2.0644892915651756</v>
      </c>
      <c r="F4" t="s">
        <v>14</v>
      </c>
      <c r="G4" t="s">
        <v>29</v>
      </c>
      <c r="H4" s="32">
        <f>AVERAGE(D25:D48)-H3*AVERAGE(A25:A48)</f>
        <v>0.22233115180763152</v>
      </c>
      <c r="I4" s="36" t="s">
        <v>30</v>
      </c>
      <c r="L4" t="s">
        <v>29</v>
      </c>
      <c r="M4" s="37">
        <f>AVERAGE(L24:L35)-M3*AVERAGE(Q24:Q35)</f>
        <v>0.48438129666531626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-2.9885297251245619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13.489000000000001</v>
      </c>
      <c r="D6" s="22" t="s">
        <v>17</v>
      </c>
      <c r="E6" s="23">
        <f>P24</f>
        <v>81.679961860282418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13.495887158273538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5.4171200405314972E-2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0.14777151617998865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0.4960397929554004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-3.0819999999999999</v>
      </c>
      <c r="L24" s="10">
        <f t="shared" ref="L24:L27" si="0">-1/K24</f>
        <v>0.32446463335496434</v>
      </c>
      <c r="M24" s="48">
        <v>0.39510000000000001</v>
      </c>
      <c r="N24" s="18">
        <f t="shared" ref="N24:N27" si="1">M24-$B$5-$B$4</f>
        <v>0.18160000000000001</v>
      </c>
      <c r="O24" s="10">
        <f t="shared" ref="O24:O27" si="2">(N24/$H$4)</f>
        <v>0.81679961860282413</v>
      </c>
      <c r="P24" s="19">
        <f t="shared" ref="P24:P27" si="3">100*O24</f>
        <v>81.679961860282418</v>
      </c>
      <c r="Q24" s="19">
        <f t="shared" ref="Q24:Q27" si="4">100-P24</f>
        <v>18.320038139717582</v>
      </c>
      <c r="R24" s="1">
        <f t="shared" ref="R24:R27" si="5">-1/($M$4+$M$3*Q24)</f>
        <v>-2.9885297251245619</v>
      </c>
      <c r="S24" s="1">
        <f t="shared" ref="S24:S27" si="6">K24-R24</f>
        <v>-9.3470274875437909E-2</v>
      </c>
    </row>
    <row r="25" spans="1:29" ht="16" x14ac:dyDescent="0.2">
      <c r="A25" s="48">
        <v>-0.66100000000000003</v>
      </c>
      <c r="B25" s="10">
        <f t="shared" ref="B25:B33" si="7">-1/A25</f>
        <v>1.51285930408472</v>
      </c>
      <c r="C25" s="48">
        <v>0.42749999999999999</v>
      </c>
      <c r="D25" s="18">
        <f t="shared" ref="D25:D33" si="8">C25-$B$5-$B$4</f>
        <v>0.214</v>
      </c>
      <c r="E25" s="10">
        <f t="shared" ref="E25:E33" si="9">(D25/$H$4)</f>
        <v>0.96252818491742476</v>
      </c>
      <c r="F25" s="19">
        <f t="shared" ref="F25:F33" si="10">100*E25</f>
        <v>96.252818491742474</v>
      </c>
      <c r="G25" s="19">
        <f t="shared" ref="G25:G33" si="11">100-F25</f>
        <v>3.7471815082575262</v>
      </c>
      <c r="H25" s="1">
        <f t="shared" ref="H25:H33" si="12">-1/($M$4+$M$3*G25)</f>
        <v>-2.2038683067463629</v>
      </c>
      <c r="I25" s="1">
        <f t="shared" ref="I25:I33" si="13">A25-H25</f>
        <v>1.5428683067463629</v>
      </c>
      <c r="K25" s="48">
        <v>-3.1829999999999998</v>
      </c>
      <c r="L25" s="10">
        <f t="shared" si="0"/>
        <v>0.31416902293433868</v>
      </c>
      <c r="M25" s="48">
        <v>0.39229999999999998</v>
      </c>
      <c r="N25" s="18">
        <f t="shared" si="1"/>
        <v>0.17879999999999999</v>
      </c>
      <c r="O25" s="10">
        <f t="shared" si="2"/>
        <v>0.80420579188427821</v>
      </c>
      <c r="P25" s="19">
        <f t="shared" si="3"/>
        <v>80.420579188427823</v>
      </c>
      <c r="Q25" s="19">
        <f t="shared" si="4"/>
        <v>19.579420811572177</v>
      </c>
      <c r="R25" s="1">
        <f t="shared" si="5"/>
        <v>-3.0834021163127403</v>
      </c>
      <c r="S25" s="1">
        <f t="shared" si="6"/>
        <v>-9.9597883687259525E-2</v>
      </c>
      <c r="U25" s="48">
        <v>-0.66100000000000003</v>
      </c>
      <c r="V25" s="10">
        <f t="shared" ref="V25:V37" si="14">-1/U25</f>
        <v>1.51285930408472</v>
      </c>
      <c r="W25" s="48">
        <v>0.42749999999999999</v>
      </c>
      <c r="X25" s="18">
        <f>W25-$B$5-$B$4</f>
        <v>0.214</v>
      </c>
      <c r="Y25" s="10">
        <f>(X25/$H$4)</f>
        <v>0.96252818491742476</v>
      </c>
      <c r="Z25" s="19">
        <f t="shared" ref="Z25" si="15">100*Y25</f>
        <v>96.252818491742474</v>
      </c>
      <c r="AA25" s="19">
        <f t="shared" ref="AA25" si="16">100-Z25</f>
        <v>3.7471815082575262</v>
      </c>
      <c r="AB25" s="1">
        <f>-1/($M$4+$M$3*AA25)</f>
        <v>-2.2038683067463629</v>
      </c>
      <c r="AC25" s="1">
        <f t="shared" ref="AC25" si="17">U25-AB25</f>
        <v>1.5428683067463629</v>
      </c>
    </row>
    <row r="26" spans="1:29" ht="16" x14ac:dyDescent="0.2">
      <c r="A26" s="48">
        <v>-0.68</v>
      </c>
      <c r="B26" s="10">
        <f t="shared" si="7"/>
        <v>1.4705882352941175</v>
      </c>
      <c r="C26" s="48">
        <v>0.42620000000000002</v>
      </c>
      <c r="D26" s="18">
        <f t="shared" si="8"/>
        <v>0.21270000000000003</v>
      </c>
      <c r="E26" s="10">
        <f t="shared" si="9"/>
        <v>0.9566810510838144</v>
      </c>
      <c r="F26" s="19">
        <f t="shared" si="10"/>
        <v>95.66810510838144</v>
      </c>
      <c r="G26" s="19">
        <f t="shared" si="11"/>
        <v>4.3318948916185605</v>
      </c>
      <c r="H26" s="1">
        <f t="shared" si="12"/>
        <v>-2.2273326358772936</v>
      </c>
      <c r="I26" s="1">
        <f t="shared" si="13"/>
        <v>1.5473326358772934</v>
      </c>
      <c r="K26" s="48">
        <v>-3.19</v>
      </c>
      <c r="L26" s="10">
        <f t="shared" si="0"/>
        <v>0.31347962382445144</v>
      </c>
      <c r="M26" s="48">
        <v>0.38840000000000002</v>
      </c>
      <c r="N26" s="18">
        <f t="shared" si="1"/>
        <v>0.17490000000000003</v>
      </c>
      <c r="O26" s="10">
        <f t="shared" si="2"/>
        <v>0.78666439038344682</v>
      </c>
      <c r="P26" s="19">
        <f t="shared" si="3"/>
        <v>78.666439038344677</v>
      </c>
      <c r="Q26" s="19">
        <f t="shared" si="4"/>
        <v>21.333560961655323</v>
      </c>
      <c r="R26" s="1">
        <f t="shared" si="5"/>
        <v>-3.2260481456162773</v>
      </c>
      <c r="S26" s="1">
        <f t="shared" si="6"/>
        <v>3.6048145616277338E-2</v>
      </c>
      <c r="U26" s="48">
        <v>-0.68</v>
      </c>
      <c r="V26" s="10">
        <f t="shared" si="14"/>
        <v>1.4705882352941175</v>
      </c>
      <c r="W26" s="48">
        <v>0.42620000000000002</v>
      </c>
      <c r="X26" s="18">
        <f t="shared" ref="X26:X37" si="18">W26-$B$5-$B$4</f>
        <v>0.21270000000000003</v>
      </c>
      <c r="Y26" s="10">
        <f t="shared" ref="Y26:Y37" si="19">(X26/$H$4)</f>
        <v>0.9566810510838144</v>
      </c>
      <c r="Z26" s="19">
        <f t="shared" ref="Z26:Z37" si="20">100*Y26</f>
        <v>95.66810510838144</v>
      </c>
      <c r="AA26" s="19">
        <f t="shared" ref="AA26:AA37" si="21">100-Z26</f>
        <v>4.3318948916185605</v>
      </c>
      <c r="AB26" s="1">
        <f t="shared" ref="AB26:AB37" si="22">-1/($M$4+$M$3*AA26)</f>
        <v>-2.2273326358772936</v>
      </c>
      <c r="AC26" s="1">
        <f t="shared" ref="AC26:AC37" si="23">U26-AB26</f>
        <v>1.5473326358772934</v>
      </c>
    </row>
    <row r="27" spans="1:29" ht="16" x14ac:dyDescent="0.2">
      <c r="A27" s="48">
        <v>-1.1080000000000001</v>
      </c>
      <c r="B27" s="10">
        <f t="shared" si="7"/>
        <v>0.90252707581227432</v>
      </c>
      <c r="C27" s="48">
        <v>0.42320000000000002</v>
      </c>
      <c r="D27" s="18">
        <f t="shared" si="8"/>
        <v>0.20970000000000003</v>
      </c>
      <c r="E27" s="10">
        <f t="shared" si="9"/>
        <v>0.94318766531394393</v>
      </c>
      <c r="F27" s="19">
        <f t="shared" si="10"/>
        <v>94.318766531394388</v>
      </c>
      <c r="G27" s="19">
        <f t="shared" si="11"/>
        <v>5.6812334686056118</v>
      </c>
      <c r="H27" s="1">
        <f t="shared" si="12"/>
        <v>-2.2834360456735023</v>
      </c>
      <c r="I27" s="1">
        <f t="shared" si="13"/>
        <v>1.1754360456735022</v>
      </c>
      <c r="K27" s="48">
        <v>-3.8</v>
      </c>
      <c r="L27" s="10">
        <f t="shared" si="0"/>
        <v>0.26315789473684209</v>
      </c>
      <c r="M27" s="48">
        <v>0.37109999999999999</v>
      </c>
      <c r="N27" s="18">
        <f t="shared" si="1"/>
        <v>0.15759999999999999</v>
      </c>
      <c r="O27" s="10">
        <f t="shared" si="2"/>
        <v>0.70885253244386048</v>
      </c>
      <c r="P27" s="19">
        <f t="shared" si="3"/>
        <v>70.88525324438605</v>
      </c>
      <c r="Q27" s="19">
        <f t="shared" si="4"/>
        <v>29.11474675561395</v>
      </c>
      <c r="R27" s="1">
        <f t="shared" si="5"/>
        <v>-4.0590245397644127</v>
      </c>
      <c r="S27" s="1">
        <f t="shared" si="6"/>
        <v>0.25902453976441286</v>
      </c>
      <c r="U27" s="48">
        <v>-1.1080000000000001</v>
      </c>
      <c r="V27" s="10">
        <f t="shared" si="14"/>
        <v>0.90252707581227432</v>
      </c>
      <c r="W27" s="48">
        <v>0.42320000000000002</v>
      </c>
      <c r="X27" s="18">
        <f t="shared" si="18"/>
        <v>0.20970000000000003</v>
      </c>
      <c r="Y27" s="10">
        <f t="shared" si="19"/>
        <v>0.94318766531394393</v>
      </c>
      <c r="Z27" s="19">
        <f t="shared" si="20"/>
        <v>94.318766531394388</v>
      </c>
      <c r="AA27" s="19">
        <f t="shared" si="21"/>
        <v>5.6812334686056118</v>
      </c>
      <c r="AB27" s="1">
        <f t="shared" si="22"/>
        <v>-2.2834360456735023</v>
      </c>
      <c r="AC27" s="1">
        <f t="shared" si="23"/>
        <v>1.1754360456735022</v>
      </c>
    </row>
    <row r="28" spans="1:29" ht="16" x14ac:dyDescent="0.2">
      <c r="A28" s="48">
        <v>-1.228</v>
      </c>
      <c r="B28" s="10">
        <f t="shared" si="7"/>
        <v>0.81433224755700329</v>
      </c>
      <c r="C28" s="48">
        <v>0.42130000000000001</v>
      </c>
      <c r="D28" s="18">
        <f t="shared" si="8"/>
        <v>0.20780000000000001</v>
      </c>
      <c r="E28" s="10">
        <f t="shared" si="9"/>
        <v>0.93464185432635927</v>
      </c>
      <c r="F28" s="19">
        <f t="shared" si="10"/>
        <v>93.464185432635929</v>
      </c>
      <c r="G28" s="19">
        <f t="shared" si="11"/>
        <v>6.5358145673640706</v>
      </c>
      <c r="H28" s="1">
        <f t="shared" si="12"/>
        <v>-2.3204537463011934</v>
      </c>
      <c r="I28" s="1">
        <f t="shared" si="13"/>
        <v>1.0924537463011934</v>
      </c>
      <c r="N28" s="18"/>
      <c r="O28" s="10"/>
      <c r="P28" s="19"/>
      <c r="Q28" s="19"/>
      <c r="R28" s="1"/>
      <c r="S28" s="1"/>
      <c r="U28" s="48">
        <v>-1.228</v>
      </c>
      <c r="V28" s="10">
        <f t="shared" si="14"/>
        <v>0.81433224755700329</v>
      </c>
      <c r="W28" s="48">
        <v>0.42130000000000001</v>
      </c>
      <c r="X28" s="18">
        <f t="shared" si="18"/>
        <v>0.20780000000000001</v>
      </c>
      <c r="Y28" s="10">
        <f t="shared" si="19"/>
        <v>0.93464185432635927</v>
      </c>
      <c r="Z28" s="19">
        <f t="shared" si="20"/>
        <v>93.464185432635929</v>
      </c>
      <c r="AA28" s="19">
        <f t="shared" si="21"/>
        <v>6.5358145673640706</v>
      </c>
      <c r="AB28" s="1">
        <f t="shared" si="22"/>
        <v>-2.3204537463011934</v>
      </c>
      <c r="AC28" s="1">
        <f t="shared" si="23"/>
        <v>1.0924537463011934</v>
      </c>
    </row>
    <row r="29" spans="1:29" ht="16" x14ac:dyDescent="0.2">
      <c r="A29" s="48">
        <v>-1.5209999999999999</v>
      </c>
      <c r="B29" s="10">
        <f t="shared" si="7"/>
        <v>0.65746219592373445</v>
      </c>
      <c r="C29" s="48">
        <v>0.4178</v>
      </c>
      <c r="D29" s="18">
        <f t="shared" si="8"/>
        <v>0.20430000000000001</v>
      </c>
      <c r="E29" s="10">
        <f t="shared" si="9"/>
        <v>0.91889957092817709</v>
      </c>
      <c r="F29" s="19">
        <f t="shared" si="10"/>
        <v>91.88995709281771</v>
      </c>
      <c r="G29" s="19">
        <f t="shared" si="11"/>
        <v>8.1100429071822902</v>
      </c>
      <c r="H29" s="1">
        <f t="shared" si="12"/>
        <v>-2.3918828049271594</v>
      </c>
      <c r="I29" s="1">
        <f t="shared" si="13"/>
        <v>0.87088280492715953</v>
      </c>
      <c r="N29" s="18"/>
      <c r="O29" s="10"/>
      <c r="P29" s="19"/>
      <c r="Q29" s="19"/>
      <c r="R29" s="1"/>
      <c r="S29" s="1"/>
      <c r="U29" s="48">
        <v>-1.5209999999999999</v>
      </c>
      <c r="V29" s="10">
        <f t="shared" si="14"/>
        <v>0.65746219592373445</v>
      </c>
      <c r="W29" s="48">
        <v>0.4178</v>
      </c>
      <c r="X29" s="18">
        <f t="shared" si="18"/>
        <v>0.20430000000000001</v>
      </c>
      <c r="Y29" s="10">
        <f t="shared" si="19"/>
        <v>0.91889957092817709</v>
      </c>
      <c r="Z29" s="19">
        <f t="shared" si="20"/>
        <v>91.88995709281771</v>
      </c>
      <c r="AA29" s="19">
        <f t="shared" si="21"/>
        <v>8.1100429071822902</v>
      </c>
      <c r="AB29" s="1">
        <f t="shared" si="22"/>
        <v>-2.3918828049271594</v>
      </c>
      <c r="AC29" s="1">
        <f t="shared" si="23"/>
        <v>0.87088280492715953</v>
      </c>
    </row>
    <row r="30" spans="1:29" ht="16" x14ac:dyDescent="0.2">
      <c r="A30" s="48">
        <v>-2.157</v>
      </c>
      <c r="B30" s="10">
        <f t="shared" si="7"/>
        <v>0.46360686138154844</v>
      </c>
      <c r="C30" s="48">
        <v>0.41189999999999999</v>
      </c>
      <c r="D30" s="18">
        <f t="shared" si="8"/>
        <v>0.19839999999999999</v>
      </c>
      <c r="E30" s="10">
        <f t="shared" si="9"/>
        <v>0.89236257891409843</v>
      </c>
      <c r="F30" s="19">
        <f t="shared" si="10"/>
        <v>89.236257891409849</v>
      </c>
      <c r="G30" s="19">
        <f t="shared" si="11"/>
        <v>10.763742108590151</v>
      </c>
      <c r="H30" s="1">
        <f t="shared" si="12"/>
        <v>-2.5227911321976091</v>
      </c>
      <c r="I30" s="1">
        <f t="shared" si="13"/>
        <v>0.36579113219760906</v>
      </c>
      <c r="N30" s="18"/>
      <c r="O30" s="10"/>
      <c r="P30" s="19"/>
      <c r="Q30" s="19"/>
      <c r="R30" s="1"/>
      <c r="S30" s="1"/>
      <c r="U30" s="48">
        <v>-2.157</v>
      </c>
      <c r="V30" s="10">
        <f t="shared" si="14"/>
        <v>0.46360686138154844</v>
      </c>
      <c r="W30" s="48">
        <v>0.41189999999999999</v>
      </c>
      <c r="X30" s="18">
        <f t="shared" si="18"/>
        <v>0.19839999999999999</v>
      </c>
      <c r="Y30" s="10">
        <f t="shared" si="19"/>
        <v>0.89236257891409843</v>
      </c>
      <c r="Z30" s="19">
        <f t="shared" si="20"/>
        <v>89.236257891409849</v>
      </c>
      <c r="AA30" s="19">
        <f t="shared" si="21"/>
        <v>10.763742108590151</v>
      </c>
      <c r="AB30" s="1">
        <f t="shared" si="22"/>
        <v>-2.5227911321976091</v>
      </c>
      <c r="AC30" s="1">
        <f t="shared" si="23"/>
        <v>0.36579113219760906</v>
      </c>
    </row>
    <row r="31" spans="1:29" ht="16" x14ac:dyDescent="0.2">
      <c r="A31" s="48">
        <v>-2.282</v>
      </c>
      <c r="B31" s="10">
        <f t="shared" si="7"/>
        <v>0.43821209465381245</v>
      </c>
      <c r="C31" s="48">
        <v>0.40849999999999997</v>
      </c>
      <c r="D31" s="18">
        <f t="shared" si="8"/>
        <v>0.19499999999999998</v>
      </c>
      <c r="E31" s="10">
        <f t="shared" si="9"/>
        <v>0.87707007504157863</v>
      </c>
      <c r="F31" s="19">
        <f t="shared" si="10"/>
        <v>87.707007504157858</v>
      </c>
      <c r="G31" s="19">
        <f t="shared" si="11"/>
        <v>12.292992495842142</v>
      </c>
      <c r="H31" s="1">
        <f t="shared" si="12"/>
        <v>-2.604949849237268</v>
      </c>
      <c r="I31" s="1">
        <f t="shared" si="13"/>
        <v>0.32294984923726799</v>
      </c>
      <c r="N31" s="18"/>
      <c r="O31" s="10"/>
      <c r="P31" s="19"/>
      <c r="Q31" s="19"/>
      <c r="R31" s="1"/>
      <c r="S31" s="1"/>
      <c r="U31" s="48">
        <v>-2.282</v>
      </c>
      <c r="V31" s="10">
        <f t="shared" si="14"/>
        <v>0.43821209465381245</v>
      </c>
      <c r="W31" s="48">
        <v>0.40849999999999997</v>
      </c>
      <c r="X31" s="18">
        <f t="shared" si="18"/>
        <v>0.19499999999999998</v>
      </c>
      <c r="Y31" s="10">
        <f t="shared" si="19"/>
        <v>0.87707007504157863</v>
      </c>
      <c r="Z31" s="19">
        <f t="shared" si="20"/>
        <v>87.707007504157858</v>
      </c>
      <c r="AA31" s="19">
        <f t="shared" si="21"/>
        <v>12.292992495842142</v>
      </c>
      <c r="AB31" s="1">
        <f t="shared" si="22"/>
        <v>-2.604949849237268</v>
      </c>
      <c r="AC31" s="1">
        <f t="shared" si="23"/>
        <v>0.32294984923726799</v>
      </c>
    </row>
    <row r="32" spans="1:29" ht="16" x14ac:dyDescent="0.2">
      <c r="A32" s="48">
        <v>-2.629</v>
      </c>
      <c r="B32" s="10">
        <f t="shared" si="7"/>
        <v>0.3803727653100038</v>
      </c>
      <c r="C32" s="48">
        <v>0.40410000000000001</v>
      </c>
      <c r="D32" s="18">
        <f t="shared" si="8"/>
        <v>0.19060000000000002</v>
      </c>
      <c r="E32" s="10">
        <f t="shared" si="9"/>
        <v>0.85727977591243543</v>
      </c>
      <c r="F32" s="19">
        <f t="shared" si="10"/>
        <v>85.727977591243544</v>
      </c>
      <c r="G32" s="19">
        <f t="shared" si="11"/>
        <v>14.272022408756456</v>
      </c>
      <c r="H32" s="1">
        <f t="shared" si="12"/>
        <v>-2.7195659714570892</v>
      </c>
      <c r="I32" s="1">
        <f t="shared" si="13"/>
        <v>9.0565971457089223E-2</v>
      </c>
      <c r="U32" s="48">
        <v>-2.629</v>
      </c>
      <c r="V32" s="10">
        <f t="shared" si="14"/>
        <v>0.3803727653100038</v>
      </c>
      <c r="W32" s="48">
        <v>0.40410000000000001</v>
      </c>
      <c r="X32" s="18">
        <f t="shared" si="18"/>
        <v>0.19060000000000002</v>
      </c>
      <c r="Y32" s="10">
        <f t="shared" si="19"/>
        <v>0.85727977591243543</v>
      </c>
      <c r="Z32" s="19">
        <f t="shared" si="20"/>
        <v>85.727977591243544</v>
      </c>
      <c r="AA32" s="19">
        <f t="shared" si="21"/>
        <v>14.272022408756456</v>
      </c>
      <c r="AB32" s="1">
        <f t="shared" si="22"/>
        <v>-2.7195659714570892</v>
      </c>
      <c r="AC32" s="1">
        <f t="shared" si="23"/>
        <v>9.0565971457089223E-2</v>
      </c>
    </row>
    <row r="33" spans="1:29" ht="16" x14ac:dyDescent="0.2">
      <c r="A33" s="48">
        <v>-2.8519999999999999</v>
      </c>
      <c r="B33" s="10">
        <f t="shared" si="7"/>
        <v>0.35063113604488078</v>
      </c>
      <c r="C33" s="48">
        <v>0.39989999999999998</v>
      </c>
      <c r="D33" s="18">
        <f t="shared" si="8"/>
        <v>0.18639999999999998</v>
      </c>
      <c r="E33" s="10">
        <f t="shared" si="9"/>
        <v>0.83838903583461666</v>
      </c>
      <c r="F33" s="19">
        <f t="shared" si="10"/>
        <v>83.838903583461672</v>
      </c>
      <c r="G33" s="19">
        <f t="shared" si="11"/>
        <v>16.161096416538328</v>
      </c>
      <c r="H33" s="1">
        <f t="shared" si="12"/>
        <v>-2.8387935627072043</v>
      </c>
      <c r="I33" s="1">
        <f t="shared" si="13"/>
        <v>-1.3206437292795581E-2</v>
      </c>
      <c r="U33" s="48">
        <v>-2.8519999999999999</v>
      </c>
      <c r="V33" s="10">
        <f t="shared" si="14"/>
        <v>0.35063113604488078</v>
      </c>
      <c r="W33" s="48">
        <v>0.39989999999999998</v>
      </c>
      <c r="X33" s="18">
        <f t="shared" si="18"/>
        <v>0.18639999999999998</v>
      </c>
      <c r="Y33" s="10">
        <f t="shared" si="19"/>
        <v>0.83838903583461666</v>
      </c>
      <c r="Z33" s="19">
        <f t="shared" si="20"/>
        <v>83.838903583461672</v>
      </c>
      <c r="AA33" s="19">
        <f t="shared" si="21"/>
        <v>16.161096416538328</v>
      </c>
      <c r="AB33" s="1">
        <f t="shared" si="22"/>
        <v>-2.8387935627072043</v>
      </c>
      <c r="AC33" s="1">
        <f t="shared" si="23"/>
        <v>-1.3206437292795581E-2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-3.0819999999999999</v>
      </c>
      <c r="V34" s="10">
        <f t="shared" si="14"/>
        <v>0.32446463335496434</v>
      </c>
      <c r="W34" s="48">
        <v>0.39510000000000001</v>
      </c>
      <c r="X34" s="18">
        <f t="shared" si="18"/>
        <v>0.18160000000000001</v>
      </c>
      <c r="Y34" s="10">
        <f t="shared" si="19"/>
        <v>0.81679961860282413</v>
      </c>
      <c r="Z34" s="19">
        <f t="shared" si="20"/>
        <v>81.679961860282418</v>
      </c>
      <c r="AA34" s="19">
        <f t="shared" si="21"/>
        <v>18.320038139717582</v>
      </c>
      <c r="AB34" s="1">
        <f t="shared" si="22"/>
        <v>-2.9885297251245619</v>
      </c>
      <c r="AC34" s="1">
        <f t="shared" si="23"/>
        <v>-9.3470274875437909E-2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-3.1829999999999998</v>
      </c>
      <c r="V35" s="10">
        <f t="shared" si="14"/>
        <v>0.31416902293433868</v>
      </c>
      <c r="W35" s="48">
        <v>0.39229999999999998</v>
      </c>
      <c r="X35" s="18">
        <f t="shared" si="18"/>
        <v>0.17879999999999999</v>
      </c>
      <c r="Y35" s="10">
        <f t="shared" si="19"/>
        <v>0.80420579188427821</v>
      </c>
      <c r="Z35" s="19">
        <f t="shared" si="20"/>
        <v>80.420579188427823</v>
      </c>
      <c r="AA35" s="19">
        <f t="shared" si="21"/>
        <v>19.579420811572177</v>
      </c>
      <c r="AB35" s="1">
        <f t="shared" si="22"/>
        <v>-3.0834021163127403</v>
      </c>
      <c r="AC35" s="1">
        <f t="shared" si="23"/>
        <v>-9.9597883687259525E-2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-3.19</v>
      </c>
      <c r="V36" s="10">
        <f t="shared" si="14"/>
        <v>0.31347962382445144</v>
      </c>
      <c r="W36" s="48">
        <v>0.38840000000000002</v>
      </c>
      <c r="X36" s="18">
        <f t="shared" si="18"/>
        <v>0.17490000000000003</v>
      </c>
      <c r="Y36" s="10">
        <f t="shared" si="19"/>
        <v>0.78666439038344682</v>
      </c>
      <c r="Z36" s="19">
        <f t="shared" si="20"/>
        <v>78.666439038344677</v>
      </c>
      <c r="AA36" s="19">
        <f t="shared" si="21"/>
        <v>21.333560961655323</v>
      </c>
      <c r="AB36" s="1">
        <f t="shared" si="22"/>
        <v>-3.2260481456162773</v>
      </c>
      <c r="AC36" s="1">
        <f t="shared" si="23"/>
        <v>3.6048145616277338E-2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</v>
      </c>
      <c r="V37" s="10">
        <f t="shared" si="14"/>
        <v>0.26315789473684209</v>
      </c>
      <c r="W37" s="48">
        <v>0.37109999999999999</v>
      </c>
      <c r="X37" s="18">
        <f t="shared" si="18"/>
        <v>0.15759999999999999</v>
      </c>
      <c r="Y37" s="10">
        <f t="shared" si="19"/>
        <v>0.70885253244386048</v>
      </c>
      <c r="Z37" s="19">
        <f t="shared" si="20"/>
        <v>70.88525324438605</v>
      </c>
      <c r="AA37" s="19">
        <f t="shared" si="21"/>
        <v>29.11474675561395</v>
      </c>
      <c r="AB37" s="1">
        <f t="shared" si="22"/>
        <v>-4.0590245397644127</v>
      </c>
      <c r="AC37" s="1">
        <f t="shared" si="23"/>
        <v>0.25902453976441286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46D3-74A5-224A-AB82-335DD67A7121}">
  <dimension ref="A1:AC55"/>
  <sheetViews>
    <sheetView zoomScaleNormal="70" workbookViewId="0">
      <selection activeCell="D16" sqref="D1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0.40931477086170009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0.19471477086170011</v>
      </c>
      <c r="F3" t="s">
        <v>12</v>
      </c>
      <c r="G3" t="s">
        <v>27</v>
      </c>
      <c r="H3" s="32">
        <f>STDEV(D25:D48)/STDEV(A25:A48)</f>
        <v>8.1968493677233752E-3</v>
      </c>
      <c r="I3" s="33" t="s">
        <v>28</v>
      </c>
      <c r="J3" s="34">
        <f>COUNT(D25:D37)</f>
        <v>8</v>
      </c>
      <c r="L3" t="s">
        <v>27</v>
      </c>
      <c r="M3" s="35">
        <f>-STDEV(L24:L25)/STDEV(Q24:Q25)</f>
        <v>-5.6247554419259164E-3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0.21460000000000001</v>
      </c>
      <c r="D4" s="16" t="s">
        <v>13</v>
      </c>
      <c r="E4" s="17">
        <f>-1/M4</f>
        <v>-2.6610302779287553</v>
      </c>
      <c r="F4" t="s">
        <v>14</v>
      </c>
      <c r="G4" t="s">
        <v>29</v>
      </c>
      <c r="H4" s="32">
        <f>AVERAGE(D25:D48)-H3*AVERAGE(A25:A48)</f>
        <v>0.19471477086170011</v>
      </c>
      <c r="I4" s="36" t="s">
        <v>30</v>
      </c>
      <c r="L4" t="s">
        <v>29</v>
      </c>
      <c r="M4" s="37">
        <f>AVERAGE(L24:L35)-M3*AVERAGE(Q24:Q35)</f>
        <v>0.37579429602671111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-3.4487898290878372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14.204000000000001</v>
      </c>
      <c r="D6" s="22" t="s">
        <v>17</v>
      </c>
      <c r="E6" s="23">
        <f>P24</f>
        <v>84.739333985706907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18.732443353437876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4.209670037588132E-2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0.12717705076211538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0.32060019742965112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-3.44</v>
      </c>
      <c r="L24" s="10">
        <f t="shared" ref="L24:L26" si="0">-1/K24</f>
        <v>0.29069767441860467</v>
      </c>
      <c r="M24" s="48">
        <v>0.37959999999999999</v>
      </c>
      <c r="N24" s="18">
        <f t="shared" ref="N24:N26" si="1">M24-$B$5-$B$4</f>
        <v>0.16499999999999998</v>
      </c>
      <c r="O24" s="10">
        <f t="shared" ref="O24:O26" si="2">(N24/$H$4)</f>
        <v>0.84739333985706911</v>
      </c>
      <c r="P24" s="19">
        <f t="shared" ref="P24:P26" si="3">100*O24</f>
        <v>84.739333985706907</v>
      </c>
      <c r="Q24" s="19">
        <f t="shared" ref="Q24:Q26" si="4">100-P24</f>
        <v>15.260666014293093</v>
      </c>
      <c r="R24" s="1">
        <f t="shared" ref="R24:R26" si="5">-1/($M$4+$M$3*Q24)</f>
        <v>-3.4487898290878372</v>
      </c>
      <c r="S24" s="1">
        <f t="shared" ref="S24:S26" si="6">K24-R24</f>
        <v>8.7898290878372087E-3</v>
      </c>
    </row>
    <row r="25" spans="1:29" ht="16" x14ac:dyDescent="0.2">
      <c r="A25" s="48">
        <v>-0.755</v>
      </c>
      <c r="B25" s="10">
        <f t="shared" ref="B25:B32" si="7">-1/A25</f>
        <v>1.3245033112582782</v>
      </c>
      <c r="C25" s="48">
        <v>0.40389999999999998</v>
      </c>
      <c r="D25" s="18">
        <f t="shared" ref="D25:D32" si="8">C25-$B$5-$B$4</f>
        <v>0.18929999999999997</v>
      </c>
      <c r="E25" s="10">
        <f t="shared" ref="E25:E32" si="9">(D25/$H$4)</f>
        <v>0.97219126809056466</v>
      </c>
      <c r="F25" s="19">
        <f t="shared" ref="F25:F32" si="10">100*E25</f>
        <v>97.219126809056462</v>
      </c>
      <c r="G25" s="19">
        <f t="shared" ref="G25:G32" si="11">100-F25</f>
        <v>2.780873190943538</v>
      </c>
      <c r="H25" s="1">
        <f t="shared" ref="H25:H32" si="12">-1/($M$4+$M$3*G25)</f>
        <v>-2.776601081907744</v>
      </c>
      <c r="I25" s="1">
        <f t="shared" ref="I25:I32" si="13">A25-H25</f>
        <v>2.0216010819077441</v>
      </c>
      <c r="K25" s="48">
        <v>-3.782</v>
      </c>
      <c r="L25" s="10">
        <f t="shared" si="0"/>
        <v>0.26441036488630354</v>
      </c>
      <c r="M25" s="48">
        <v>0.3705</v>
      </c>
      <c r="N25" s="18">
        <f t="shared" si="1"/>
        <v>0.15589999999999998</v>
      </c>
      <c r="O25" s="10">
        <f t="shared" si="2"/>
        <v>0.80065831323464898</v>
      </c>
      <c r="P25" s="19">
        <f t="shared" si="3"/>
        <v>80.065831323464892</v>
      </c>
      <c r="Q25" s="19">
        <f t="shared" si="4"/>
        <v>19.934168676535108</v>
      </c>
      <c r="R25" s="1">
        <f t="shared" si="5"/>
        <v>-3.7926271530073192</v>
      </c>
      <c r="S25" s="1">
        <f t="shared" si="6"/>
        <v>1.0627153007319201E-2</v>
      </c>
      <c r="U25" s="48">
        <v>-0.755</v>
      </c>
      <c r="V25" s="10">
        <f t="shared" ref="V25:V35" si="14">-1/U25</f>
        <v>1.3245033112582782</v>
      </c>
      <c r="W25" s="48">
        <v>0.40389999999999998</v>
      </c>
      <c r="X25" s="18">
        <f>W25-$B$5-$B$4</f>
        <v>0.18929999999999997</v>
      </c>
      <c r="Y25" s="10">
        <f>(X25/$H$4)</f>
        <v>0.97219126809056466</v>
      </c>
      <c r="Z25" s="19">
        <f t="shared" ref="Z25:Z35" si="15">100*Y25</f>
        <v>97.219126809056462</v>
      </c>
      <c r="AA25" s="19">
        <f t="shared" ref="AA25:AA35" si="16">100-Z25</f>
        <v>2.780873190943538</v>
      </c>
      <c r="AB25" s="1">
        <f>-1/($M$4+$M$3*AA25)</f>
        <v>-2.776601081907744</v>
      </c>
      <c r="AC25" s="1">
        <f t="shared" ref="AC25:AC35" si="17">U25-AB25</f>
        <v>2.0216010819077441</v>
      </c>
    </row>
    <row r="26" spans="1:29" ht="16" x14ac:dyDescent="0.2">
      <c r="A26" s="48">
        <v>-0.79200000000000004</v>
      </c>
      <c r="B26" s="10">
        <f t="shared" si="7"/>
        <v>1.2626262626262625</v>
      </c>
      <c r="C26" s="48">
        <v>0.40229999999999999</v>
      </c>
      <c r="D26" s="18">
        <f t="shared" si="8"/>
        <v>0.18769999999999998</v>
      </c>
      <c r="E26" s="10">
        <f t="shared" si="9"/>
        <v>0.96397412055255682</v>
      </c>
      <c r="F26" s="19">
        <f t="shared" si="10"/>
        <v>96.397412055255685</v>
      </c>
      <c r="G26" s="19">
        <f t="shared" si="11"/>
        <v>3.6025879447443145</v>
      </c>
      <c r="H26" s="1">
        <f t="shared" si="12"/>
        <v>-2.8126972589279298</v>
      </c>
      <c r="I26" s="1">
        <f t="shared" si="13"/>
        <v>2.02069725892793</v>
      </c>
      <c r="K26" s="48">
        <v>-3.9</v>
      </c>
      <c r="L26" s="10">
        <f t="shared" si="0"/>
        <v>0.25641025641025644</v>
      </c>
      <c r="M26" s="48">
        <v>0.36849999999999999</v>
      </c>
      <c r="N26" s="18">
        <f t="shared" si="1"/>
        <v>0.15389999999999998</v>
      </c>
      <c r="O26" s="10">
        <f t="shared" si="2"/>
        <v>0.79038687881213898</v>
      </c>
      <c r="P26" s="19">
        <f t="shared" si="3"/>
        <v>79.038687881213903</v>
      </c>
      <c r="Q26" s="19">
        <f t="shared" si="4"/>
        <v>20.961312118786097</v>
      </c>
      <c r="R26" s="1">
        <f t="shared" si="5"/>
        <v>-3.87759154462948</v>
      </c>
      <c r="S26" s="1">
        <f t="shared" si="6"/>
        <v>-2.2408455370519942E-2</v>
      </c>
      <c r="U26" s="48">
        <v>-0.79200000000000004</v>
      </c>
      <c r="V26" s="10">
        <f t="shared" si="14"/>
        <v>1.2626262626262625</v>
      </c>
      <c r="W26" s="48">
        <v>0.40229999999999999</v>
      </c>
      <c r="X26" s="18">
        <f t="shared" ref="X26:X35" si="18">W26-$B$5-$B$4</f>
        <v>0.18769999999999998</v>
      </c>
      <c r="Y26" s="10">
        <f t="shared" ref="Y26:Y35" si="19">(X26/$H$4)</f>
        <v>0.96397412055255682</v>
      </c>
      <c r="Z26" s="19">
        <f t="shared" si="15"/>
        <v>96.397412055255685</v>
      </c>
      <c r="AA26" s="19">
        <f t="shared" si="16"/>
        <v>3.6025879447443145</v>
      </c>
      <c r="AB26" s="1">
        <f t="shared" ref="AB26:AB35" si="20">-1/($M$4+$M$3*AA26)</f>
        <v>-2.8126972589279298</v>
      </c>
      <c r="AC26" s="1">
        <f t="shared" si="17"/>
        <v>2.02069725892793</v>
      </c>
    </row>
    <row r="27" spans="1:29" ht="16" x14ac:dyDescent="0.2">
      <c r="A27" s="48">
        <v>-1.4139999999999999</v>
      </c>
      <c r="B27" s="10">
        <f t="shared" si="7"/>
        <v>0.70721357850070721</v>
      </c>
      <c r="C27" s="48">
        <v>0.39889999999999998</v>
      </c>
      <c r="D27" s="18">
        <f t="shared" si="8"/>
        <v>0.18429999999999996</v>
      </c>
      <c r="E27" s="10">
        <f t="shared" si="9"/>
        <v>0.94651268203428984</v>
      </c>
      <c r="F27" s="19">
        <f t="shared" si="10"/>
        <v>94.651268203428984</v>
      </c>
      <c r="G27" s="19">
        <f t="shared" si="11"/>
        <v>5.3487317965710162</v>
      </c>
      <c r="H27" s="1">
        <f t="shared" si="12"/>
        <v>-2.8926063117952325</v>
      </c>
      <c r="I27" s="1">
        <f t="shared" si="13"/>
        <v>1.4786063117952326</v>
      </c>
      <c r="N27" s="18"/>
      <c r="O27" s="10"/>
      <c r="P27" s="19"/>
      <c r="Q27" s="19"/>
      <c r="R27" s="1"/>
      <c r="S27" s="1"/>
      <c r="U27" s="48">
        <v>-1.4139999999999999</v>
      </c>
      <c r="V27" s="10">
        <f t="shared" si="14"/>
        <v>0.70721357850070721</v>
      </c>
      <c r="W27" s="48">
        <v>0.39889999999999998</v>
      </c>
      <c r="X27" s="18">
        <f t="shared" si="18"/>
        <v>0.18429999999999996</v>
      </c>
      <c r="Y27" s="10">
        <f t="shared" si="19"/>
        <v>0.94651268203428984</v>
      </c>
      <c r="Z27" s="19">
        <f t="shared" si="15"/>
        <v>94.651268203428984</v>
      </c>
      <c r="AA27" s="19">
        <f t="shared" si="16"/>
        <v>5.3487317965710162</v>
      </c>
      <c r="AB27" s="1">
        <f t="shared" si="20"/>
        <v>-2.8926063117952325</v>
      </c>
      <c r="AC27" s="1">
        <f t="shared" si="17"/>
        <v>1.4786063117952326</v>
      </c>
    </row>
    <row r="28" spans="1:29" ht="16" x14ac:dyDescent="0.2">
      <c r="A28" s="48">
        <v>-1.415</v>
      </c>
      <c r="B28" s="10">
        <f t="shared" si="7"/>
        <v>0.70671378091872794</v>
      </c>
      <c r="C28" s="48">
        <v>0.39679999999999999</v>
      </c>
      <c r="D28" s="18">
        <f t="shared" si="8"/>
        <v>0.18219999999999997</v>
      </c>
      <c r="E28" s="10">
        <f t="shared" si="9"/>
        <v>0.93572767589065453</v>
      </c>
      <c r="F28" s="19">
        <f t="shared" si="10"/>
        <v>93.57276758906545</v>
      </c>
      <c r="G28" s="19">
        <f t="shared" si="11"/>
        <v>6.4272324109345504</v>
      </c>
      <c r="H28" s="1">
        <f t="shared" si="12"/>
        <v>-2.944270677845215</v>
      </c>
      <c r="I28" s="1">
        <f t="shared" si="13"/>
        <v>1.529270677845215</v>
      </c>
      <c r="N28" s="18"/>
      <c r="O28" s="10"/>
      <c r="P28" s="19"/>
      <c r="Q28" s="19"/>
      <c r="R28" s="1"/>
      <c r="S28" s="1"/>
      <c r="U28" s="48">
        <v>-1.415</v>
      </c>
      <c r="V28" s="10">
        <f t="shared" si="14"/>
        <v>0.70671378091872794</v>
      </c>
      <c r="W28" s="48">
        <v>0.39679999999999999</v>
      </c>
      <c r="X28" s="18">
        <f t="shared" si="18"/>
        <v>0.18219999999999997</v>
      </c>
      <c r="Y28" s="10">
        <f t="shared" si="19"/>
        <v>0.93572767589065453</v>
      </c>
      <c r="Z28" s="19">
        <f t="shared" si="15"/>
        <v>93.57276758906545</v>
      </c>
      <c r="AA28" s="19">
        <f t="shared" si="16"/>
        <v>6.4272324109345504</v>
      </c>
      <c r="AB28" s="1">
        <f t="shared" si="20"/>
        <v>-2.944270677845215</v>
      </c>
      <c r="AC28" s="1">
        <f t="shared" si="17"/>
        <v>1.529270677845215</v>
      </c>
    </row>
    <row r="29" spans="1:29" ht="16" x14ac:dyDescent="0.2">
      <c r="A29" s="48">
        <v>-1.7270000000000001</v>
      </c>
      <c r="B29" s="10">
        <f t="shared" si="7"/>
        <v>0.57903879559930516</v>
      </c>
      <c r="C29" s="48">
        <v>0.39450000000000002</v>
      </c>
      <c r="D29" s="18">
        <f t="shared" si="8"/>
        <v>0.1799</v>
      </c>
      <c r="E29" s="10">
        <f t="shared" si="9"/>
        <v>0.92391552630476825</v>
      </c>
      <c r="F29" s="19">
        <f t="shared" si="10"/>
        <v>92.391552630476824</v>
      </c>
      <c r="G29" s="19">
        <f t="shared" si="11"/>
        <v>7.6084473695231765</v>
      </c>
      <c r="H29" s="1">
        <f t="shared" si="12"/>
        <v>-3.0030152650413786</v>
      </c>
      <c r="I29" s="1">
        <f t="shared" si="13"/>
        <v>1.2760152650413785</v>
      </c>
      <c r="N29" s="18"/>
      <c r="O29" s="10"/>
      <c r="P29" s="19"/>
      <c r="Q29" s="19"/>
      <c r="R29" s="1"/>
      <c r="S29" s="1"/>
      <c r="U29" s="48">
        <v>-1.7270000000000001</v>
      </c>
      <c r="V29" s="10">
        <f t="shared" si="14"/>
        <v>0.57903879559930516</v>
      </c>
      <c r="W29" s="48">
        <v>0.39450000000000002</v>
      </c>
      <c r="X29" s="18">
        <f t="shared" si="18"/>
        <v>0.1799</v>
      </c>
      <c r="Y29" s="10">
        <f t="shared" si="19"/>
        <v>0.92391552630476825</v>
      </c>
      <c r="Z29" s="19">
        <f t="shared" si="15"/>
        <v>92.391552630476824</v>
      </c>
      <c r="AA29" s="19">
        <f t="shared" si="16"/>
        <v>7.6084473695231765</v>
      </c>
      <c r="AB29" s="1">
        <f t="shared" si="20"/>
        <v>-3.0030152650413786</v>
      </c>
      <c r="AC29" s="1">
        <f t="shared" si="17"/>
        <v>1.2760152650413785</v>
      </c>
    </row>
    <row r="30" spans="1:29" ht="16" x14ac:dyDescent="0.2">
      <c r="A30" s="48">
        <v>-2.141</v>
      </c>
      <c r="B30" s="10">
        <f t="shared" si="7"/>
        <v>0.46707146193367582</v>
      </c>
      <c r="C30" s="48">
        <v>0.3906</v>
      </c>
      <c r="D30" s="18">
        <f t="shared" si="8"/>
        <v>0.17599999999999999</v>
      </c>
      <c r="E30" s="10">
        <f t="shared" si="9"/>
        <v>0.9038862291808738</v>
      </c>
      <c r="F30" s="19">
        <f t="shared" si="10"/>
        <v>90.388622918087378</v>
      </c>
      <c r="G30" s="19">
        <f t="shared" si="11"/>
        <v>9.6113770819126216</v>
      </c>
      <c r="H30" s="1">
        <f t="shared" si="12"/>
        <v>-3.1081707079015017</v>
      </c>
      <c r="I30" s="1">
        <f t="shared" si="13"/>
        <v>0.96717070790150172</v>
      </c>
      <c r="N30" s="18"/>
      <c r="O30" s="10"/>
      <c r="P30" s="19"/>
      <c r="Q30" s="19"/>
      <c r="R30" s="1"/>
      <c r="S30" s="1"/>
      <c r="U30" s="48">
        <v>-2.141</v>
      </c>
      <c r="V30" s="10">
        <f t="shared" si="14"/>
        <v>0.46707146193367582</v>
      </c>
      <c r="W30" s="48">
        <v>0.3906</v>
      </c>
      <c r="X30" s="18">
        <f t="shared" si="18"/>
        <v>0.17599999999999999</v>
      </c>
      <c r="Y30" s="10">
        <f t="shared" si="19"/>
        <v>0.9038862291808738</v>
      </c>
      <c r="Z30" s="19">
        <f t="shared" si="15"/>
        <v>90.388622918087378</v>
      </c>
      <c r="AA30" s="19">
        <f t="shared" si="16"/>
        <v>9.6113770819126216</v>
      </c>
      <c r="AB30" s="1">
        <f t="shared" si="20"/>
        <v>-3.1081707079015017</v>
      </c>
      <c r="AC30" s="1">
        <f t="shared" si="17"/>
        <v>0.96717070790150172</v>
      </c>
    </row>
    <row r="31" spans="1:29" ht="16" x14ac:dyDescent="0.2">
      <c r="A31" s="48">
        <v>-2.6440000000000001</v>
      </c>
      <c r="B31" s="10">
        <f t="shared" si="7"/>
        <v>0.37821482602118001</v>
      </c>
      <c r="C31" s="48">
        <v>0.38890000000000002</v>
      </c>
      <c r="D31" s="18">
        <f t="shared" si="8"/>
        <v>0.17430000000000001</v>
      </c>
      <c r="E31" s="10">
        <f t="shared" si="9"/>
        <v>0.89515550992174042</v>
      </c>
      <c r="F31" s="19">
        <f t="shared" si="10"/>
        <v>89.515550992174042</v>
      </c>
      <c r="G31" s="19">
        <f t="shared" si="11"/>
        <v>10.484449007825958</v>
      </c>
      <c r="H31" s="1">
        <f t="shared" si="12"/>
        <v>-3.1563481154905997</v>
      </c>
      <c r="I31" s="1">
        <f t="shared" si="13"/>
        <v>0.51234811549059955</v>
      </c>
      <c r="N31" s="18"/>
      <c r="O31" s="10"/>
      <c r="P31" s="19"/>
      <c r="Q31" s="19"/>
      <c r="R31" s="1"/>
      <c r="S31" s="1"/>
      <c r="U31" s="48">
        <v>-2.6440000000000001</v>
      </c>
      <c r="V31" s="10">
        <f t="shared" si="14"/>
        <v>0.37821482602118001</v>
      </c>
      <c r="W31" s="48">
        <v>0.38890000000000002</v>
      </c>
      <c r="X31" s="18">
        <f t="shared" si="18"/>
        <v>0.17430000000000001</v>
      </c>
      <c r="Y31" s="10">
        <f t="shared" si="19"/>
        <v>0.89515550992174042</v>
      </c>
      <c r="Z31" s="19">
        <f t="shared" si="15"/>
        <v>89.515550992174042</v>
      </c>
      <c r="AA31" s="19">
        <f t="shared" si="16"/>
        <v>10.484449007825958</v>
      </c>
      <c r="AB31" s="1">
        <f t="shared" si="20"/>
        <v>-3.1563481154905997</v>
      </c>
      <c r="AC31" s="1">
        <f t="shared" si="17"/>
        <v>0.51234811549059955</v>
      </c>
    </row>
    <row r="32" spans="1:29" ht="16" x14ac:dyDescent="0.2">
      <c r="A32" s="48">
        <v>-2.9609999999999999</v>
      </c>
      <c r="B32" s="10">
        <f t="shared" si="7"/>
        <v>0.33772374197906113</v>
      </c>
      <c r="C32" s="48">
        <v>0.3851</v>
      </c>
      <c r="D32" s="18">
        <f t="shared" si="8"/>
        <v>0.17049999999999998</v>
      </c>
      <c r="E32" s="10">
        <f t="shared" si="9"/>
        <v>0.8756397845189714</v>
      </c>
      <c r="F32" s="19">
        <f t="shared" si="10"/>
        <v>87.563978451897142</v>
      </c>
      <c r="G32" s="19">
        <f t="shared" si="11"/>
        <v>12.436021548102858</v>
      </c>
      <c r="H32" s="1">
        <f t="shared" si="12"/>
        <v>-3.2696330758767447</v>
      </c>
      <c r="I32" s="1">
        <f t="shared" si="13"/>
        <v>0.30863307587674482</v>
      </c>
      <c r="U32" s="48">
        <v>-2.9609999999999999</v>
      </c>
      <c r="V32" s="10">
        <f t="shared" si="14"/>
        <v>0.33772374197906113</v>
      </c>
      <c r="W32" s="48">
        <v>0.3851</v>
      </c>
      <c r="X32" s="18">
        <f t="shared" si="18"/>
        <v>0.17049999999999998</v>
      </c>
      <c r="Y32" s="10">
        <f t="shared" si="19"/>
        <v>0.8756397845189714</v>
      </c>
      <c r="Z32" s="19">
        <f t="shared" si="15"/>
        <v>87.563978451897142</v>
      </c>
      <c r="AA32" s="19">
        <f t="shared" si="16"/>
        <v>12.436021548102858</v>
      </c>
      <c r="AB32" s="1">
        <f t="shared" si="20"/>
        <v>-3.2696330758767447</v>
      </c>
      <c r="AC32" s="1">
        <f t="shared" si="17"/>
        <v>0.30863307587674482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-3.44</v>
      </c>
      <c r="V33" s="10">
        <f t="shared" si="14"/>
        <v>0.29069767441860467</v>
      </c>
      <c r="W33" s="48">
        <v>0.37959999999999999</v>
      </c>
      <c r="X33" s="18">
        <f t="shared" si="18"/>
        <v>0.16499999999999998</v>
      </c>
      <c r="Y33" s="10">
        <f t="shared" si="19"/>
        <v>0.84739333985706911</v>
      </c>
      <c r="Z33" s="19">
        <f t="shared" si="15"/>
        <v>84.739333985706907</v>
      </c>
      <c r="AA33" s="19">
        <f t="shared" si="16"/>
        <v>15.260666014293093</v>
      </c>
      <c r="AB33" s="1">
        <f t="shared" si="20"/>
        <v>-3.4487898290878372</v>
      </c>
      <c r="AC33" s="1">
        <f t="shared" si="17"/>
        <v>8.7898290878372087E-3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-3.782</v>
      </c>
      <c r="V34" s="10">
        <f t="shared" si="14"/>
        <v>0.26441036488630354</v>
      </c>
      <c r="W34" s="48">
        <v>0.3705</v>
      </c>
      <c r="X34" s="18">
        <f t="shared" si="18"/>
        <v>0.15589999999999998</v>
      </c>
      <c r="Y34" s="10">
        <f t="shared" si="19"/>
        <v>0.80065831323464898</v>
      </c>
      <c r="Z34" s="19">
        <f t="shared" si="15"/>
        <v>80.065831323464892</v>
      </c>
      <c r="AA34" s="19">
        <f t="shared" si="16"/>
        <v>19.934168676535108</v>
      </c>
      <c r="AB34" s="1">
        <f t="shared" si="20"/>
        <v>-3.7926271530073192</v>
      </c>
      <c r="AC34" s="1">
        <f t="shared" si="17"/>
        <v>1.0627153007319201E-2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-3.9</v>
      </c>
      <c r="V35" s="10">
        <f t="shared" si="14"/>
        <v>0.25641025641025644</v>
      </c>
      <c r="W35" s="48">
        <v>0.36849999999999999</v>
      </c>
      <c r="X35" s="18">
        <f t="shared" si="18"/>
        <v>0.15389999999999998</v>
      </c>
      <c r="Y35" s="10">
        <f t="shared" si="19"/>
        <v>0.79038687881213898</v>
      </c>
      <c r="Z35" s="19">
        <f t="shared" si="15"/>
        <v>79.038687881213903</v>
      </c>
      <c r="AA35" s="19">
        <f t="shared" si="16"/>
        <v>20.961312118786097</v>
      </c>
      <c r="AB35" s="1">
        <f t="shared" si="20"/>
        <v>-3.87759154462948</v>
      </c>
      <c r="AC35" s="1">
        <f t="shared" si="17"/>
        <v>-2.2408455370519942E-2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5AF2-914A-B949-9621-2A09BBBEB0BE}">
  <dimension ref="A1:AC55"/>
  <sheetViews>
    <sheetView topLeftCell="C1" zoomScale="189" zoomScaleNormal="70" workbookViewId="0">
      <selection activeCell="E20" sqref="E20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0.28884796667595514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0.13774796667595515</v>
      </c>
      <c r="F3" t="s">
        <v>12</v>
      </c>
      <c r="G3" t="s">
        <v>27</v>
      </c>
      <c r="H3" s="32">
        <f>STDEV(D25:D48)/STDEV(A25:A48)</f>
        <v>5.2443852656852029E-3</v>
      </c>
      <c r="I3" s="33" t="s">
        <v>28</v>
      </c>
      <c r="J3" s="34">
        <f>COUNT(D25:D37)</f>
        <v>7</v>
      </c>
      <c r="L3" t="s">
        <v>27</v>
      </c>
      <c r="M3" s="35">
        <f>-STDEV(L24:L25)/STDEV(Q24:Q25)</f>
        <v>-1.6140412258644592E-2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0.15110000000000001</v>
      </c>
      <c r="D4" s="16" t="s">
        <v>13</v>
      </c>
      <c r="E4" s="17">
        <f>-1/M4</f>
        <v>-1.8740879218908166</v>
      </c>
      <c r="F4" t="s">
        <v>14</v>
      </c>
      <c r="G4" t="s">
        <v>29</v>
      </c>
      <c r="H4" s="32">
        <f>AVERAGE(D25:D48)-H3*AVERAGE(A25:A48)</f>
        <v>0.13774796667595515</v>
      </c>
      <c r="I4" s="36" t="s">
        <v>30</v>
      </c>
      <c r="L4" t="s">
        <v>29</v>
      </c>
      <c r="M4" s="37">
        <f>AVERAGE(L24:L35)-M3*AVERAGE(Q24:Q35)</f>
        <v>0.53359289514606856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-2.8744163531789839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9.0619999999999994</v>
      </c>
      <c r="D6" s="22" t="s">
        <v>17</v>
      </c>
      <c r="E6" s="23">
        <f>P24</f>
        <v>88.494954184524076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17.219111414341594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3.8072324348876578E-2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8.1043278903263752E-2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0.32151262081495424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-2.9689999999999999</v>
      </c>
      <c r="L24" s="10">
        <f t="shared" ref="L24:L27" si="0">-1/K24</f>
        <v>0.33681374200067365</v>
      </c>
      <c r="M24" s="48">
        <v>0.27300000000000002</v>
      </c>
      <c r="N24" s="18">
        <f t="shared" ref="N24:N27" si="1">M24-$B$5-$B$4</f>
        <v>0.12190000000000001</v>
      </c>
      <c r="O24" s="10">
        <f t="shared" ref="O24:O27" si="2">(N24/$H$4)</f>
        <v>0.88494954184524077</v>
      </c>
      <c r="P24" s="19">
        <f t="shared" ref="P24:P27" si="3">100*O24</f>
        <v>88.494954184524076</v>
      </c>
      <c r="Q24" s="19">
        <f t="shared" ref="Q24:Q27" si="4">100-P24</f>
        <v>11.505045815475924</v>
      </c>
      <c r="R24" s="1">
        <f t="shared" ref="R24:R27" si="5">-1/($M$4+$M$3*Q24)</f>
        <v>-2.8744163531789839</v>
      </c>
      <c r="S24" s="1">
        <f t="shared" ref="S24:S27" si="6">K24-R24</f>
        <v>-9.4583646821015943E-2</v>
      </c>
    </row>
    <row r="25" spans="1:29" ht="16" x14ac:dyDescent="0.2">
      <c r="A25" s="48">
        <v>-1.0009999999999999</v>
      </c>
      <c r="B25" s="10">
        <f t="shared" ref="B25:B31" si="7">-1/A25</f>
        <v>0.99900099900099915</v>
      </c>
      <c r="C25" s="48">
        <v>0.28370000000000001</v>
      </c>
      <c r="D25" s="18">
        <f t="shared" ref="D25:D31" si="8">C25-$B$5-$B$4</f>
        <v>0.1326</v>
      </c>
      <c r="E25" s="10">
        <f t="shared" ref="E25:E31" si="9">(D25/$H$4)</f>
        <v>0.96262763944773522</v>
      </c>
      <c r="F25" s="19">
        <f t="shared" ref="F25:F31" si="10">100*E25</f>
        <v>96.262763944773525</v>
      </c>
      <c r="G25" s="19">
        <f t="shared" ref="G25:G31" si="11">100-F25</f>
        <v>3.7372360552264752</v>
      </c>
      <c r="H25" s="1">
        <f t="shared" ref="H25:H31" si="12">-1/($M$4+$M$3*G25)</f>
        <v>-2.1129482196620883</v>
      </c>
      <c r="I25" s="1">
        <f t="shared" ref="I25:I31" si="13">A25-H25</f>
        <v>1.1119482196620885</v>
      </c>
      <c r="K25" s="48">
        <v>-3.2029999999999998</v>
      </c>
      <c r="L25" s="10">
        <f t="shared" si="0"/>
        <v>0.31220730565095223</v>
      </c>
      <c r="M25" s="48">
        <v>0.27089999999999997</v>
      </c>
      <c r="N25" s="18">
        <f t="shared" si="1"/>
        <v>0.11979999999999996</v>
      </c>
      <c r="O25" s="10">
        <f t="shared" si="2"/>
        <v>0.86970430773633967</v>
      </c>
      <c r="P25" s="19">
        <f t="shared" si="3"/>
        <v>86.970430773633964</v>
      </c>
      <c r="Q25" s="19">
        <f t="shared" si="4"/>
        <v>13.029569226366036</v>
      </c>
      <c r="R25" s="1">
        <f t="shared" si="5"/>
        <v>-3.0931954140618578</v>
      </c>
      <c r="S25" s="1">
        <f t="shared" si="6"/>
        <v>-0.10980458593814202</v>
      </c>
      <c r="U25" s="48">
        <v>-1.0009999999999999</v>
      </c>
      <c r="V25" s="10">
        <f t="shared" ref="V25:V35" si="14">-1/U25</f>
        <v>0.99900099900099915</v>
      </c>
      <c r="W25" s="48">
        <v>0.28370000000000001</v>
      </c>
      <c r="X25" s="18">
        <f>W25-$B$5-$B$4</f>
        <v>0.1326</v>
      </c>
      <c r="Y25" s="10">
        <f>(X25/$H$4)</f>
        <v>0.96262763944773522</v>
      </c>
      <c r="Z25" s="19">
        <f t="shared" ref="Z25:Z35" si="15">100*Y25</f>
        <v>96.262763944773525</v>
      </c>
      <c r="AA25" s="19">
        <f t="shared" ref="AA25:AA35" si="16">100-Z25</f>
        <v>3.7372360552264752</v>
      </c>
      <c r="AB25" s="1">
        <f>-1/($M$4+$M$3*AA25)</f>
        <v>-2.1129482196620883</v>
      </c>
      <c r="AC25" s="1">
        <f t="shared" ref="AC25:AC35" si="17">U25-AB25</f>
        <v>1.1119482196620885</v>
      </c>
    </row>
    <row r="26" spans="1:29" ht="16" x14ac:dyDescent="0.2">
      <c r="A26" s="48">
        <v>-1.173</v>
      </c>
      <c r="B26" s="10">
        <f t="shared" si="7"/>
        <v>0.85251491901108267</v>
      </c>
      <c r="C26" s="48">
        <v>0.28299999999999997</v>
      </c>
      <c r="D26" s="18">
        <f t="shared" si="8"/>
        <v>0.13189999999999996</v>
      </c>
      <c r="E26" s="10">
        <f t="shared" si="9"/>
        <v>0.95754589474476803</v>
      </c>
      <c r="F26" s="19">
        <f t="shared" si="10"/>
        <v>95.754589474476802</v>
      </c>
      <c r="G26" s="19">
        <f t="shared" si="11"/>
        <v>4.245410525523198</v>
      </c>
      <c r="H26" s="1">
        <f t="shared" si="12"/>
        <v>-2.1502129334959146</v>
      </c>
      <c r="I26" s="1">
        <f t="shared" si="13"/>
        <v>0.97721293349591454</v>
      </c>
      <c r="K26" s="48">
        <v>-3.22</v>
      </c>
      <c r="L26" s="10">
        <f t="shared" si="0"/>
        <v>0.3105590062111801</v>
      </c>
      <c r="M26" s="48">
        <v>0.26910000000000001</v>
      </c>
      <c r="N26" s="18">
        <f t="shared" si="1"/>
        <v>0.11799999999999999</v>
      </c>
      <c r="O26" s="10">
        <f t="shared" si="2"/>
        <v>0.85663696421442492</v>
      </c>
      <c r="P26" s="19">
        <f t="shared" si="3"/>
        <v>85.663696421442495</v>
      </c>
      <c r="Q26" s="19">
        <f t="shared" si="4"/>
        <v>14.336303578557505</v>
      </c>
      <c r="R26" s="1">
        <f t="shared" si="5"/>
        <v>-3.3090772990124977</v>
      </c>
      <c r="S26" s="1">
        <f t="shared" si="6"/>
        <v>8.9077299012497502E-2</v>
      </c>
      <c r="U26" s="48">
        <v>-1.173</v>
      </c>
      <c r="V26" s="10">
        <f t="shared" si="14"/>
        <v>0.85251491901108267</v>
      </c>
      <c r="W26" s="48">
        <v>0.28299999999999997</v>
      </c>
      <c r="X26" s="18">
        <f t="shared" ref="X26:X35" si="18">W26-$B$5-$B$4</f>
        <v>0.13189999999999996</v>
      </c>
      <c r="Y26" s="10">
        <f t="shared" ref="Y26:Y35" si="19">(X26/$H$4)</f>
        <v>0.95754589474476803</v>
      </c>
      <c r="Z26" s="19">
        <f t="shared" si="15"/>
        <v>95.754589474476802</v>
      </c>
      <c r="AA26" s="19">
        <f t="shared" si="16"/>
        <v>4.245410525523198</v>
      </c>
      <c r="AB26" s="1">
        <f t="shared" ref="AB26:AB35" si="20">-1/($M$4+$M$3*AA26)</f>
        <v>-2.1502129334959146</v>
      </c>
      <c r="AC26" s="1">
        <f t="shared" si="17"/>
        <v>0.97721293349591454</v>
      </c>
    </row>
    <row r="27" spans="1:29" ht="16" x14ac:dyDescent="0.2">
      <c r="A27" s="48">
        <v>-1.46</v>
      </c>
      <c r="B27" s="10">
        <f t="shared" si="7"/>
        <v>0.68493150684931503</v>
      </c>
      <c r="C27" s="48">
        <v>0.28039999999999998</v>
      </c>
      <c r="D27" s="18">
        <f t="shared" si="8"/>
        <v>0.12929999999999997</v>
      </c>
      <c r="E27" s="10">
        <f t="shared" si="9"/>
        <v>0.93867084299089087</v>
      </c>
      <c r="F27" s="19">
        <f t="shared" si="10"/>
        <v>93.867084299089086</v>
      </c>
      <c r="G27" s="19">
        <f t="shared" si="11"/>
        <v>6.1329157009109139</v>
      </c>
      <c r="H27" s="1">
        <f t="shared" si="12"/>
        <v>-2.3009393654276078</v>
      </c>
      <c r="I27" s="1">
        <f t="shared" si="13"/>
        <v>0.84093936542760783</v>
      </c>
      <c r="K27" s="48">
        <v>-3.6520000000000001</v>
      </c>
      <c r="L27" s="10">
        <f t="shared" si="0"/>
        <v>0.2738225629791895</v>
      </c>
      <c r="M27" s="48">
        <v>0.26550000000000001</v>
      </c>
      <c r="N27" s="18">
        <f t="shared" si="1"/>
        <v>0.1144</v>
      </c>
      <c r="O27" s="10">
        <f t="shared" si="2"/>
        <v>0.8305022771705951</v>
      </c>
      <c r="P27" s="19">
        <f t="shared" si="3"/>
        <v>83.050227717059514</v>
      </c>
      <c r="Q27" s="19">
        <f t="shared" si="4"/>
        <v>16.949772282940486</v>
      </c>
      <c r="R27" s="1">
        <f t="shared" si="5"/>
        <v>-3.8459085539692768</v>
      </c>
      <c r="S27" s="1">
        <f t="shared" si="6"/>
        <v>0.19390855396927664</v>
      </c>
      <c r="U27" s="48">
        <v>-1.46</v>
      </c>
      <c r="V27" s="10">
        <f t="shared" si="14"/>
        <v>0.68493150684931503</v>
      </c>
      <c r="W27" s="48">
        <v>0.28039999999999998</v>
      </c>
      <c r="X27" s="18">
        <f t="shared" si="18"/>
        <v>0.12929999999999997</v>
      </c>
      <c r="Y27" s="10">
        <f t="shared" si="19"/>
        <v>0.93867084299089087</v>
      </c>
      <c r="Z27" s="19">
        <f t="shared" si="15"/>
        <v>93.867084299089086</v>
      </c>
      <c r="AA27" s="19">
        <f t="shared" si="16"/>
        <v>6.1329157009109139</v>
      </c>
      <c r="AB27" s="1">
        <f t="shared" si="20"/>
        <v>-2.3009393654276078</v>
      </c>
      <c r="AC27" s="1">
        <f t="shared" si="17"/>
        <v>0.84093936542760783</v>
      </c>
    </row>
    <row r="28" spans="1:29" ht="16" x14ac:dyDescent="0.2">
      <c r="A28" s="48">
        <v>-1.9410000000000001</v>
      </c>
      <c r="B28" s="10">
        <f t="shared" si="7"/>
        <v>0.51519835136527559</v>
      </c>
      <c r="C28" s="48">
        <v>0.27850000000000003</v>
      </c>
      <c r="D28" s="18">
        <f t="shared" si="8"/>
        <v>0.12740000000000001</v>
      </c>
      <c r="E28" s="10">
        <f t="shared" si="9"/>
        <v>0.92487753593998101</v>
      </c>
      <c r="F28" s="19">
        <f t="shared" si="10"/>
        <v>92.487753593998107</v>
      </c>
      <c r="G28" s="19">
        <f t="shared" si="11"/>
        <v>7.5122464060018928</v>
      </c>
      <c r="H28" s="1">
        <f t="shared" si="12"/>
        <v>-2.4251705081015005</v>
      </c>
      <c r="I28" s="1">
        <f t="shared" si="13"/>
        <v>0.48417050810150042</v>
      </c>
      <c r="N28" s="18"/>
      <c r="O28" s="10"/>
      <c r="P28" s="19"/>
      <c r="Q28" s="19"/>
      <c r="R28" s="1"/>
      <c r="S28" s="1"/>
      <c r="U28" s="48">
        <v>-1.9410000000000001</v>
      </c>
      <c r="V28" s="10">
        <f t="shared" si="14"/>
        <v>0.51519835136527559</v>
      </c>
      <c r="W28" s="48">
        <v>0.27850000000000003</v>
      </c>
      <c r="X28" s="18">
        <f t="shared" si="18"/>
        <v>0.12740000000000001</v>
      </c>
      <c r="Y28" s="10">
        <f t="shared" si="19"/>
        <v>0.92487753593998101</v>
      </c>
      <c r="Z28" s="19">
        <f t="shared" si="15"/>
        <v>92.487753593998107</v>
      </c>
      <c r="AA28" s="19">
        <f t="shared" si="16"/>
        <v>7.5122464060018928</v>
      </c>
      <c r="AB28" s="1">
        <f t="shared" si="20"/>
        <v>-2.4251705081015005</v>
      </c>
      <c r="AC28" s="1">
        <f t="shared" si="17"/>
        <v>0.48417050810150042</v>
      </c>
    </row>
    <row r="29" spans="1:29" ht="16" x14ac:dyDescent="0.2">
      <c r="A29" s="48">
        <v>-2.2080000000000002</v>
      </c>
      <c r="B29" s="10">
        <f t="shared" si="7"/>
        <v>0.45289855072463764</v>
      </c>
      <c r="C29" s="48">
        <v>0.27810000000000001</v>
      </c>
      <c r="D29" s="18">
        <f t="shared" si="8"/>
        <v>0.127</v>
      </c>
      <c r="E29" s="10">
        <f t="shared" si="9"/>
        <v>0.92197368182399975</v>
      </c>
      <c r="F29" s="19">
        <f t="shared" si="10"/>
        <v>92.19736818239997</v>
      </c>
      <c r="G29" s="19">
        <f t="shared" si="11"/>
        <v>7.8026318176000302</v>
      </c>
      <c r="H29" s="1">
        <f t="shared" si="12"/>
        <v>-2.4530534573670137</v>
      </c>
      <c r="I29" s="1">
        <f t="shared" si="13"/>
        <v>0.24505345736701356</v>
      </c>
      <c r="N29" s="18"/>
      <c r="O29" s="10"/>
      <c r="P29" s="19"/>
      <c r="Q29" s="19"/>
      <c r="R29" s="1"/>
      <c r="S29" s="1"/>
      <c r="U29" s="48">
        <v>-2.2080000000000002</v>
      </c>
      <c r="V29" s="10">
        <f t="shared" si="14"/>
        <v>0.45289855072463764</v>
      </c>
      <c r="W29" s="48">
        <v>0.27810000000000001</v>
      </c>
      <c r="X29" s="18">
        <f t="shared" si="18"/>
        <v>0.127</v>
      </c>
      <c r="Y29" s="10">
        <f t="shared" si="19"/>
        <v>0.92197368182399975</v>
      </c>
      <c r="Z29" s="19">
        <f t="shared" si="15"/>
        <v>92.19736818239997</v>
      </c>
      <c r="AA29" s="19">
        <f t="shared" si="16"/>
        <v>7.8026318176000302</v>
      </c>
      <c r="AB29" s="1">
        <f t="shared" si="20"/>
        <v>-2.4530534573670137</v>
      </c>
      <c r="AC29" s="1">
        <f t="shared" si="17"/>
        <v>0.24505345736701356</v>
      </c>
    </row>
    <row r="30" spans="1:29" ht="16" x14ac:dyDescent="0.2">
      <c r="A30" s="48">
        <v>-2.4580000000000002</v>
      </c>
      <c r="B30" s="10">
        <f t="shared" si="7"/>
        <v>0.4068348250610252</v>
      </c>
      <c r="C30" s="48">
        <v>0.27560000000000001</v>
      </c>
      <c r="D30" s="18">
        <f t="shared" si="8"/>
        <v>0.1245</v>
      </c>
      <c r="E30" s="10">
        <f t="shared" si="9"/>
        <v>0.90382459359911793</v>
      </c>
      <c r="F30" s="19">
        <f t="shared" si="10"/>
        <v>90.382459359911792</v>
      </c>
      <c r="G30" s="19">
        <f t="shared" si="11"/>
        <v>9.6175406400882082</v>
      </c>
      <c r="H30" s="1">
        <f t="shared" si="12"/>
        <v>-2.6429727730804484</v>
      </c>
      <c r="I30" s="1">
        <f t="shared" si="13"/>
        <v>0.18497277308044824</v>
      </c>
      <c r="N30" s="18"/>
      <c r="O30" s="10"/>
      <c r="P30" s="19"/>
      <c r="Q30" s="19"/>
      <c r="R30" s="1"/>
      <c r="S30" s="1"/>
      <c r="U30" s="48">
        <v>-2.4580000000000002</v>
      </c>
      <c r="V30" s="10">
        <f t="shared" si="14"/>
        <v>0.4068348250610252</v>
      </c>
      <c r="W30" s="48">
        <v>0.27560000000000001</v>
      </c>
      <c r="X30" s="18">
        <f t="shared" si="18"/>
        <v>0.1245</v>
      </c>
      <c r="Y30" s="10">
        <f t="shared" si="19"/>
        <v>0.90382459359911793</v>
      </c>
      <c r="Z30" s="19">
        <f t="shared" si="15"/>
        <v>90.382459359911792</v>
      </c>
      <c r="AA30" s="19">
        <f t="shared" si="16"/>
        <v>9.6175406400882082</v>
      </c>
      <c r="AB30" s="1">
        <f t="shared" si="20"/>
        <v>-2.6429727730804484</v>
      </c>
      <c r="AC30" s="1">
        <f t="shared" si="17"/>
        <v>0.18497277308044824</v>
      </c>
    </row>
    <row r="31" spans="1:29" ht="16" x14ac:dyDescent="0.2">
      <c r="A31" s="48">
        <v>-2.7130000000000001</v>
      </c>
      <c r="B31" s="10">
        <f t="shared" si="7"/>
        <v>0.36859565057132326</v>
      </c>
      <c r="C31" s="48">
        <v>0.2747</v>
      </c>
      <c r="D31" s="18">
        <f t="shared" si="8"/>
        <v>0.12359999999999999</v>
      </c>
      <c r="E31" s="10">
        <f t="shared" si="9"/>
        <v>0.89729092183816028</v>
      </c>
      <c r="F31" s="19">
        <f t="shared" si="10"/>
        <v>89.729092183816022</v>
      </c>
      <c r="G31" s="19">
        <f t="shared" si="11"/>
        <v>10.270907816183978</v>
      </c>
      <c r="H31" s="1">
        <f t="shared" si="12"/>
        <v>-2.718749136895517</v>
      </c>
      <c r="I31" s="1">
        <f t="shared" si="13"/>
        <v>5.7491368955169264E-3</v>
      </c>
      <c r="N31" s="18"/>
      <c r="O31" s="10"/>
      <c r="P31" s="19"/>
      <c r="Q31" s="19"/>
      <c r="R31" s="1"/>
      <c r="S31" s="1"/>
      <c r="U31" s="48">
        <v>-2.7130000000000001</v>
      </c>
      <c r="V31" s="10">
        <f t="shared" si="14"/>
        <v>0.36859565057132326</v>
      </c>
      <c r="W31" s="48">
        <v>0.2747</v>
      </c>
      <c r="X31" s="18">
        <f t="shared" si="18"/>
        <v>0.12359999999999999</v>
      </c>
      <c r="Y31" s="10">
        <f t="shared" si="19"/>
        <v>0.89729092183816028</v>
      </c>
      <c r="Z31" s="19">
        <f t="shared" si="15"/>
        <v>89.729092183816022</v>
      </c>
      <c r="AA31" s="19">
        <f t="shared" si="16"/>
        <v>10.270907816183978</v>
      </c>
      <c r="AB31" s="1">
        <f t="shared" si="20"/>
        <v>-2.718749136895517</v>
      </c>
      <c r="AC31" s="1">
        <f t="shared" si="17"/>
        <v>5.7491368955169264E-3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-2.9689999999999999</v>
      </c>
      <c r="V32" s="10">
        <f t="shared" si="14"/>
        <v>0.33681374200067365</v>
      </c>
      <c r="W32" s="48">
        <v>0.27300000000000002</v>
      </c>
      <c r="X32" s="18">
        <f t="shared" si="18"/>
        <v>0.12190000000000001</v>
      </c>
      <c r="Y32" s="10">
        <f t="shared" si="19"/>
        <v>0.88494954184524077</v>
      </c>
      <c r="Z32" s="19">
        <f t="shared" si="15"/>
        <v>88.494954184524076</v>
      </c>
      <c r="AA32" s="19">
        <f t="shared" si="16"/>
        <v>11.505045815475924</v>
      </c>
      <c r="AB32" s="1">
        <f t="shared" si="20"/>
        <v>-2.8744163531789839</v>
      </c>
      <c r="AC32" s="1">
        <f t="shared" si="17"/>
        <v>-9.4583646821015943E-2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-3.2029999999999998</v>
      </c>
      <c r="V33" s="10">
        <f t="shared" si="14"/>
        <v>0.31220730565095223</v>
      </c>
      <c r="W33" s="48">
        <v>0.27089999999999997</v>
      </c>
      <c r="X33" s="18">
        <f t="shared" si="18"/>
        <v>0.11979999999999996</v>
      </c>
      <c r="Y33" s="10">
        <f t="shared" si="19"/>
        <v>0.86970430773633967</v>
      </c>
      <c r="Z33" s="19">
        <f t="shared" si="15"/>
        <v>86.970430773633964</v>
      </c>
      <c r="AA33" s="19">
        <f t="shared" si="16"/>
        <v>13.029569226366036</v>
      </c>
      <c r="AB33" s="1">
        <f t="shared" si="20"/>
        <v>-3.0931954140618578</v>
      </c>
      <c r="AC33" s="1">
        <f t="shared" si="17"/>
        <v>-0.10980458593814202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-3.22</v>
      </c>
      <c r="V34" s="10">
        <f t="shared" si="14"/>
        <v>0.3105590062111801</v>
      </c>
      <c r="W34" s="48">
        <v>0.26910000000000001</v>
      </c>
      <c r="X34" s="18">
        <f t="shared" si="18"/>
        <v>0.11799999999999999</v>
      </c>
      <c r="Y34" s="10">
        <f t="shared" si="19"/>
        <v>0.85663696421442492</v>
      </c>
      <c r="Z34" s="19">
        <f t="shared" si="15"/>
        <v>85.663696421442495</v>
      </c>
      <c r="AA34" s="19">
        <f t="shared" si="16"/>
        <v>14.336303578557505</v>
      </c>
      <c r="AB34" s="1">
        <f t="shared" si="20"/>
        <v>-3.3090772990124977</v>
      </c>
      <c r="AC34" s="1">
        <f t="shared" si="17"/>
        <v>8.9077299012497502E-2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-3.6520000000000001</v>
      </c>
      <c r="V35" s="10">
        <f t="shared" si="14"/>
        <v>0.2738225629791895</v>
      </c>
      <c r="W35" s="48">
        <v>0.26550000000000001</v>
      </c>
      <c r="X35" s="18">
        <f t="shared" si="18"/>
        <v>0.1144</v>
      </c>
      <c r="Y35" s="10">
        <f t="shared" si="19"/>
        <v>0.8305022771705951</v>
      </c>
      <c r="Z35" s="19">
        <f t="shared" si="15"/>
        <v>83.050227717059514</v>
      </c>
      <c r="AA35" s="19">
        <f t="shared" si="16"/>
        <v>16.949772282940486</v>
      </c>
      <c r="AB35" s="1">
        <f t="shared" si="20"/>
        <v>-3.8459085539692768</v>
      </c>
      <c r="AC35" s="1">
        <f t="shared" si="17"/>
        <v>0.19390855396927664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D193-6DCD-454E-8F2D-17EA4483CBA2}">
  <dimension ref="A1:AC55"/>
  <sheetViews>
    <sheetView zoomScale="111" zoomScaleNormal="70" workbookViewId="0">
      <selection activeCell="E15" sqref="E1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0.28995787481411639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0.13845787481411637</v>
      </c>
      <c r="F3" t="s">
        <v>12</v>
      </c>
      <c r="G3" t="s">
        <v>27</v>
      </c>
      <c r="H3" s="32">
        <f>STDEV(D25:D48)/STDEV(A25:A48)</f>
        <v>4.6883228524446305E-3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-5.8056082732856739E-3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0.1515</v>
      </c>
      <c r="D4" s="16" t="s">
        <v>13</v>
      </c>
      <c r="E4" s="17">
        <f>-1/M4</f>
        <v>-2.7168579029553439</v>
      </c>
      <c r="F4" t="s">
        <v>14</v>
      </c>
      <c r="G4" t="s">
        <v>29</v>
      </c>
      <c r="H4" s="32">
        <f>AVERAGE(D25:D48)-H3*AVERAGE(A25:A48)</f>
        <v>0.13845787481411637</v>
      </c>
      <c r="I4" s="36" t="s">
        <v>30</v>
      </c>
      <c r="L4" t="s">
        <v>29</v>
      </c>
      <c r="M4" s="37">
        <f>AVERAGE(L24:L35)-M3*AVERAGE(Q24:Q35)</f>
        <v>0.36807224953215989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-3.4254157252850237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10.17</v>
      </c>
      <c r="D6" s="22" t="s">
        <v>17</v>
      </c>
      <c r="E6" s="23">
        <f>P24</f>
        <v>86.885632298997919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23.998640271173478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3.3861005441105006E-2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9.5300814115786128E-2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0.25610853558639957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-3.39</v>
      </c>
      <c r="L24" s="10">
        <f t="shared" ref="L24:L26" si="0">-1/K24</f>
        <v>0.29498525073746312</v>
      </c>
      <c r="M24" s="48">
        <v>0.27179999999999999</v>
      </c>
      <c r="N24" s="18">
        <f t="shared" ref="N24:N26" si="1">M24-$B$5-$B$4</f>
        <v>0.12029999999999999</v>
      </c>
      <c r="O24" s="10">
        <f t="shared" ref="O24:O26" si="2">(N24/$H$4)</f>
        <v>0.86885632298997917</v>
      </c>
      <c r="P24" s="19">
        <f t="shared" ref="P24:P26" si="3">100*O24</f>
        <v>86.885632298997919</v>
      </c>
      <c r="Q24" s="19">
        <f t="shared" ref="Q24:Q26" si="4">100-P24</f>
        <v>13.114367701002081</v>
      </c>
      <c r="R24" s="1">
        <f t="shared" ref="R24:R26" si="5">-1/($M$4+$M$3*Q24)</f>
        <v>-3.4254157252850237</v>
      </c>
      <c r="S24" s="1">
        <f t="shared" ref="S24:S26" si="6">K24-R24</f>
        <v>3.5415725285023569E-2</v>
      </c>
    </row>
    <row r="25" spans="1:29" ht="16" x14ac:dyDescent="0.2">
      <c r="A25" s="48">
        <v>-1.194</v>
      </c>
      <c r="B25" s="10">
        <f t="shared" ref="B25:B34" si="7">-1/A25</f>
        <v>0.83752093802345062</v>
      </c>
      <c r="C25" s="48">
        <v>0.28449999999999998</v>
      </c>
      <c r="D25" s="18">
        <f t="shared" ref="D25:D34" si="8">C25-$B$5-$B$4</f>
        <v>0.13299999999999998</v>
      </c>
      <c r="E25" s="10">
        <f t="shared" ref="E25:E34" si="9">(D25/$H$4)</f>
        <v>0.96058097221668515</v>
      </c>
      <c r="F25" s="19">
        <f t="shared" ref="F25:F34" si="10">100*E25</f>
        <v>96.058097221668518</v>
      </c>
      <c r="G25" s="19">
        <f t="shared" ref="G25:G34" si="11">100-F25</f>
        <v>3.9419027783314817</v>
      </c>
      <c r="H25" s="1">
        <f t="shared" ref="H25:H34" si="12">-1/($M$4+$M$3*G25)</f>
        <v>-2.8969795863871548</v>
      </c>
      <c r="I25" s="1">
        <f t="shared" ref="I25:I34" si="13">A25-H25</f>
        <v>1.7029795863871549</v>
      </c>
      <c r="K25" s="48">
        <v>-3.5409999999999999</v>
      </c>
      <c r="L25" s="10">
        <f t="shared" si="0"/>
        <v>0.28240609997175942</v>
      </c>
      <c r="M25" s="48">
        <v>0.26879999999999998</v>
      </c>
      <c r="N25" s="18">
        <f t="shared" si="1"/>
        <v>0.11729999999999999</v>
      </c>
      <c r="O25" s="10">
        <f t="shared" si="2"/>
        <v>0.84718908301516671</v>
      </c>
      <c r="P25" s="19">
        <f t="shared" si="3"/>
        <v>84.718908301516677</v>
      </c>
      <c r="Q25" s="19">
        <f t="shared" si="4"/>
        <v>15.281091698483323</v>
      </c>
      <c r="R25" s="1">
        <f t="shared" si="5"/>
        <v>-3.5796590110951847</v>
      </c>
      <c r="S25" s="1">
        <f t="shared" si="6"/>
        <v>3.865901109518477E-2</v>
      </c>
      <c r="U25" s="48">
        <v>-1.194</v>
      </c>
      <c r="V25" s="10">
        <f t="shared" ref="V25:V37" si="14">-1/U25</f>
        <v>0.83752093802345062</v>
      </c>
      <c r="W25" s="48">
        <v>0.28449999999999998</v>
      </c>
      <c r="X25" s="18">
        <f>W25-$B$5-$B$4</f>
        <v>0.13299999999999998</v>
      </c>
      <c r="Y25" s="10">
        <f>(X25/$H$4)</f>
        <v>0.96058097221668515</v>
      </c>
      <c r="Z25" s="19">
        <f t="shared" ref="Z25" si="15">100*Y25</f>
        <v>96.058097221668518</v>
      </c>
      <c r="AA25" s="19">
        <f t="shared" ref="AA25" si="16">100-Z25</f>
        <v>3.9419027783314817</v>
      </c>
      <c r="AB25" s="1">
        <f>-1/($M$4+$M$3*AA25)</f>
        <v>-2.8969795863871548</v>
      </c>
      <c r="AC25" s="1">
        <f t="shared" ref="AC25" si="17">U25-AB25</f>
        <v>1.7029795863871549</v>
      </c>
    </row>
    <row r="26" spans="1:29" ht="16" x14ac:dyDescent="0.2">
      <c r="A26" s="48">
        <v>-1.159</v>
      </c>
      <c r="B26" s="10">
        <f t="shared" si="7"/>
        <v>0.86281276962899045</v>
      </c>
      <c r="C26" s="48">
        <v>0.2843</v>
      </c>
      <c r="D26" s="18">
        <f t="shared" si="8"/>
        <v>0.1328</v>
      </c>
      <c r="E26" s="10">
        <f t="shared" si="9"/>
        <v>0.95913648955169784</v>
      </c>
      <c r="F26" s="19">
        <f t="shared" si="10"/>
        <v>95.913648955169776</v>
      </c>
      <c r="G26" s="19">
        <f t="shared" si="11"/>
        <v>4.0863510448302236</v>
      </c>
      <c r="H26" s="1">
        <f t="shared" si="12"/>
        <v>-2.9040347535400417</v>
      </c>
      <c r="I26" s="1">
        <f t="shared" si="13"/>
        <v>1.7450347535400417</v>
      </c>
      <c r="K26" s="48">
        <v>-3.83</v>
      </c>
      <c r="L26" s="10">
        <f t="shared" si="0"/>
        <v>0.2610966057441253</v>
      </c>
      <c r="M26" s="48">
        <v>0.26590000000000003</v>
      </c>
      <c r="N26" s="18">
        <f t="shared" si="1"/>
        <v>0.11440000000000003</v>
      </c>
      <c r="O26" s="10">
        <f t="shared" si="2"/>
        <v>0.82624408437284824</v>
      </c>
      <c r="P26" s="19">
        <f t="shared" si="3"/>
        <v>82.624408437284828</v>
      </c>
      <c r="Q26" s="19">
        <f t="shared" si="4"/>
        <v>17.375591562715172</v>
      </c>
      <c r="R26" s="1">
        <f t="shared" si="5"/>
        <v>-3.74256579440552</v>
      </c>
      <c r="S26" s="1">
        <f t="shared" si="6"/>
        <v>-8.7434205594480119E-2</v>
      </c>
      <c r="U26" s="48">
        <v>-1.159</v>
      </c>
      <c r="V26" s="10">
        <f t="shared" si="14"/>
        <v>0.86281276962899045</v>
      </c>
      <c r="W26" s="48">
        <v>0.2843</v>
      </c>
      <c r="X26" s="18">
        <f t="shared" ref="X26:X37" si="18">W26-$B$5-$B$4</f>
        <v>0.1328</v>
      </c>
      <c r="Y26" s="10">
        <f t="shared" ref="Y26:Y37" si="19">(X26/$H$4)</f>
        <v>0.95913648955169784</v>
      </c>
      <c r="Z26" s="19">
        <f t="shared" ref="Z26:Z37" si="20">100*Y26</f>
        <v>95.913648955169776</v>
      </c>
      <c r="AA26" s="19">
        <f t="shared" ref="AA26:AA37" si="21">100-Z26</f>
        <v>4.0863510448302236</v>
      </c>
      <c r="AB26" s="1">
        <f t="shared" ref="AB26:AB37" si="22">-1/($M$4+$M$3*AA26)</f>
        <v>-2.9040347535400417</v>
      </c>
      <c r="AC26" s="1">
        <f t="shared" ref="AC26:AC37" si="23">U26-AB26</f>
        <v>1.7450347535400417</v>
      </c>
    </row>
    <row r="27" spans="1:29" ht="16" x14ac:dyDescent="0.2">
      <c r="A27" s="48">
        <v>-1.496</v>
      </c>
      <c r="B27" s="10">
        <f t="shared" si="7"/>
        <v>0.66844919786096257</v>
      </c>
      <c r="C27" s="48">
        <v>0.28249999999999997</v>
      </c>
      <c r="D27" s="18">
        <f t="shared" si="8"/>
        <v>0.13099999999999998</v>
      </c>
      <c r="E27" s="10">
        <f t="shared" si="9"/>
        <v>0.94613614556681014</v>
      </c>
      <c r="F27" s="19">
        <f t="shared" si="10"/>
        <v>94.613614556681014</v>
      </c>
      <c r="G27" s="19">
        <f t="shared" si="11"/>
        <v>5.3863854433189857</v>
      </c>
      <c r="H27" s="1">
        <f t="shared" si="12"/>
        <v>-2.9691122747741865</v>
      </c>
      <c r="I27" s="1">
        <f t="shared" si="13"/>
        <v>1.4731122747741865</v>
      </c>
      <c r="N27" s="18"/>
      <c r="O27" s="10"/>
      <c r="P27" s="19"/>
      <c r="Q27" s="19"/>
      <c r="R27" s="1"/>
      <c r="S27" s="1"/>
      <c r="U27" s="48">
        <v>-1.496</v>
      </c>
      <c r="V27" s="10">
        <f t="shared" si="14"/>
        <v>0.66844919786096257</v>
      </c>
      <c r="W27" s="48">
        <v>0.28249999999999997</v>
      </c>
      <c r="X27" s="18">
        <f t="shared" si="18"/>
        <v>0.13099999999999998</v>
      </c>
      <c r="Y27" s="10">
        <f t="shared" si="19"/>
        <v>0.94613614556681014</v>
      </c>
      <c r="Z27" s="19">
        <f t="shared" si="20"/>
        <v>94.613614556681014</v>
      </c>
      <c r="AA27" s="19">
        <f t="shared" si="21"/>
        <v>5.3863854433189857</v>
      </c>
      <c r="AB27" s="1">
        <f t="shared" si="22"/>
        <v>-2.9691122747741865</v>
      </c>
      <c r="AC27" s="1">
        <f t="shared" si="23"/>
        <v>1.4731122747741865</v>
      </c>
    </row>
    <row r="28" spans="1:29" ht="16" x14ac:dyDescent="0.2">
      <c r="A28" s="48">
        <v>-1.7</v>
      </c>
      <c r="B28" s="10">
        <f t="shared" si="7"/>
        <v>0.58823529411764708</v>
      </c>
      <c r="C28" s="48">
        <v>0.28170000000000001</v>
      </c>
      <c r="D28" s="18">
        <f t="shared" si="8"/>
        <v>0.13020000000000001</v>
      </c>
      <c r="E28" s="10">
        <f t="shared" si="9"/>
        <v>0.94035821490686033</v>
      </c>
      <c r="F28" s="19">
        <f t="shared" si="10"/>
        <v>94.035821490686033</v>
      </c>
      <c r="G28" s="19">
        <f t="shared" si="11"/>
        <v>5.9641785093139674</v>
      </c>
      <c r="H28" s="1">
        <f t="shared" si="12"/>
        <v>-2.9989812571469763</v>
      </c>
      <c r="I28" s="1">
        <f t="shared" si="13"/>
        <v>1.2989812571469763</v>
      </c>
      <c r="N28" s="18"/>
      <c r="O28" s="10"/>
      <c r="P28" s="19"/>
      <c r="Q28" s="19"/>
      <c r="R28" s="1"/>
      <c r="S28" s="1"/>
      <c r="U28" s="48">
        <v>-1.7</v>
      </c>
      <c r="V28" s="10">
        <f t="shared" si="14"/>
        <v>0.58823529411764708</v>
      </c>
      <c r="W28" s="48">
        <v>0.28170000000000001</v>
      </c>
      <c r="X28" s="18">
        <f t="shared" si="18"/>
        <v>0.13020000000000001</v>
      </c>
      <c r="Y28" s="10">
        <f t="shared" si="19"/>
        <v>0.94035821490686033</v>
      </c>
      <c r="Z28" s="19">
        <f t="shared" si="20"/>
        <v>94.035821490686033</v>
      </c>
      <c r="AA28" s="19">
        <f t="shared" si="21"/>
        <v>5.9641785093139674</v>
      </c>
      <c r="AB28" s="1">
        <f t="shared" si="22"/>
        <v>-2.9989812571469763</v>
      </c>
      <c r="AC28" s="1">
        <f t="shared" si="23"/>
        <v>1.2989812571469763</v>
      </c>
    </row>
    <row r="29" spans="1:29" ht="16" x14ac:dyDescent="0.2">
      <c r="A29" s="48">
        <v>-2.0579999999999998</v>
      </c>
      <c r="B29" s="10">
        <f t="shared" si="7"/>
        <v>0.48590864917395532</v>
      </c>
      <c r="C29" s="48">
        <v>0.28089999999999998</v>
      </c>
      <c r="D29" s="18">
        <f t="shared" si="8"/>
        <v>0.12939999999999999</v>
      </c>
      <c r="E29" s="10">
        <f t="shared" si="9"/>
        <v>0.9345802842469102</v>
      </c>
      <c r="F29" s="19">
        <f t="shared" si="10"/>
        <v>93.458028424691022</v>
      </c>
      <c r="G29" s="19">
        <f t="shared" si="11"/>
        <v>6.5419715753089775</v>
      </c>
      <c r="H29" s="1">
        <f t="shared" si="12"/>
        <v>-3.0294573046853444</v>
      </c>
      <c r="I29" s="1">
        <f t="shared" si="13"/>
        <v>0.97145730468534452</v>
      </c>
      <c r="N29" s="18"/>
      <c r="O29" s="10"/>
      <c r="P29" s="19"/>
      <c r="Q29" s="19"/>
      <c r="R29" s="1"/>
      <c r="S29" s="1"/>
      <c r="U29" s="48">
        <v>-2.0579999999999998</v>
      </c>
      <c r="V29" s="10">
        <f t="shared" si="14"/>
        <v>0.48590864917395532</v>
      </c>
      <c r="W29" s="48">
        <v>0.28089999999999998</v>
      </c>
      <c r="X29" s="18">
        <f t="shared" si="18"/>
        <v>0.12939999999999999</v>
      </c>
      <c r="Y29" s="10">
        <f t="shared" si="19"/>
        <v>0.9345802842469102</v>
      </c>
      <c r="Z29" s="19">
        <f t="shared" si="20"/>
        <v>93.458028424691022</v>
      </c>
      <c r="AA29" s="19">
        <f t="shared" si="21"/>
        <v>6.5419715753089775</v>
      </c>
      <c r="AB29" s="1">
        <f t="shared" si="22"/>
        <v>-3.0294573046853444</v>
      </c>
      <c r="AC29" s="1">
        <f t="shared" si="23"/>
        <v>0.97145730468534452</v>
      </c>
    </row>
    <row r="30" spans="1:29" ht="16" x14ac:dyDescent="0.2">
      <c r="A30" s="48">
        <v>-2.2229999999999999</v>
      </c>
      <c r="B30" s="10">
        <f t="shared" si="7"/>
        <v>0.44984255510571303</v>
      </c>
      <c r="C30" s="48">
        <v>0.27960000000000002</v>
      </c>
      <c r="D30" s="18">
        <f t="shared" si="8"/>
        <v>0.12810000000000002</v>
      </c>
      <c r="E30" s="10">
        <f t="shared" si="9"/>
        <v>0.92519114692449178</v>
      </c>
      <c r="F30" s="19">
        <f t="shared" si="10"/>
        <v>92.519114692449179</v>
      </c>
      <c r="G30" s="19">
        <f t="shared" si="11"/>
        <v>7.480885307550821</v>
      </c>
      <c r="H30" s="1">
        <f t="shared" si="12"/>
        <v>-3.0803241348406853</v>
      </c>
      <c r="I30" s="1">
        <f t="shared" si="13"/>
        <v>0.85732413484068548</v>
      </c>
      <c r="N30" s="18"/>
      <c r="O30" s="10"/>
      <c r="P30" s="19"/>
      <c r="Q30" s="19"/>
      <c r="R30" s="1"/>
      <c r="S30" s="1"/>
      <c r="U30" s="48">
        <v>-2.2229999999999999</v>
      </c>
      <c r="V30" s="10">
        <f t="shared" si="14"/>
        <v>0.44984255510571303</v>
      </c>
      <c r="W30" s="48">
        <v>0.27960000000000002</v>
      </c>
      <c r="X30" s="18">
        <f t="shared" si="18"/>
        <v>0.12810000000000002</v>
      </c>
      <c r="Y30" s="10">
        <f t="shared" si="19"/>
        <v>0.92519114692449178</v>
      </c>
      <c r="Z30" s="19">
        <f t="shared" si="20"/>
        <v>92.519114692449179</v>
      </c>
      <c r="AA30" s="19">
        <f t="shared" si="21"/>
        <v>7.480885307550821</v>
      </c>
      <c r="AB30" s="1">
        <f t="shared" si="22"/>
        <v>-3.0803241348406853</v>
      </c>
      <c r="AC30" s="1">
        <f t="shared" si="23"/>
        <v>0.85732413484068548</v>
      </c>
    </row>
    <row r="31" spans="1:29" ht="16" x14ac:dyDescent="0.2">
      <c r="A31" s="48">
        <v>-2.508</v>
      </c>
      <c r="B31" s="10">
        <f t="shared" si="7"/>
        <v>0.39872408293460926</v>
      </c>
      <c r="C31" s="48">
        <v>0.27879999999999999</v>
      </c>
      <c r="D31" s="18">
        <f t="shared" si="8"/>
        <v>0.1273</v>
      </c>
      <c r="E31" s="10">
        <f t="shared" si="9"/>
        <v>0.91941321626454153</v>
      </c>
      <c r="F31" s="19">
        <f t="shared" si="10"/>
        <v>91.941321626454155</v>
      </c>
      <c r="G31" s="19">
        <f t="shared" si="11"/>
        <v>8.0586783735458454</v>
      </c>
      <c r="H31" s="1">
        <f t="shared" si="12"/>
        <v>-3.1124847019803732</v>
      </c>
      <c r="I31" s="1">
        <f t="shared" si="13"/>
        <v>0.60448470198037318</v>
      </c>
      <c r="N31" s="18"/>
      <c r="O31" s="10"/>
      <c r="P31" s="19"/>
      <c r="Q31" s="19"/>
      <c r="R31" s="1"/>
      <c r="S31" s="1"/>
      <c r="U31" s="48">
        <v>-2.508</v>
      </c>
      <c r="V31" s="10">
        <f t="shared" si="14"/>
        <v>0.39872408293460926</v>
      </c>
      <c r="W31" s="48">
        <v>0.27879999999999999</v>
      </c>
      <c r="X31" s="18">
        <f t="shared" si="18"/>
        <v>0.1273</v>
      </c>
      <c r="Y31" s="10">
        <f t="shared" si="19"/>
        <v>0.91941321626454153</v>
      </c>
      <c r="Z31" s="19">
        <f t="shared" si="20"/>
        <v>91.941321626454155</v>
      </c>
      <c r="AA31" s="19">
        <f t="shared" si="21"/>
        <v>8.0586783735458454</v>
      </c>
      <c r="AB31" s="1">
        <f t="shared" si="22"/>
        <v>-3.1124847019803732</v>
      </c>
      <c r="AC31" s="1">
        <f t="shared" si="23"/>
        <v>0.60448470198037318</v>
      </c>
    </row>
    <row r="32" spans="1:29" ht="16" x14ac:dyDescent="0.2">
      <c r="A32" s="48">
        <v>-2.7210000000000001</v>
      </c>
      <c r="B32" s="10">
        <f t="shared" si="7"/>
        <v>0.3675119441381845</v>
      </c>
      <c r="C32" s="48">
        <v>0.27729999999999999</v>
      </c>
      <c r="D32" s="18">
        <f t="shared" si="8"/>
        <v>0.1258</v>
      </c>
      <c r="E32" s="10">
        <f t="shared" si="9"/>
        <v>0.90857959627713536</v>
      </c>
      <c r="F32" s="19">
        <f t="shared" si="10"/>
        <v>90.857959627713541</v>
      </c>
      <c r="G32" s="19">
        <f t="shared" si="11"/>
        <v>9.1420403722864592</v>
      </c>
      <c r="H32" s="1">
        <f t="shared" si="12"/>
        <v>-3.1746319547874728</v>
      </c>
      <c r="I32" s="1">
        <f t="shared" si="13"/>
        <v>0.45363195478747276</v>
      </c>
      <c r="U32" s="48">
        <v>-2.7210000000000001</v>
      </c>
      <c r="V32" s="10">
        <f t="shared" si="14"/>
        <v>0.3675119441381845</v>
      </c>
      <c r="W32" s="48">
        <v>0.27729999999999999</v>
      </c>
      <c r="X32" s="18">
        <f t="shared" si="18"/>
        <v>0.1258</v>
      </c>
      <c r="Y32" s="10">
        <f t="shared" si="19"/>
        <v>0.90857959627713536</v>
      </c>
      <c r="Z32" s="19">
        <f t="shared" si="20"/>
        <v>90.857959627713541</v>
      </c>
      <c r="AA32" s="19">
        <f t="shared" si="21"/>
        <v>9.1420403722864592</v>
      </c>
      <c r="AB32" s="1">
        <f t="shared" si="22"/>
        <v>-3.1746319547874728</v>
      </c>
      <c r="AC32" s="1">
        <f t="shared" si="23"/>
        <v>0.45363195478747276</v>
      </c>
    </row>
    <row r="33" spans="1:29" ht="16" x14ac:dyDescent="0.2">
      <c r="A33" s="48">
        <v>-3.1989999999999998</v>
      </c>
      <c r="B33" s="10">
        <f t="shared" si="7"/>
        <v>0.31259768677711786</v>
      </c>
      <c r="C33" s="48">
        <v>0.27460000000000001</v>
      </c>
      <c r="D33" s="18">
        <f t="shared" si="8"/>
        <v>0.12310000000000001</v>
      </c>
      <c r="E33" s="10">
        <f t="shared" si="9"/>
        <v>0.88907908029980431</v>
      </c>
      <c r="F33" s="19">
        <f t="shared" si="10"/>
        <v>88.907908029980433</v>
      </c>
      <c r="G33" s="19">
        <f t="shared" si="11"/>
        <v>11.092091970019567</v>
      </c>
      <c r="H33" s="1">
        <f t="shared" si="12"/>
        <v>-3.2929843020295637</v>
      </c>
      <c r="I33" s="1">
        <f t="shared" si="13"/>
        <v>9.3984302029563871E-2</v>
      </c>
      <c r="U33" s="48">
        <v>-3.1989999999999998</v>
      </c>
      <c r="V33" s="10">
        <f t="shared" si="14"/>
        <v>0.31259768677711786</v>
      </c>
      <c r="W33" s="48">
        <v>0.27460000000000001</v>
      </c>
      <c r="X33" s="18">
        <f t="shared" si="18"/>
        <v>0.12310000000000001</v>
      </c>
      <c r="Y33" s="10">
        <f t="shared" si="19"/>
        <v>0.88907908029980431</v>
      </c>
      <c r="Z33" s="19">
        <f t="shared" si="20"/>
        <v>88.907908029980433</v>
      </c>
      <c r="AA33" s="19">
        <f t="shared" si="21"/>
        <v>11.092091970019567</v>
      </c>
      <c r="AB33" s="1">
        <f t="shared" si="22"/>
        <v>-3.2929843020295637</v>
      </c>
      <c r="AC33" s="1">
        <f t="shared" si="23"/>
        <v>9.3984302029563871E-2</v>
      </c>
    </row>
    <row r="34" spans="1:29" ht="16" x14ac:dyDescent="0.2">
      <c r="A34" s="48">
        <v>-3.387</v>
      </c>
      <c r="B34" s="10">
        <f t="shared" si="7"/>
        <v>0.29524653085326247</v>
      </c>
      <c r="C34" s="48">
        <v>0.27389999999999998</v>
      </c>
      <c r="D34" s="18">
        <f t="shared" si="8"/>
        <v>0.12239999999999998</v>
      </c>
      <c r="E34" s="10">
        <f t="shared" si="9"/>
        <v>0.88402339097234783</v>
      </c>
      <c r="F34" s="19">
        <f t="shared" si="10"/>
        <v>88.402339097234787</v>
      </c>
      <c r="G34" s="19">
        <f t="shared" si="11"/>
        <v>11.597660902765213</v>
      </c>
      <c r="H34" s="1">
        <f t="shared" si="12"/>
        <v>-3.3251227911242793</v>
      </c>
      <c r="I34" s="1">
        <f t="shared" si="13"/>
        <v>-6.187720887572068E-2</v>
      </c>
      <c r="U34" s="48">
        <v>-3.387</v>
      </c>
      <c r="V34" s="10">
        <f t="shared" si="14"/>
        <v>0.29524653085326247</v>
      </c>
      <c r="W34" s="48">
        <v>0.27389999999999998</v>
      </c>
      <c r="X34" s="18">
        <f t="shared" si="18"/>
        <v>0.12239999999999998</v>
      </c>
      <c r="Y34" s="10">
        <f t="shared" si="19"/>
        <v>0.88402339097234783</v>
      </c>
      <c r="Z34" s="19">
        <f t="shared" si="20"/>
        <v>88.402339097234787</v>
      </c>
      <c r="AA34" s="19">
        <f t="shared" si="21"/>
        <v>11.597660902765213</v>
      </c>
      <c r="AB34" s="1">
        <f t="shared" si="22"/>
        <v>-3.3251227911242793</v>
      </c>
      <c r="AC34" s="1">
        <f t="shared" si="23"/>
        <v>-6.187720887572068E-2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-3.39</v>
      </c>
      <c r="V35" s="10">
        <f t="shared" si="14"/>
        <v>0.29498525073746312</v>
      </c>
      <c r="W35" s="48">
        <v>0.27179999999999999</v>
      </c>
      <c r="X35" s="18">
        <f t="shared" si="18"/>
        <v>0.12029999999999999</v>
      </c>
      <c r="Y35" s="10">
        <f t="shared" si="19"/>
        <v>0.86885632298997917</v>
      </c>
      <c r="Z35" s="19">
        <f t="shared" si="20"/>
        <v>86.885632298997919</v>
      </c>
      <c r="AA35" s="19">
        <f t="shared" si="21"/>
        <v>13.114367701002081</v>
      </c>
      <c r="AB35" s="1">
        <f t="shared" si="22"/>
        <v>-3.4254157252850237</v>
      </c>
      <c r="AC35" s="1">
        <f t="shared" si="23"/>
        <v>3.5415725285023569E-2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-3.5409999999999999</v>
      </c>
      <c r="V36" s="10">
        <f t="shared" si="14"/>
        <v>0.28240609997175942</v>
      </c>
      <c r="W36" s="48">
        <v>0.26879999999999998</v>
      </c>
      <c r="X36" s="18">
        <f t="shared" si="18"/>
        <v>0.11729999999999999</v>
      </c>
      <c r="Y36" s="10">
        <f t="shared" si="19"/>
        <v>0.84718908301516671</v>
      </c>
      <c r="Z36" s="19">
        <f t="shared" si="20"/>
        <v>84.718908301516677</v>
      </c>
      <c r="AA36" s="19">
        <f t="shared" si="21"/>
        <v>15.281091698483323</v>
      </c>
      <c r="AB36" s="1">
        <f t="shared" si="22"/>
        <v>-3.5796590110951847</v>
      </c>
      <c r="AC36" s="1">
        <f t="shared" si="23"/>
        <v>3.865901109518477E-2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-3.83</v>
      </c>
      <c r="V37" s="10">
        <f t="shared" si="14"/>
        <v>0.2610966057441253</v>
      </c>
      <c r="W37" s="48">
        <v>0.26590000000000003</v>
      </c>
      <c r="X37" s="18">
        <f t="shared" si="18"/>
        <v>0.11440000000000003</v>
      </c>
      <c r="Y37" s="10">
        <f t="shared" si="19"/>
        <v>0.82624408437284824</v>
      </c>
      <c r="Z37" s="19">
        <f t="shared" si="20"/>
        <v>82.624408437284828</v>
      </c>
      <c r="AA37" s="19">
        <f t="shared" si="21"/>
        <v>17.375591562715172</v>
      </c>
      <c r="AB37" s="1">
        <f t="shared" si="22"/>
        <v>-3.74256579440552</v>
      </c>
      <c r="AC37" s="1">
        <f t="shared" si="23"/>
        <v>-8.7434205594480119E-2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04B4-147F-43FB-8A00-F76DC096F79C}">
  <dimension ref="A1:AC55"/>
  <sheetViews>
    <sheetView zoomScaleNormal="70" workbookViewId="0">
      <selection activeCell="D12" sqref="D12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0.32005505695517367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0.15275505695517366</v>
      </c>
      <c r="F3" t="s">
        <v>12</v>
      </c>
      <c r="G3" t="s">
        <v>27</v>
      </c>
      <c r="H3" s="32">
        <f>STDEV(D25:D48)/STDEV(A25:A48)</f>
        <v>6.7801985166571748E-3</v>
      </c>
      <c r="I3" s="33" t="s">
        <v>28</v>
      </c>
      <c r="J3" s="34">
        <f>COUNT(D25:D33)</f>
        <v>9</v>
      </c>
      <c r="L3" t="s">
        <v>27</v>
      </c>
      <c r="M3" s="35">
        <f>-STDEV(L24:L26)/STDEV(Q24:Q26)</f>
        <v>-2.3105716622984766E-2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0.1673</v>
      </c>
      <c r="D4" s="16" t="s">
        <v>13</v>
      </c>
      <c r="E4" s="17">
        <f>-1/M4</f>
        <v>-1.5279118484255936</v>
      </c>
      <c r="F4" t="s">
        <v>14</v>
      </c>
      <c r="G4" t="s">
        <v>29</v>
      </c>
      <c r="H4" s="32">
        <f>AVERAGE(D25:D48)-H3*AVERAGE(A25:A48)</f>
        <v>0.15275505695517366</v>
      </c>
      <c r="I4" s="36" t="s">
        <v>30</v>
      </c>
      <c r="L4" t="s">
        <v>29</v>
      </c>
      <c r="M4" s="37">
        <f>AVERAGE(L24:L35)-M3*AVERAGE(Q24:Q35)</f>
        <v>0.65448801973126269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-2.3515426443449816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10.49</v>
      </c>
      <c r="D6" s="22" t="s">
        <v>17</v>
      </c>
      <c r="E6" s="23">
        <f>P24</f>
        <v>90.078850902054953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15.168952784047283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4.4386082214265682E-2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7.6029611799951824E-2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0.35908264572911636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-2.4820000000000002</v>
      </c>
      <c r="L24" s="10">
        <f>-1/K24</f>
        <v>0.40290088638194999</v>
      </c>
      <c r="M24" s="45">
        <v>0.3049</v>
      </c>
      <c r="N24" s="18">
        <f>M24-$B$5-$B$4</f>
        <v>0.1376</v>
      </c>
      <c r="O24" s="10">
        <f>(N24/$H$4)</f>
        <v>0.90078850902054952</v>
      </c>
      <c r="P24" s="19">
        <f>100*O24</f>
        <v>90.078850902054953</v>
      </c>
      <c r="Q24" s="19">
        <f>100-P24</f>
        <v>9.9211490979450474</v>
      </c>
      <c r="R24" s="1">
        <f>-1/($M$4+$M$3*Q24)</f>
        <v>-2.3515426443449816</v>
      </c>
      <c r="S24" s="1">
        <f>K24-R24</f>
        <v>-0.13045735565501859</v>
      </c>
    </row>
    <row r="25" spans="1:29" x14ac:dyDescent="0.2">
      <c r="A25" s="45">
        <v>-0.105</v>
      </c>
      <c r="B25" s="10">
        <f t="shared" ref="B25:B30" si="0">-1/A25</f>
        <v>9.5238095238095237</v>
      </c>
      <c r="C25" s="45">
        <v>0.32079999999999997</v>
      </c>
      <c r="D25" s="18">
        <f>C25-$B$5-$B$4</f>
        <v>0.15349999999999997</v>
      </c>
      <c r="E25" s="10">
        <f>(D25/$H$4)</f>
        <v>1.0048767160948715</v>
      </c>
      <c r="F25" s="19">
        <f t="shared" ref="F25" si="1">100*E25</f>
        <v>100.48767160948715</v>
      </c>
      <c r="G25" s="19">
        <f t="shared" ref="G25" si="2">100-F25</f>
        <v>-0.48767160948715116</v>
      </c>
      <c r="H25" s="1">
        <f>-1/($M$4+$M$3*G25)</f>
        <v>-1.5020517537020512</v>
      </c>
      <c r="I25" s="1">
        <f t="shared" ref="I25" si="3">A25-H25</f>
        <v>1.3970517537020513</v>
      </c>
      <c r="K25" s="45">
        <v>-2.5950000000000002</v>
      </c>
      <c r="L25" s="10">
        <f>-1/K25</f>
        <v>0.38535645472061653</v>
      </c>
      <c r="M25" s="45">
        <v>0.30299999999999999</v>
      </c>
      <c r="N25" s="18">
        <f>M25-$B$5-$B$4</f>
        <v>0.13569999999999999</v>
      </c>
      <c r="O25" s="10">
        <f>(N25/$H$4)</f>
        <v>0.88835029559657375</v>
      </c>
      <c r="P25" s="19">
        <f>100*O25</f>
        <v>88.835029559657372</v>
      </c>
      <c r="Q25" s="19">
        <f>100-P25</f>
        <v>11.164970440342628</v>
      </c>
      <c r="R25" s="1">
        <f>-1/($M$4+$M$3*Q25)</f>
        <v>-2.5219830122561366</v>
      </c>
      <c r="S25" s="1">
        <f>K25-R25</f>
        <v>-7.301698774386356E-2</v>
      </c>
      <c r="U25" s="45">
        <v>-0.105</v>
      </c>
      <c r="V25" s="10">
        <f t="shared" ref="V25:V38" si="4">-1/U25</f>
        <v>9.5238095238095237</v>
      </c>
      <c r="W25" s="45">
        <v>0.32079999999999997</v>
      </c>
      <c r="X25" s="18">
        <f>W25-$B$5-$B$4</f>
        <v>0.15349999999999997</v>
      </c>
      <c r="Y25" s="10">
        <f>(X25/$H$4)</f>
        <v>1.0048767160948715</v>
      </c>
      <c r="Z25" s="19">
        <f t="shared" ref="Z25" si="5">100*Y25</f>
        <v>100.48767160948715</v>
      </c>
      <c r="AA25" s="19">
        <f t="shared" ref="AA25" si="6">100-Z25</f>
        <v>-0.48767160948715116</v>
      </c>
      <c r="AB25" s="1">
        <f>-1/($M$4+$M$3*AA25)</f>
        <v>-1.5020517537020512</v>
      </c>
      <c r="AC25" s="1">
        <f t="shared" ref="AC25" si="7">U25-AB25</f>
        <v>1.3970517537020513</v>
      </c>
    </row>
    <row r="26" spans="1:29" x14ac:dyDescent="0.2">
      <c r="A26" s="45">
        <v>-0.14099999999999999</v>
      </c>
      <c r="B26" s="10">
        <f t="shared" si="0"/>
        <v>7.0921985815602842</v>
      </c>
      <c r="C26" s="45">
        <v>0.31940000000000002</v>
      </c>
      <c r="D26" s="18">
        <f t="shared" ref="D26:D30" si="8">C26-$B$5-$B$4</f>
        <v>0.15210000000000001</v>
      </c>
      <c r="E26" s="10">
        <f t="shared" ref="E26:E30" si="9">(D26/$H$4)</f>
        <v>0.99571171672983716</v>
      </c>
      <c r="F26" s="19">
        <f t="shared" ref="F26:F30" si="10">100*E26</f>
        <v>99.571171672983709</v>
      </c>
      <c r="G26" s="19">
        <f t="shared" ref="G26:G30" si="11">100-F26</f>
        <v>0.4288283270162907</v>
      </c>
      <c r="H26" s="1">
        <f t="shared" ref="H26:H30" si="12">-1/($M$4+$M$3*G26)</f>
        <v>-1.5513986905034025</v>
      </c>
      <c r="I26" s="1">
        <f t="shared" ref="I26:I30" si="13">A26-H26</f>
        <v>1.4103986905034025</v>
      </c>
      <c r="K26" s="45">
        <v>-2.968</v>
      </c>
      <c r="L26" s="10">
        <f>-1/K26</f>
        <v>0.33692722371967654</v>
      </c>
      <c r="M26" s="45">
        <v>0.3004</v>
      </c>
      <c r="N26" s="18">
        <f>M26-$B$5-$B$4</f>
        <v>0.1331</v>
      </c>
      <c r="O26" s="10">
        <f>(N26/$H$4)</f>
        <v>0.87132958249008086</v>
      </c>
      <c r="P26" s="19">
        <f>100*O26</f>
        <v>87.132958249008084</v>
      </c>
      <c r="Q26" s="19">
        <f>100-P26</f>
        <v>12.867041750991916</v>
      </c>
      <c r="R26" s="1">
        <f>-1/($M$4+$M$3*Q26)</f>
        <v>-2.799663374302412</v>
      </c>
      <c r="S26" s="1">
        <f>K26-R26</f>
        <v>-0.168336625697588</v>
      </c>
      <c r="U26" s="45">
        <v>-0.14099999999999999</v>
      </c>
      <c r="V26" s="10">
        <f t="shared" si="4"/>
        <v>7.0921985815602842</v>
      </c>
      <c r="W26" s="45">
        <v>0.31940000000000002</v>
      </c>
      <c r="X26" s="18">
        <f t="shared" ref="X26:X38" si="14">W26-$B$5-$B$4</f>
        <v>0.15210000000000001</v>
      </c>
      <c r="Y26" s="10">
        <f t="shared" ref="Y26:Y38" si="15">(X26/$H$4)</f>
        <v>0.99571171672983716</v>
      </c>
      <c r="Z26" s="19">
        <f t="shared" ref="Z26:Z38" si="16">100*Y26</f>
        <v>99.571171672983709</v>
      </c>
      <c r="AA26" s="19">
        <f t="shared" ref="AA26:AA38" si="17">100-Z26</f>
        <v>0.4288283270162907</v>
      </c>
      <c r="AB26" s="1">
        <f t="shared" ref="AB26:AB38" si="18">-1/($M$4+$M$3*AA26)</f>
        <v>-1.5513986905034025</v>
      </c>
      <c r="AC26" s="1">
        <f t="shared" ref="AC26:AC38" si="19">U26-AB26</f>
        <v>1.4103986905034025</v>
      </c>
    </row>
    <row r="27" spans="1:29" x14ac:dyDescent="0.2">
      <c r="A27" s="45">
        <v>-0.25</v>
      </c>
      <c r="B27" s="10">
        <f t="shared" si="0"/>
        <v>4</v>
      </c>
      <c r="C27" s="45">
        <v>0.31840000000000002</v>
      </c>
      <c r="D27" s="18">
        <f t="shared" si="8"/>
        <v>0.15110000000000001</v>
      </c>
      <c r="E27" s="10">
        <f t="shared" si="9"/>
        <v>0.98916528861195518</v>
      </c>
      <c r="F27" s="19">
        <f t="shared" si="10"/>
        <v>98.916528861195516</v>
      </c>
      <c r="G27" s="19">
        <f t="shared" si="11"/>
        <v>1.0834711388044838</v>
      </c>
      <c r="H27" s="1">
        <f t="shared" si="12"/>
        <v>-1.5886793439205125</v>
      </c>
      <c r="I27" s="1">
        <f t="shared" si="13"/>
        <v>1.3386793439205125</v>
      </c>
      <c r="K27" s="45">
        <v>-3.3620000000000001</v>
      </c>
      <c r="L27" s="10">
        <f>-1/K27</f>
        <v>0.29744199881023198</v>
      </c>
      <c r="M27" s="45">
        <v>0.29649999999999999</v>
      </c>
      <c r="N27" s="18">
        <f>M27-$B$5-$B$4</f>
        <v>0.12919999999999998</v>
      </c>
      <c r="O27" s="10">
        <f>(N27/$H$4)</f>
        <v>0.84579851283034135</v>
      </c>
      <c r="P27" s="19">
        <f>100*O27</f>
        <v>84.579851283034131</v>
      </c>
      <c r="Q27" s="19">
        <f>100-P27</f>
        <v>15.420148716965869</v>
      </c>
      <c r="R27" s="1">
        <f>-1/($M$4+$M$3*Q27)</f>
        <v>-3.3535166612367711</v>
      </c>
      <c r="S27" s="1">
        <f>K27-R27</f>
        <v>-8.4833387632290425E-3</v>
      </c>
      <c r="U27" s="45">
        <v>-0.25</v>
      </c>
      <c r="V27" s="10">
        <f t="shared" si="4"/>
        <v>4</v>
      </c>
      <c r="W27" s="45">
        <v>0.31840000000000002</v>
      </c>
      <c r="X27" s="18">
        <f t="shared" si="14"/>
        <v>0.15110000000000001</v>
      </c>
      <c r="Y27" s="10">
        <f t="shared" si="15"/>
        <v>0.98916528861195518</v>
      </c>
      <c r="Z27" s="19">
        <f t="shared" si="16"/>
        <v>98.916528861195516</v>
      </c>
      <c r="AA27" s="19">
        <f t="shared" si="17"/>
        <v>1.0834711388044838</v>
      </c>
      <c r="AB27" s="1">
        <f t="shared" si="18"/>
        <v>-1.5886793439205125</v>
      </c>
      <c r="AC27" s="1">
        <f t="shared" si="19"/>
        <v>1.3386793439205125</v>
      </c>
    </row>
    <row r="28" spans="1:29" x14ac:dyDescent="0.2">
      <c r="A28" s="45">
        <v>-0.314</v>
      </c>
      <c r="B28" s="10">
        <f t="shared" si="0"/>
        <v>3.1847133757961785</v>
      </c>
      <c r="C28" s="45">
        <v>0.31680000000000003</v>
      </c>
      <c r="D28" s="18">
        <f t="shared" si="8"/>
        <v>0.14950000000000002</v>
      </c>
      <c r="E28" s="10">
        <f t="shared" si="9"/>
        <v>0.97869100362334427</v>
      </c>
      <c r="F28" s="19">
        <f t="shared" si="10"/>
        <v>97.869100362334422</v>
      </c>
      <c r="G28" s="19">
        <f t="shared" si="11"/>
        <v>2.1308996376655784</v>
      </c>
      <c r="H28" s="1">
        <f t="shared" si="12"/>
        <v>-1.6522042166992195</v>
      </c>
      <c r="I28" s="1">
        <f t="shared" si="13"/>
        <v>1.3382042166992194</v>
      </c>
      <c r="K28" s="45">
        <v>-3.44</v>
      </c>
      <c r="L28" s="10">
        <f>-1/K28</f>
        <v>0.29069767441860467</v>
      </c>
      <c r="M28" s="45">
        <v>0.29239999999999999</v>
      </c>
      <c r="N28" s="18">
        <f>M28-$B$5-$B$4</f>
        <v>0.12509999999999999</v>
      </c>
      <c r="O28" s="10">
        <f>(N28/$H$4)</f>
        <v>0.81895815754702561</v>
      </c>
      <c r="P28" s="19">
        <f>100*O28</f>
        <v>81.895815754702568</v>
      </c>
      <c r="Q28" s="19">
        <f>100-P28</f>
        <v>18.104184245297432</v>
      </c>
      <c r="R28" s="1">
        <f>-1/($M$4+$M$3*Q28)</f>
        <v>-4.2340969744044061</v>
      </c>
      <c r="S28" s="1">
        <f>K28-R28</f>
        <v>0.79409697440440619</v>
      </c>
      <c r="U28" s="45">
        <v>-0.314</v>
      </c>
      <c r="V28" s="10">
        <f t="shared" si="4"/>
        <v>3.1847133757961785</v>
      </c>
      <c r="W28" s="45">
        <v>0.31680000000000003</v>
      </c>
      <c r="X28" s="18">
        <f t="shared" si="14"/>
        <v>0.14950000000000002</v>
      </c>
      <c r="Y28" s="10">
        <f t="shared" si="15"/>
        <v>0.97869100362334427</v>
      </c>
      <c r="Z28" s="19">
        <f t="shared" si="16"/>
        <v>97.869100362334422</v>
      </c>
      <c r="AA28" s="19">
        <f t="shared" si="17"/>
        <v>2.1308996376655784</v>
      </c>
      <c r="AB28" s="1">
        <f t="shared" si="18"/>
        <v>-1.6522042166992195</v>
      </c>
      <c r="AC28" s="1">
        <f t="shared" si="19"/>
        <v>1.3382042166992194</v>
      </c>
    </row>
    <row r="29" spans="1:29" x14ac:dyDescent="0.2">
      <c r="A29" s="45">
        <v>-0.48199999999999998</v>
      </c>
      <c r="B29" s="10">
        <f t="shared" si="0"/>
        <v>2.0746887966804981</v>
      </c>
      <c r="C29" s="45">
        <v>0.3155</v>
      </c>
      <c r="D29" s="18">
        <f t="shared" si="8"/>
        <v>0.1482</v>
      </c>
      <c r="E29" s="10">
        <f t="shared" si="9"/>
        <v>0.97018064707009766</v>
      </c>
      <c r="F29" s="19">
        <f t="shared" si="10"/>
        <v>97.018064707009771</v>
      </c>
      <c r="G29" s="19">
        <f t="shared" si="11"/>
        <v>2.9819352929902294</v>
      </c>
      <c r="H29" s="1">
        <f t="shared" si="12"/>
        <v>-1.707684485634793</v>
      </c>
      <c r="I29" s="1">
        <f t="shared" si="13"/>
        <v>1.225684485634793</v>
      </c>
      <c r="U29" s="45">
        <v>-0.48199999999999998</v>
      </c>
      <c r="V29" s="10">
        <f t="shared" si="4"/>
        <v>2.0746887966804981</v>
      </c>
      <c r="W29" s="45">
        <v>0.3155</v>
      </c>
      <c r="X29" s="18">
        <f t="shared" si="14"/>
        <v>0.1482</v>
      </c>
      <c r="Y29" s="10">
        <f t="shared" si="15"/>
        <v>0.97018064707009766</v>
      </c>
      <c r="Z29" s="19">
        <f t="shared" si="16"/>
        <v>97.018064707009771</v>
      </c>
      <c r="AA29" s="19">
        <f t="shared" si="17"/>
        <v>2.9819352929902294</v>
      </c>
      <c r="AB29" s="1">
        <f t="shared" si="18"/>
        <v>-1.707684485634793</v>
      </c>
      <c r="AC29" s="1">
        <f t="shared" si="19"/>
        <v>1.225684485634793</v>
      </c>
    </row>
    <row r="30" spans="1:29" x14ac:dyDescent="0.2">
      <c r="A30" s="45">
        <v>-0.96799999999999997</v>
      </c>
      <c r="B30" s="10">
        <f t="shared" si="0"/>
        <v>1.0330578512396695</v>
      </c>
      <c r="C30" s="45">
        <v>0.313</v>
      </c>
      <c r="D30" s="18">
        <f t="shared" si="8"/>
        <v>0.1457</v>
      </c>
      <c r="E30" s="10">
        <f t="shared" si="9"/>
        <v>0.95381457677539283</v>
      </c>
      <c r="F30" s="19">
        <f t="shared" si="10"/>
        <v>95.381457677539288</v>
      </c>
      <c r="G30" s="19">
        <f t="shared" si="11"/>
        <v>4.6185423224607121</v>
      </c>
      <c r="H30" s="1">
        <f t="shared" si="12"/>
        <v>-1.8255727669722381</v>
      </c>
      <c r="I30" s="1">
        <f t="shared" si="13"/>
        <v>0.85757276697223817</v>
      </c>
      <c r="U30" s="45">
        <v>-0.96799999999999997</v>
      </c>
      <c r="V30" s="10">
        <f t="shared" si="4"/>
        <v>1.0330578512396695</v>
      </c>
      <c r="W30" s="45">
        <v>0.313</v>
      </c>
      <c r="X30" s="18">
        <f t="shared" si="14"/>
        <v>0.1457</v>
      </c>
      <c r="Y30" s="10">
        <f t="shared" si="15"/>
        <v>0.95381457677539283</v>
      </c>
      <c r="Z30" s="19">
        <f t="shared" si="16"/>
        <v>95.381457677539288</v>
      </c>
      <c r="AA30" s="19">
        <f t="shared" si="17"/>
        <v>4.6185423224607121</v>
      </c>
      <c r="AB30" s="1">
        <f t="shared" si="18"/>
        <v>-1.8255727669722381</v>
      </c>
      <c r="AC30" s="1">
        <f t="shared" si="19"/>
        <v>0.85757276697223817</v>
      </c>
    </row>
    <row r="31" spans="1:29" x14ac:dyDescent="0.2">
      <c r="A31" s="45">
        <v>-1.534</v>
      </c>
      <c r="B31" s="10">
        <f>-1/A31</f>
        <v>0.65189048239895697</v>
      </c>
      <c r="C31" s="45">
        <v>0.31030000000000002</v>
      </c>
      <c r="D31" s="18">
        <f>C31-$B$5-$B$4</f>
        <v>0.14300000000000002</v>
      </c>
      <c r="E31" s="10">
        <f>(D31/$H$4)</f>
        <v>0.93613922085711188</v>
      </c>
      <c r="F31" s="19">
        <f>100*E31</f>
        <v>93.613922085711181</v>
      </c>
      <c r="G31" s="19">
        <f>100-F31</f>
        <v>6.3860779142888191</v>
      </c>
      <c r="H31" s="1">
        <f>-1/($M$4+$M$3*G31)</f>
        <v>-1.9726468327592559</v>
      </c>
      <c r="I31" s="1">
        <f>A31-H31</f>
        <v>0.43864683275925587</v>
      </c>
      <c r="U31" s="45">
        <v>-1.534</v>
      </c>
      <c r="V31" s="10">
        <f t="shared" si="4"/>
        <v>0.65189048239895697</v>
      </c>
      <c r="W31" s="45">
        <v>0.31030000000000002</v>
      </c>
      <c r="X31" s="18">
        <f t="shared" si="14"/>
        <v>0.14300000000000002</v>
      </c>
      <c r="Y31" s="10">
        <f t="shared" si="15"/>
        <v>0.93613922085711188</v>
      </c>
      <c r="Z31" s="19">
        <f t="shared" si="16"/>
        <v>93.613922085711181</v>
      </c>
      <c r="AA31" s="19">
        <f t="shared" si="17"/>
        <v>6.3860779142888191</v>
      </c>
      <c r="AB31" s="1">
        <f t="shared" si="18"/>
        <v>-1.9726468327592559</v>
      </c>
      <c r="AC31" s="1">
        <f t="shared" si="19"/>
        <v>0.43864683275925587</v>
      </c>
    </row>
    <row r="32" spans="1:29" x14ac:dyDescent="0.2">
      <c r="A32" s="45">
        <v>-1.8</v>
      </c>
      <c r="B32" s="10">
        <f>-1/A32</f>
        <v>0.55555555555555558</v>
      </c>
      <c r="C32" s="45">
        <v>0.309</v>
      </c>
      <c r="D32" s="18">
        <f>C32-$B$5-$B$4</f>
        <v>0.14169999999999999</v>
      </c>
      <c r="E32" s="10">
        <f>(D32/$H$4)</f>
        <v>0.92762886430386526</v>
      </c>
      <c r="F32" s="19">
        <f>100*E32</f>
        <v>92.76288643038653</v>
      </c>
      <c r="G32" s="19">
        <f>100-F32</f>
        <v>7.2371135696134701</v>
      </c>
      <c r="H32" s="1">
        <f>-1/($M$4+$M$3*G32)</f>
        <v>-2.0522531377966304</v>
      </c>
      <c r="I32" s="1">
        <f>A32-H32</f>
        <v>0.25225313779663039</v>
      </c>
      <c r="L32" s="10"/>
      <c r="U32" s="45">
        <v>-1.8</v>
      </c>
      <c r="V32" s="10">
        <f t="shared" si="4"/>
        <v>0.55555555555555558</v>
      </c>
      <c r="W32" s="45">
        <v>0.309</v>
      </c>
      <c r="X32" s="18">
        <f t="shared" si="14"/>
        <v>0.14169999999999999</v>
      </c>
      <c r="Y32" s="10">
        <f t="shared" si="15"/>
        <v>0.92762886430386526</v>
      </c>
      <c r="Z32" s="19">
        <f t="shared" si="16"/>
        <v>92.76288643038653</v>
      </c>
      <c r="AA32" s="19">
        <f t="shared" si="17"/>
        <v>7.2371135696134701</v>
      </c>
      <c r="AB32" s="1">
        <f t="shared" si="18"/>
        <v>-2.0522531377966304</v>
      </c>
      <c r="AC32" s="1">
        <f t="shared" si="19"/>
        <v>0.25225313779663039</v>
      </c>
    </row>
    <row r="33" spans="1:29" x14ac:dyDescent="0.2">
      <c r="A33" s="45">
        <v>-1.8240000000000001</v>
      </c>
      <c r="B33" s="10">
        <f>-1/A33</f>
        <v>0.54824561403508765</v>
      </c>
      <c r="C33" s="45">
        <v>0.307</v>
      </c>
      <c r="D33" s="18">
        <f>C33-$B$5-$B$4</f>
        <v>0.13969999999999999</v>
      </c>
      <c r="E33" s="10">
        <f>(D33/$H$4)</f>
        <v>0.91453600806810142</v>
      </c>
      <c r="F33" s="19">
        <f>100*E33</f>
        <v>91.453600806810144</v>
      </c>
      <c r="G33" s="19">
        <f>100-F33</f>
        <v>8.5463991931898562</v>
      </c>
      <c r="H33" s="1">
        <f>-1/($M$4+$M$3*G33)</f>
        <v>-2.1881007753522157</v>
      </c>
      <c r="I33" s="1">
        <f>A33-H33</f>
        <v>0.36410077535221563</v>
      </c>
      <c r="U33" s="45">
        <v>-1.8240000000000001</v>
      </c>
      <c r="V33" s="10">
        <f t="shared" si="4"/>
        <v>0.54824561403508765</v>
      </c>
      <c r="W33" s="45">
        <v>0.307</v>
      </c>
      <c r="X33" s="18">
        <f t="shared" si="14"/>
        <v>0.13969999999999999</v>
      </c>
      <c r="Y33" s="10">
        <f t="shared" si="15"/>
        <v>0.91453600806810142</v>
      </c>
      <c r="Z33" s="19">
        <f t="shared" si="16"/>
        <v>91.453600806810144</v>
      </c>
      <c r="AA33" s="19">
        <f t="shared" si="17"/>
        <v>8.5463991931898562</v>
      </c>
      <c r="AB33" s="1">
        <f t="shared" si="18"/>
        <v>-2.1881007753522157</v>
      </c>
      <c r="AC33" s="1">
        <f t="shared" si="19"/>
        <v>0.36410077535221563</v>
      </c>
    </row>
    <row r="34" spans="1:29" x14ac:dyDescent="0.2">
      <c r="D34" s="18"/>
      <c r="E34" s="10"/>
      <c r="F34" s="19"/>
      <c r="G34" s="19"/>
      <c r="H34" s="1"/>
      <c r="I34" s="1"/>
      <c r="U34" s="45">
        <v>-2.4820000000000002</v>
      </c>
      <c r="V34" s="10">
        <f t="shared" si="4"/>
        <v>0.40290088638194999</v>
      </c>
      <c r="W34" s="45">
        <v>0.3049</v>
      </c>
      <c r="X34" s="18">
        <f t="shared" si="14"/>
        <v>0.1376</v>
      </c>
      <c r="Y34" s="10">
        <f t="shared" si="15"/>
        <v>0.90078850902054952</v>
      </c>
      <c r="Z34" s="19">
        <f t="shared" si="16"/>
        <v>90.078850902054953</v>
      </c>
      <c r="AA34" s="19">
        <f t="shared" si="17"/>
        <v>9.9211490979450474</v>
      </c>
      <c r="AB34" s="1">
        <f t="shared" si="18"/>
        <v>-2.3515426443449816</v>
      </c>
      <c r="AC34" s="1">
        <f t="shared" si="19"/>
        <v>-0.13045735565501859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-2.5950000000000002</v>
      </c>
      <c r="V35" s="10">
        <f t="shared" si="4"/>
        <v>0.38535645472061653</v>
      </c>
      <c r="W35" s="45">
        <v>0.30299999999999999</v>
      </c>
      <c r="X35" s="18">
        <f t="shared" si="14"/>
        <v>0.13569999999999999</v>
      </c>
      <c r="Y35" s="10">
        <f t="shared" si="15"/>
        <v>0.88835029559657375</v>
      </c>
      <c r="Z35" s="19">
        <f t="shared" si="16"/>
        <v>88.835029559657372</v>
      </c>
      <c r="AA35" s="19">
        <f t="shared" si="17"/>
        <v>11.164970440342628</v>
      </c>
      <c r="AB35" s="1">
        <f t="shared" si="18"/>
        <v>-2.5219830122561366</v>
      </c>
      <c r="AC35" s="1">
        <f t="shared" si="19"/>
        <v>-7.301698774386356E-2</v>
      </c>
    </row>
    <row r="36" spans="1:29" x14ac:dyDescent="0.2">
      <c r="D36" s="18"/>
      <c r="E36" s="10"/>
      <c r="F36" s="19"/>
      <c r="G36" s="19"/>
      <c r="H36" s="1"/>
      <c r="I36" s="1"/>
      <c r="U36" s="45">
        <v>-2.968</v>
      </c>
      <c r="V36" s="10">
        <f t="shared" si="4"/>
        <v>0.33692722371967654</v>
      </c>
      <c r="W36" s="45">
        <v>0.3004</v>
      </c>
      <c r="X36" s="18">
        <f t="shared" si="14"/>
        <v>0.1331</v>
      </c>
      <c r="Y36" s="10">
        <f t="shared" si="15"/>
        <v>0.87132958249008086</v>
      </c>
      <c r="Z36" s="19">
        <f t="shared" si="16"/>
        <v>87.132958249008084</v>
      </c>
      <c r="AA36" s="19">
        <f t="shared" si="17"/>
        <v>12.867041750991916</v>
      </c>
      <c r="AB36" s="1">
        <f t="shared" si="18"/>
        <v>-2.799663374302412</v>
      </c>
      <c r="AC36" s="1">
        <f t="shared" si="19"/>
        <v>-0.168336625697588</v>
      </c>
    </row>
    <row r="37" spans="1:29" x14ac:dyDescent="0.2">
      <c r="D37" s="18"/>
      <c r="E37" s="10"/>
      <c r="F37" s="19"/>
      <c r="G37" s="19"/>
      <c r="H37" s="1"/>
      <c r="I37" s="1"/>
      <c r="U37" s="45">
        <v>-3.3620000000000001</v>
      </c>
      <c r="V37" s="10">
        <f t="shared" si="4"/>
        <v>0.29744199881023198</v>
      </c>
      <c r="W37" s="45">
        <v>0.29649999999999999</v>
      </c>
      <c r="X37" s="18">
        <f t="shared" si="14"/>
        <v>0.12919999999999998</v>
      </c>
      <c r="Y37" s="10">
        <f t="shared" si="15"/>
        <v>0.84579851283034135</v>
      </c>
      <c r="Z37" s="19">
        <f t="shared" si="16"/>
        <v>84.579851283034131</v>
      </c>
      <c r="AA37" s="19">
        <f t="shared" si="17"/>
        <v>15.420148716965869</v>
      </c>
      <c r="AB37" s="1">
        <f t="shared" si="18"/>
        <v>-3.3535166612367711</v>
      </c>
      <c r="AC37" s="1">
        <f t="shared" si="19"/>
        <v>-8.4833387632290425E-3</v>
      </c>
    </row>
    <row r="38" spans="1:29" x14ac:dyDescent="0.2">
      <c r="D38" s="18"/>
      <c r="E38" s="10"/>
      <c r="F38" s="19"/>
      <c r="G38" s="19"/>
      <c r="H38" s="1"/>
      <c r="I38" s="1"/>
      <c r="U38" s="45">
        <v>-3.44</v>
      </c>
      <c r="V38" s="10">
        <f t="shared" si="4"/>
        <v>0.29069767441860467</v>
      </c>
      <c r="W38" s="45">
        <v>0.29239999999999999</v>
      </c>
      <c r="X38" s="18">
        <f t="shared" si="14"/>
        <v>0.12509999999999999</v>
      </c>
      <c r="Y38" s="10">
        <f t="shared" si="15"/>
        <v>0.81895815754702561</v>
      </c>
      <c r="Z38" s="19">
        <f t="shared" si="16"/>
        <v>81.895815754702568</v>
      </c>
      <c r="AA38" s="19">
        <f t="shared" si="17"/>
        <v>18.104184245297432</v>
      </c>
      <c r="AB38" s="1">
        <f t="shared" si="18"/>
        <v>-4.2340969744044061</v>
      </c>
      <c r="AC38" s="1">
        <f t="shared" si="19"/>
        <v>0.79409697440440619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6E75-382E-4740-882A-67837A572A8E}">
  <dimension ref="A1:AC55"/>
  <sheetViews>
    <sheetView zoomScaleNormal="70" workbookViewId="0">
      <selection activeCell="D16" sqref="D1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0.24191527218119702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0.11301527218119704</v>
      </c>
      <c r="F3" t="s">
        <v>12</v>
      </c>
      <c r="G3" t="s">
        <v>27</v>
      </c>
      <c r="H3" s="32">
        <f>STDEV(D25:D48)/STDEV(A25:A48)</f>
        <v>5.0107166230469249E-3</v>
      </c>
      <c r="I3" s="33" t="s">
        <v>28</v>
      </c>
      <c r="J3" s="34">
        <f>COUNT(D25:D31)</f>
        <v>7</v>
      </c>
      <c r="L3" t="s">
        <v>27</v>
      </c>
      <c r="M3" s="35">
        <f>-STDEV(L24:L25)/STDEV(Q24:Q25)</f>
        <v>-5.6948654854192537E-2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0.12889999999999999</v>
      </c>
      <c r="D4" s="16" t="s">
        <v>13</v>
      </c>
      <c r="E4" s="17">
        <f>-1/M4</f>
        <v>-1.0116094673571647</v>
      </c>
      <c r="F4" t="s">
        <v>14</v>
      </c>
      <c r="G4" t="s">
        <v>29</v>
      </c>
      <c r="H4" s="32">
        <f>AVERAGE(D25:D48)-H3*AVERAGE(A25:A48)</f>
        <v>0.11301527218119704</v>
      </c>
      <c r="I4" s="36" t="s">
        <v>30</v>
      </c>
      <c r="L4" t="s">
        <v>29</v>
      </c>
      <c r="M4" s="37">
        <f>AVERAGE(L24:L35)-M3*AVERAGE(Q24:Q35)</f>
        <v>0.98852376561135347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-2.204499196134468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7.4320000000000004</v>
      </c>
      <c r="D6" s="22" t="s">
        <v>17</v>
      </c>
      <c r="E6" s="23">
        <f>P24</f>
        <v>90.607223274941475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STDEV(I25:I31)/STDEV(E25:E31)</f>
        <v>12.527670871858016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STDEV(E25:E31)/STDEV(A25:A31)</f>
        <v>4.4336632796081354E-2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3.4428823985010154E-2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0.37456020684180424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-2.2909999999999999</v>
      </c>
      <c r="L24" s="10">
        <f>-1/K24</f>
        <v>0.43649061545176782</v>
      </c>
      <c r="M24" s="45">
        <v>0.23130000000000001</v>
      </c>
      <c r="N24" s="18">
        <f>M24-$B$5-$B$4</f>
        <v>0.10240000000000002</v>
      </c>
      <c r="O24" s="10">
        <f>(N24/$H$4)</f>
        <v>0.90607223274941473</v>
      </c>
      <c r="P24" s="19">
        <f>100*O24</f>
        <v>90.607223274941475</v>
      </c>
      <c r="Q24" s="19">
        <f>100-P24</f>
        <v>9.3927767250585248</v>
      </c>
      <c r="R24" s="1">
        <f>-1/($M$4+$M$3*Q24)</f>
        <v>-2.204499196134468</v>
      </c>
      <c r="S24" s="1">
        <f>K24-R24</f>
        <v>-8.6500803865531939E-2</v>
      </c>
    </row>
    <row r="25" spans="1:29" x14ac:dyDescent="0.2">
      <c r="A25" s="46">
        <v>-9.8000000000000004E-2</v>
      </c>
      <c r="B25" s="10">
        <f t="shared" ref="B25:B26" si="0">-1/A25</f>
        <v>10.204081632653061</v>
      </c>
      <c r="C25" s="45">
        <v>0.24210000000000001</v>
      </c>
      <c r="D25" s="18">
        <f t="shared" ref="D25:D26" si="1">C25-$B$5-$B$4</f>
        <v>0.11320000000000002</v>
      </c>
      <c r="E25" s="10">
        <f t="shared" ref="E25:E26" si="2">(D25/$H$4)</f>
        <v>1.0016345385472045</v>
      </c>
      <c r="F25" s="19">
        <f t="shared" ref="F25:F26" si="3">100*E25</f>
        <v>100.16345385472046</v>
      </c>
      <c r="G25" s="19">
        <f t="shared" ref="G25:G26" si="4">100-F25</f>
        <v>-0.16345385472045848</v>
      </c>
      <c r="H25" s="1">
        <f t="shared" ref="H25:H26" si="5">-1/($M$4+$M$3*G25)</f>
        <v>-1.0021724666117919</v>
      </c>
      <c r="I25" s="1">
        <f t="shared" ref="I25:I26" si="6">A25-H25</f>
        <v>0.90417246661179196</v>
      </c>
      <c r="K25" s="45">
        <v>-2.59</v>
      </c>
      <c r="L25" s="10">
        <f>-1/K25</f>
        <v>0.38610038610038611</v>
      </c>
      <c r="M25" s="45">
        <v>0.2303</v>
      </c>
      <c r="N25" s="18">
        <f>M25-$B$5-$B$4</f>
        <v>0.10140000000000002</v>
      </c>
      <c r="O25" s="10">
        <f>(N25/$H$4)</f>
        <v>0.89722387110147117</v>
      </c>
      <c r="P25" s="19">
        <f>100*O25</f>
        <v>89.72238711014711</v>
      </c>
      <c r="Q25" s="19">
        <f>100-P25</f>
        <v>10.27761288985289</v>
      </c>
      <c r="R25" s="1">
        <f>-1/($M$4+$M$3*Q25)</f>
        <v>-2.4799893600350362</v>
      </c>
      <c r="S25" s="1">
        <f>K25-R25</f>
        <v>-0.11001063996496363</v>
      </c>
      <c r="U25" s="45">
        <v>-9.8000000000000004E-2</v>
      </c>
      <c r="V25" s="10">
        <f t="shared" ref="V25:V35" si="7">-1/U25</f>
        <v>10.204081632653061</v>
      </c>
      <c r="W25" s="45">
        <v>0.24210000000000001</v>
      </c>
      <c r="X25" s="18">
        <f>W25-$B$5-$B$4</f>
        <v>0.11320000000000002</v>
      </c>
      <c r="Y25" s="10">
        <f>(X25/$H$4)</f>
        <v>1.0016345385472045</v>
      </c>
      <c r="Z25" s="19">
        <f t="shared" ref="Z25" si="8">100*Y25</f>
        <v>100.16345385472046</v>
      </c>
      <c r="AA25" s="19">
        <f t="shared" ref="AA25" si="9">100-Z25</f>
        <v>-0.16345385472045848</v>
      </c>
      <c r="AB25" s="1">
        <f>-1/($M$4+$M$3*AA25)</f>
        <v>-1.0021724666117919</v>
      </c>
      <c r="AC25" s="1">
        <f t="shared" ref="AC25" si="10">U25-AB25</f>
        <v>0.90417246661179196</v>
      </c>
    </row>
    <row r="26" spans="1:29" x14ac:dyDescent="0.2">
      <c r="A26" s="46">
        <v>-0.246</v>
      </c>
      <c r="B26" s="10">
        <f t="shared" si="0"/>
        <v>4.0650406504065044</v>
      </c>
      <c r="C26" s="45">
        <v>0.24129999999999999</v>
      </c>
      <c r="D26" s="18">
        <f t="shared" si="1"/>
        <v>0.1124</v>
      </c>
      <c r="E26" s="10">
        <f t="shared" si="2"/>
        <v>0.99455584922884954</v>
      </c>
      <c r="F26" s="19">
        <f t="shared" si="3"/>
        <v>99.455584922884952</v>
      </c>
      <c r="G26" s="19">
        <f t="shared" si="4"/>
        <v>0.54441507711504755</v>
      </c>
      <c r="H26" s="1">
        <f t="shared" si="5"/>
        <v>-1.0443645439076317</v>
      </c>
      <c r="I26" s="1">
        <f t="shared" si="6"/>
        <v>0.79836454390763167</v>
      </c>
      <c r="K26" s="45">
        <v>-2.6709999999999998</v>
      </c>
      <c r="L26" s="10">
        <f>-1/K26</f>
        <v>0.37439161362785478</v>
      </c>
      <c r="M26" s="45">
        <v>0.23</v>
      </c>
      <c r="N26" s="18">
        <f>M26-$B$5-$B$4</f>
        <v>0.10110000000000002</v>
      </c>
      <c r="O26" s="10">
        <f>(N26/$H$4)</f>
        <v>0.89456936260708819</v>
      </c>
      <c r="P26" s="19">
        <f>100*O26</f>
        <v>89.456936260708815</v>
      </c>
      <c r="Q26" s="19">
        <f>100-P26</f>
        <v>10.543063739291185</v>
      </c>
      <c r="R26" s="1">
        <f>-1/($M$4+$M$3*Q26)</f>
        <v>-2.5765860069190065</v>
      </c>
      <c r="S26" s="1">
        <f>K26-R26</f>
        <v>-9.4413993080993297E-2</v>
      </c>
      <c r="U26" s="45">
        <v>-0.246</v>
      </c>
      <c r="V26" s="10">
        <f t="shared" si="7"/>
        <v>4.0650406504065044</v>
      </c>
      <c r="W26" s="45">
        <v>0.24129999999999999</v>
      </c>
      <c r="X26" s="18">
        <f t="shared" ref="X26:X35" si="11">W26-$B$5-$B$4</f>
        <v>0.1124</v>
      </c>
      <c r="Y26" s="10">
        <f t="shared" ref="Y26:Y35" si="12">(X26/$H$4)</f>
        <v>0.99455584922884954</v>
      </c>
      <c r="Z26" s="19">
        <f t="shared" ref="Z26:Z35" si="13">100*Y26</f>
        <v>99.455584922884952</v>
      </c>
      <c r="AA26" s="19">
        <f t="shared" ref="AA26:AA35" si="14">100-Z26</f>
        <v>0.54441507711504755</v>
      </c>
      <c r="AB26" s="1">
        <f t="shared" ref="AB26:AB35" si="15">-1/($M$4+$M$3*AA26)</f>
        <v>-1.0443645439076317</v>
      </c>
      <c r="AC26" s="1">
        <f t="shared" ref="AC26:AC35" si="16">U26-AB26</f>
        <v>0.79836454390763167</v>
      </c>
    </row>
    <row r="27" spans="1:29" x14ac:dyDescent="0.2">
      <c r="A27" s="46">
        <v>-0.316</v>
      </c>
      <c r="B27" s="10">
        <f t="shared" ref="B27:B29" si="17">-1/A27</f>
        <v>3.1645569620253164</v>
      </c>
      <c r="C27" s="45">
        <v>0.23980000000000001</v>
      </c>
      <c r="D27" s="18">
        <f>C27-$B$5-$B$4</f>
        <v>0.11090000000000003</v>
      </c>
      <c r="E27" s="10">
        <f>(D27/$H$4)</f>
        <v>0.98128330675693454</v>
      </c>
      <c r="F27" s="19">
        <f t="shared" ref="F27:F29" si="18">100*E27</f>
        <v>98.128330675693448</v>
      </c>
      <c r="G27" s="19">
        <f t="shared" ref="G27:G29" si="19">100-F27</f>
        <v>1.8716693243065521</v>
      </c>
      <c r="H27" s="1">
        <f>-1/($M$4+$M$3*G27)</f>
        <v>-1.1338707760300846</v>
      </c>
      <c r="I27" s="1">
        <f t="shared" ref="I27:I29" si="20">A27-H27</f>
        <v>0.81787077603008451</v>
      </c>
      <c r="K27" s="45">
        <v>-3.3330000000000002</v>
      </c>
      <c r="L27" s="10">
        <f>-1/K27</f>
        <v>0.30003000300030003</v>
      </c>
      <c r="M27" s="45">
        <v>0.2273</v>
      </c>
      <c r="N27" s="18">
        <f>M27-$B$5-$B$4</f>
        <v>9.8400000000000015E-2</v>
      </c>
      <c r="O27" s="10">
        <f>(N27/$H$4)</f>
        <v>0.87067878615764061</v>
      </c>
      <c r="P27" s="19">
        <f>100*O27</f>
        <v>87.067878615764059</v>
      </c>
      <c r="Q27" s="19">
        <f>100-P27</f>
        <v>12.932121384235941</v>
      </c>
      <c r="R27" s="1">
        <f>-1/($M$4+$M$3*Q27)</f>
        <v>-3.9673589766547352</v>
      </c>
      <c r="S27" s="1">
        <f>K27-R27</f>
        <v>0.63435897665473506</v>
      </c>
      <c r="U27" s="45">
        <v>-0.316</v>
      </c>
      <c r="V27" s="10">
        <f t="shared" si="7"/>
        <v>3.1645569620253164</v>
      </c>
      <c r="W27" s="45">
        <v>0.23980000000000001</v>
      </c>
      <c r="X27" s="18">
        <f t="shared" si="11"/>
        <v>0.11090000000000003</v>
      </c>
      <c r="Y27" s="10">
        <f t="shared" si="12"/>
        <v>0.98128330675693454</v>
      </c>
      <c r="Z27" s="19">
        <f t="shared" si="13"/>
        <v>98.128330675693448</v>
      </c>
      <c r="AA27" s="19">
        <f t="shared" si="14"/>
        <v>1.8716693243065521</v>
      </c>
      <c r="AB27" s="1">
        <f t="shared" si="15"/>
        <v>-1.1338707760300846</v>
      </c>
      <c r="AC27" s="1">
        <f t="shared" si="16"/>
        <v>0.81787077603008451</v>
      </c>
    </row>
    <row r="28" spans="1:29" x14ac:dyDescent="0.2">
      <c r="A28" s="46">
        <v>-0.59399999999999997</v>
      </c>
      <c r="B28" s="10">
        <f t="shared" si="17"/>
        <v>1.6835016835016836</v>
      </c>
      <c r="C28" s="45">
        <v>0.2382</v>
      </c>
      <c r="D28" s="18">
        <f t="shared" ref="D28:D29" si="21">C28-$B$5-$B$4</f>
        <v>0.10930000000000001</v>
      </c>
      <c r="E28" s="10">
        <f t="shared" ref="E28:E29" si="22">(D28/$H$4)</f>
        <v>0.9671259281202248</v>
      </c>
      <c r="F28" s="19">
        <f t="shared" si="18"/>
        <v>96.712592812022478</v>
      </c>
      <c r="G28" s="19">
        <f t="shared" si="19"/>
        <v>3.2874071879775215</v>
      </c>
      <c r="H28" s="1">
        <f t="shared" ref="H28:H29" si="23">-1/($M$4+$M$3*G28)</f>
        <v>-1.247955928840784</v>
      </c>
      <c r="I28" s="1">
        <f t="shared" si="20"/>
        <v>0.65395592884078402</v>
      </c>
      <c r="U28" s="45">
        <v>-0.59399999999999997</v>
      </c>
      <c r="V28" s="10">
        <f t="shared" si="7"/>
        <v>1.6835016835016836</v>
      </c>
      <c r="W28" s="45">
        <v>0.2382</v>
      </c>
      <c r="X28" s="18">
        <f t="shared" si="11"/>
        <v>0.10930000000000001</v>
      </c>
      <c r="Y28" s="10">
        <f t="shared" si="12"/>
        <v>0.9671259281202248</v>
      </c>
      <c r="Z28" s="19">
        <f t="shared" si="13"/>
        <v>96.712592812022478</v>
      </c>
      <c r="AA28" s="19">
        <f t="shared" si="14"/>
        <v>3.2874071879775215</v>
      </c>
      <c r="AB28" s="1">
        <f t="shared" si="15"/>
        <v>-1.247955928840784</v>
      </c>
      <c r="AC28" s="1">
        <f t="shared" si="16"/>
        <v>0.65395592884078402</v>
      </c>
    </row>
    <row r="29" spans="1:29" x14ac:dyDescent="0.2">
      <c r="A29" s="46">
        <v>-0.89</v>
      </c>
      <c r="B29" s="10">
        <f t="shared" si="17"/>
        <v>1.1235955056179776</v>
      </c>
      <c r="C29" s="45">
        <v>0.23669999999999999</v>
      </c>
      <c r="D29" s="18">
        <f t="shared" si="21"/>
        <v>0.10780000000000001</v>
      </c>
      <c r="E29" s="10">
        <f t="shared" si="22"/>
        <v>0.95385338564830946</v>
      </c>
      <c r="F29" s="19">
        <f t="shared" si="18"/>
        <v>95.385338564830946</v>
      </c>
      <c r="G29" s="19">
        <f t="shared" si="19"/>
        <v>4.6146614351690545</v>
      </c>
      <c r="H29" s="1">
        <f t="shared" si="23"/>
        <v>-1.3779324043059125</v>
      </c>
      <c r="I29" s="1">
        <f t="shared" si="20"/>
        <v>0.48793240430591245</v>
      </c>
      <c r="U29" s="45">
        <v>-0.89</v>
      </c>
      <c r="V29" s="10">
        <f t="shared" si="7"/>
        <v>1.1235955056179776</v>
      </c>
      <c r="W29" s="45">
        <v>0.23669999999999999</v>
      </c>
      <c r="X29" s="18">
        <f t="shared" si="11"/>
        <v>0.10780000000000001</v>
      </c>
      <c r="Y29" s="10">
        <f t="shared" si="12"/>
        <v>0.95385338564830946</v>
      </c>
      <c r="Z29" s="19">
        <f t="shared" si="13"/>
        <v>95.385338564830946</v>
      </c>
      <c r="AA29" s="19">
        <f t="shared" si="14"/>
        <v>4.6146614351690545</v>
      </c>
      <c r="AB29" s="1">
        <f t="shared" si="15"/>
        <v>-1.3779324043059125</v>
      </c>
      <c r="AC29" s="1">
        <f t="shared" si="16"/>
        <v>0.48793240430591245</v>
      </c>
    </row>
    <row r="30" spans="1:29" x14ac:dyDescent="0.2">
      <c r="A30" s="45">
        <v>-1.3109999999999999</v>
      </c>
      <c r="B30" s="10">
        <f>-1/A30</f>
        <v>0.76277650648360029</v>
      </c>
      <c r="C30" s="45">
        <v>0.2354</v>
      </c>
      <c r="D30" s="18">
        <f>C30-$B$5-$B$4</f>
        <v>0.10650000000000001</v>
      </c>
      <c r="E30" s="10">
        <f>(D30/$H$4)</f>
        <v>0.94235051550598303</v>
      </c>
      <c r="F30" s="19">
        <f>100*E30</f>
        <v>94.2350515505983</v>
      </c>
      <c r="G30" s="19">
        <f>100-F30</f>
        <v>5.7649484494017003</v>
      </c>
      <c r="H30" s="1">
        <f>-1/($M$4+$M$3*G30)</f>
        <v>-1.514651895487156</v>
      </c>
      <c r="I30" s="1">
        <f>A30-H30</f>
        <v>0.20365189548715601</v>
      </c>
      <c r="Q30" s="1"/>
      <c r="R30" s="1"/>
      <c r="U30" s="45">
        <v>-1.3109999999999999</v>
      </c>
      <c r="V30" s="10">
        <f t="shared" si="7"/>
        <v>0.76277650648360029</v>
      </c>
      <c r="W30" s="45">
        <v>0.2354</v>
      </c>
      <c r="X30" s="18">
        <f t="shared" si="11"/>
        <v>0.10650000000000001</v>
      </c>
      <c r="Y30" s="10">
        <f t="shared" si="12"/>
        <v>0.94235051550598303</v>
      </c>
      <c r="Z30" s="19">
        <f t="shared" si="13"/>
        <v>94.2350515505983</v>
      </c>
      <c r="AA30" s="19">
        <f t="shared" si="14"/>
        <v>5.7649484494017003</v>
      </c>
      <c r="AB30" s="1">
        <f t="shared" si="15"/>
        <v>-1.514651895487156</v>
      </c>
      <c r="AC30" s="1">
        <f t="shared" si="16"/>
        <v>0.20365189548715601</v>
      </c>
    </row>
    <row r="31" spans="1:29" x14ac:dyDescent="0.2">
      <c r="A31" s="45">
        <v>-1.855</v>
      </c>
      <c r="B31" s="10">
        <f>-1/A31</f>
        <v>0.53908355795148244</v>
      </c>
      <c r="C31" s="45">
        <v>0.23330000000000001</v>
      </c>
      <c r="D31" s="18">
        <f>C31-$B$5-$B$4</f>
        <v>0.10440000000000002</v>
      </c>
      <c r="E31" s="10">
        <f>(D31/$H$4)</f>
        <v>0.92376895604530174</v>
      </c>
      <c r="F31" s="19">
        <f>100*E31</f>
        <v>92.376895604530176</v>
      </c>
      <c r="G31" s="19">
        <f>100-F31</f>
        <v>7.6231043954698237</v>
      </c>
      <c r="H31" s="1">
        <f>-1/($M$4+$M$3*G31)</f>
        <v>-1.8037575804732997</v>
      </c>
      <c r="I31" s="1">
        <f>A31-H31</f>
        <v>-5.1242419526700278E-2</v>
      </c>
      <c r="U31" s="45">
        <v>-1.855</v>
      </c>
      <c r="V31" s="10">
        <f t="shared" si="7"/>
        <v>0.53908355795148244</v>
      </c>
      <c r="W31" s="45">
        <v>0.23330000000000001</v>
      </c>
      <c r="X31" s="18">
        <f t="shared" si="11"/>
        <v>0.10440000000000002</v>
      </c>
      <c r="Y31" s="10">
        <f t="shared" si="12"/>
        <v>0.92376895604530174</v>
      </c>
      <c r="Z31" s="19">
        <f t="shared" si="13"/>
        <v>92.376895604530176</v>
      </c>
      <c r="AA31" s="19">
        <f t="shared" si="14"/>
        <v>7.6231043954698237</v>
      </c>
      <c r="AB31" s="1">
        <f t="shared" si="15"/>
        <v>-1.8037575804732997</v>
      </c>
      <c r="AC31" s="1">
        <f t="shared" si="16"/>
        <v>-5.1242419526700278E-2</v>
      </c>
    </row>
    <row r="32" spans="1:29" x14ac:dyDescent="0.2">
      <c r="D32" s="18"/>
      <c r="E32" s="10"/>
      <c r="F32" s="19"/>
      <c r="G32" s="19"/>
      <c r="H32" s="1"/>
      <c r="I32" s="1"/>
      <c r="U32" s="45">
        <v>-2.2909999999999999</v>
      </c>
      <c r="V32" s="10">
        <f t="shared" si="7"/>
        <v>0.43649061545176782</v>
      </c>
      <c r="W32" s="45">
        <v>0.23130000000000001</v>
      </c>
      <c r="X32" s="18">
        <f t="shared" si="11"/>
        <v>0.10240000000000002</v>
      </c>
      <c r="Y32" s="10">
        <f t="shared" si="12"/>
        <v>0.90607223274941473</v>
      </c>
      <c r="Z32" s="19">
        <f t="shared" si="13"/>
        <v>90.607223274941475</v>
      </c>
      <c r="AA32" s="19">
        <f t="shared" si="14"/>
        <v>9.3927767250585248</v>
      </c>
      <c r="AB32" s="1">
        <f t="shared" si="15"/>
        <v>-2.204499196134468</v>
      </c>
      <c r="AC32" s="1">
        <f t="shared" si="16"/>
        <v>-8.6500803865531939E-2</v>
      </c>
    </row>
    <row r="33" spans="4:29" x14ac:dyDescent="0.2">
      <c r="D33" s="18"/>
      <c r="E33" s="10"/>
      <c r="F33" s="19"/>
      <c r="G33" s="19"/>
      <c r="H33" s="1"/>
      <c r="I33" s="1"/>
      <c r="U33" s="45">
        <v>-2.59</v>
      </c>
      <c r="V33" s="10">
        <f t="shared" si="7"/>
        <v>0.38610038610038611</v>
      </c>
      <c r="W33" s="45">
        <v>0.2303</v>
      </c>
      <c r="X33" s="18">
        <f t="shared" si="11"/>
        <v>0.10140000000000002</v>
      </c>
      <c r="Y33" s="10">
        <f t="shared" si="12"/>
        <v>0.89722387110147117</v>
      </c>
      <c r="Z33" s="19">
        <f t="shared" si="13"/>
        <v>89.72238711014711</v>
      </c>
      <c r="AA33" s="19">
        <f t="shared" si="14"/>
        <v>10.27761288985289</v>
      </c>
      <c r="AB33" s="1">
        <f t="shared" si="15"/>
        <v>-2.4799893600350362</v>
      </c>
      <c r="AC33" s="1">
        <f t="shared" si="16"/>
        <v>-0.11001063996496363</v>
      </c>
    </row>
    <row r="34" spans="4:29" x14ac:dyDescent="0.2">
      <c r="D34" s="18"/>
      <c r="E34" s="10"/>
      <c r="F34" s="19"/>
      <c r="G34" s="19"/>
      <c r="H34" s="1"/>
      <c r="I34" s="1"/>
      <c r="U34" s="45">
        <v>-2.6709999999999998</v>
      </c>
      <c r="V34" s="10">
        <f t="shared" si="7"/>
        <v>0.37439161362785478</v>
      </c>
      <c r="W34" s="45">
        <v>0.23</v>
      </c>
      <c r="X34" s="18">
        <f t="shared" si="11"/>
        <v>0.10110000000000002</v>
      </c>
      <c r="Y34" s="10">
        <f t="shared" si="12"/>
        <v>0.89456936260708819</v>
      </c>
      <c r="Z34" s="19">
        <f t="shared" si="13"/>
        <v>89.456936260708815</v>
      </c>
      <c r="AA34" s="19">
        <f t="shared" si="14"/>
        <v>10.543063739291185</v>
      </c>
      <c r="AB34" s="1">
        <f t="shared" si="15"/>
        <v>-2.5765860069190065</v>
      </c>
      <c r="AC34" s="1">
        <f t="shared" si="16"/>
        <v>-9.4413993080993297E-2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U35" s="45">
        <v>-3.3330000000000002</v>
      </c>
      <c r="V35" s="10">
        <f t="shared" si="7"/>
        <v>0.30003000300030003</v>
      </c>
      <c r="W35" s="45">
        <v>0.2273</v>
      </c>
      <c r="X35" s="18">
        <f t="shared" si="11"/>
        <v>9.8400000000000015E-2</v>
      </c>
      <c r="Y35" s="10">
        <f t="shared" si="12"/>
        <v>0.87067878615764061</v>
      </c>
      <c r="Z35" s="19">
        <f t="shared" si="13"/>
        <v>87.067878615764059</v>
      </c>
      <c r="AA35" s="19">
        <f t="shared" si="14"/>
        <v>12.932121384235941</v>
      </c>
      <c r="AB35" s="1">
        <f t="shared" si="15"/>
        <v>-3.9673589766547352</v>
      </c>
      <c r="AC35" s="1">
        <f t="shared" si="16"/>
        <v>0.63435897665473506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25EE-99F3-44BF-B1E1-8F7AB95FA4A2}">
  <dimension ref="A1:AC55"/>
  <sheetViews>
    <sheetView zoomScale="90" zoomScaleNormal="44" workbookViewId="0">
      <selection activeCell="C14" sqref="C14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0.28557613103224883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0.13917613103224882</v>
      </c>
      <c r="F3" t="s">
        <v>12</v>
      </c>
      <c r="G3" t="s">
        <v>27</v>
      </c>
      <c r="H3" s="32">
        <f>STDEV(D25:D48)/STDEV(A25:A48)</f>
        <v>8.3979728671736698E-3</v>
      </c>
      <c r="I3" s="33" t="s">
        <v>28</v>
      </c>
      <c r="J3" s="34">
        <f>COUNT(D25:D33)</f>
        <v>9</v>
      </c>
      <c r="L3" t="s">
        <v>27</v>
      </c>
      <c r="M3" s="35">
        <f>-STDEV(L24:L26)/STDEV(Q24:Q26)</f>
        <v>-4.5144749200354377E-2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0.1464</v>
      </c>
      <c r="D4" s="16" t="s">
        <v>13</v>
      </c>
      <c r="E4" s="17">
        <f>-1/M4</f>
        <v>-1.0928549175127529</v>
      </c>
      <c r="F4" t="s">
        <v>14</v>
      </c>
      <c r="G4" t="s">
        <v>29</v>
      </c>
      <c r="H4" s="32">
        <f>AVERAGE(D25:D48)-H3*AVERAGE(A25:A48)</f>
        <v>0.13917613103224882</v>
      </c>
      <c r="I4" s="36" t="s">
        <v>30</v>
      </c>
      <c r="L4" t="s">
        <v>29</v>
      </c>
      <c r="M4" s="37">
        <f>AVERAGE(L24:L35)-M3*AVERAGE(Q24:Q35)</f>
        <v>0.91503454298939979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-1.6724509411059376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7.7519999999999998</v>
      </c>
      <c r="D6" s="22" t="s">
        <v>17</v>
      </c>
      <c r="E6" s="23">
        <f>P24</f>
        <v>92.975712890033151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9.8753553519052364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6.0340611604067063E-2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3.8268685453280757E-2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0.60184990734818766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-1.673</v>
      </c>
      <c r="L24" s="10">
        <f>-1/K24</f>
        <v>0.59772863120143449</v>
      </c>
      <c r="M24" s="45">
        <v>0.27579999999999999</v>
      </c>
      <c r="N24" s="18">
        <f t="shared" ref="N24:N25" si="0">M24-$B$5-$B$4</f>
        <v>0.12939999999999999</v>
      </c>
      <c r="O24" s="10">
        <f t="shared" ref="O24:O25" si="1">(N24/$H$4)</f>
        <v>0.92975712890033146</v>
      </c>
      <c r="P24" s="19">
        <f t="shared" ref="P24:P25" si="2">100*O24</f>
        <v>92.975712890033151</v>
      </c>
      <c r="Q24" s="19">
        <f t="shared" ref="Q24:Q25" si="3">100-P24</f>
        <v>7.0242871099668491</v>
      </c>
      <c r="R24" s="1">
        <f t="shared" ref="R24:R25" si="4">-1/($M$4+$M$3*Q24)</f>
        <v>-1.6724509411059376</v>
      </c>
      <c r="S24" s="1">
        <f t="shared" ref="S24:S25" si="5">K24-R24</f>
        <v>-5.4905889406242636E-4</v>
      </c>
    </row>
    <row r="25" spans="1:29" x14ac:dyDescent="0.2">
      <c r="A25" s="45">
        <v>-0.10100000000000001</v>
      </c>
      <c r="B25" s="10">
        <f t="shared" ref="B25:B32" si="6">-1/A25</f>
        <v>9.9009900990099009</v>
      </c>
      <c r="C25" s="45">
        <v>0.28660000000000002</v>
      </c>
      <c r="D25" s="18">
        <f t="shared" ref="D25" si="7">C25-$B$5-$B$4</f>
        <v>0.14020000000000002</v>
      </c>
      <c r="E25" s="10">
        <f t="shared" ref="E25" si="8">(D25/$H$4)</f>
        <v>1.0073566419770208</v>
      </c>
      <c r="F25" s="19">
        <f t="shared" ref="F25" si="9">100*E25</f>
        <v>100.73566419770208</v>
      </c>
      <c r="G25" s="19">
        <f t="shared" ref="G25" si="10">100-F25</f>
        <v>-0.73566419770207858</v>
      </c>
      <c r="H25" s="1">
        <f t="shared" ref="H25" si="11">-1/($M$4+$M$3*G25)</f>
        <v>-1.0545787546137184</v>
      </c>
      <c r="I25" s="1">
        <f t="shared" ref="I25" si="12">A25-H25</f>
        <v>0.95357875461371844</v>
      </c>
      <c r="K25" s="45">
        <v>-1.839</v>
      </c>
      <c r="L25" s="10">
        <f t="shared" ref="L25:L28" si="13">-1/K25</f>
        <v>0.54377379010331706</v>
      </c>
      <c r="M25" s="45">
        <v>0.2737</v>
      </c>
      <c r="N25" s="18">
        <f t="shared" si="0"/>
        <v>0.1273</v>
      </c>
      <c r="O25" s="10">
        <f t="shared" si="1"/>
        <v>0.9146683346909753</v>
      </c>
      <c r="P25" s="19">
        <f t="shared" si="2"/>
        <v>91.466833469097537</v>
      </c>
      <c r="Q25" s="19">
        <f t="shared" si="3"/>
        <v>8.5331665309024629</v>
      </c>
      <c r="R25" s="1">
        <f t="shared" si="4"/>
        <v>-1.8874802076440249</v>
      </c>
      <c r="S25" s="1">
        <f t="shared" si="5"/>
        <v>4.8480207644024942E-2</v>
      </c>
      <c r="U25" s="45">
        <v>-0.10100000000000001</v>
      </c>
      <c r="V25" s="10">
        <f t="shared" ref="V25:V38" si="14">-1/U25</f>
        <v>9.9009900990099009</v>
      </c>
      <c r="W25" s="45">
        <v>0.28660000000000002</v>
      </c>
      <c r="X25" s="18">
        <f>W25-$B$5-$B$4</f>
        <v>0.14020000000000002</v>
      </c>
      <c r="Y25" s="10">
        <f>(X25/$H$4)</f>
        <v>1.0073566419770208</v>
      </c>
      <c r="Z25" s="19">
        <f t="shared" ref="Z25" si="15">100*Y25</f>
        <v>100.73566419770208</v>
      </c>
      <c r="AA25" s="19">
        <f t="shared" ref="AA25" si="16">100-Z25</f>
        <v>-0.73566419770207858</v>
      </c>
      <c r="AB25" s="1">
        <f>-1/($M$4+$M$3*AA25)</f>
        <v>-1.0545787546137184</v>
      </c>
      <c r="AC25" s="1">
        <f t="shared" ref="AC25" si="17">U25-AB25</f>
        <v>0.95357875461371844</v>
      </c>
    </row>
    <row r="26" spans="1:29" x14ac:dyDescent="0.2">
      <c r="A26" s="45">
        <v>-0.13500000000000001</v>
      </c>
      <c r="B26" s="10">
        <f t="shared" si="6"/>
        <v>7.4074074074074066</v>
      </c>
      <c r="C26" s="45">
        <v>0.28520000000000001</v>
      </c>
      <c r="D26" s="18">
        <f t="shared" ref="D26:D32" si="18">C26-$B$5-$B$4</f>
        <v>0.13880000000000001</v>
      </c>
      <c r="E26" s="10">
        <f t="shared" ref="E26:E32" si="19">(D26/$H$4)</f>
        <v>0.99729744583744995</v>
      </c>
      <c r="F26" s="19">
        <f t="shared" ref="F26:F32" si="20">100*E26</f>
        <v>99.729744583744989</v>
      </c>
      <c r="G26" s="19">
        <f t="shared" ref="G26:G32" si="21">100-F26</f>
        <v>0.27025541625501148</v>
      </c>
      <c r="H26" s="1">
        <f t="shared" ref="H26:H32" si="22">-1/($M$4+$M$3*G26)</f>
        <v>-1.1076234141944552</v>
      </c>
      <c r="I26" s="1">
        <f t="shared" ref="I26:I32" si="23">A26-H26</f>
        <v>0.97262341419445519</v>
      </c>
      <c r="K26" s="45">
        <v>-2.0939999999999999</v>
      </c>
      <c r="L26" s="10">
        <f t="shared" si="13"/>
        <v>0.47755491881566381</v>
      </c>
      <c r="M26" s="45">
        <v>0.27210000000000001</v>
      </c>
      <c r="N26" s="18">
        <f t="shared" ref="N26:N28" si="24">M26-$B$5-$B$4</f>
        <v>0.12570000000000001</v>
      </c>
      <c r="O26" s="10">
        <f t="shared" ref="O26:O28" si="25">(N26/$H$4)</f>
        <v>0.90317211053146584</v>
      </c>
      <c r="P26" s="19">
        <f t="shared" ref="P26:P28" si="26">100*O26</f>
        <v>90.317211053146579</v>
      </c>
      <c r="Q26" s="19">
        <f t="shared" ref="Q26:Q28" si="27">100-P26</f>
        <v>9.682788946853421</v>
      </c>
      <c r="R26" s="1">
        <f t="shared" ref="R26:R28" si="28">-1/($M$4+$M$3*Q26)</f>
        <v>-2.0924552856813006</v>
      </c>
      <c r="S26" s="1">
        <f t="shared" ref="S26:S28" si="29">K26-R26</f>
        <v>-1.5447143186992918E-3</v>
      </c>
      <c r="U26" s="45">
        <v>-0.13500000000000001</v>
      </c>
      <c r="V26" s="10">
        <f t="shared" si="14"/>
        <v>7.4074074074074066</v>
      </c>
      <c r="W26" s="45">
        <v>0.28520000000000001</v>
      </c>
      <c r="X26" s="18">
        <f t="shared" ref="X26:X38" si="30">W26-$B$5-$B$4</f>
        <v>0.13880000000000001</v>
      </c>
      <c r="Y26" s="10">
        <f t="shared" ref="Y26:Y38" si="31">(X26/$H$4)</f>
        <v>0.99729744583744995</v>
      </c>
      <c r="Z26" s="19">
        <f t="shared" ref="Z26:Z38" si="32">100*Y26</f>
        <v>99.729744583744989</v>
      </c>
      <c r="AA26" s="19">
        <f t="shared" ref="AA26:AA38" si="33">100-Z26</f>
        <v>0.27025541625501148</v>
      </c>
      <c r="AB26" s="1">
        <f t="shared" ref="AB26:AB38" si="34">-1/($M$4+$M$3*AA26)</f>
        <v>-1.1076234141944552</v>
      </c>
      <c r="AC26" s="1">
        <f t="shared" ref="AC26:AC38" si="35">U26-AB26</f>
        <v>0.97262341419445519</v>
      </c>
    </row>
    <row r="27" spans="1:29" x14ac:dyDescent="0.2">
      <c r="A27" s="45">
        <v>-0.20100000000000001</v>
      </c>
      <c r="B27" s="10">
        <f t="shared" si="6"/>
        <v>4.9751243781094523</v>
      </c>
      <c r="C27" s="45">
        <v>0.28310000000000002</v>
      </c>
      <c r="D27" s="18">
        <f t="shared" si="18"/>
        <v>0.13670000000000002</v>
      </c>
      <c r="E27" s="10">
        <f t="shared" si="19"/>
        <v>0.98220865162809379</v>
      </c>
      <c r="F27" s="19">
        <f t="shared" si="20"/>
        <v>98.220865162809375</v>
      </c>
      <c r="G27" s="19">
        <f t="shared" si="21"/>
        <v>1.7791348371906253</v>
      </c>
      <c r="H27" s="1">
        <f t="shared" si="22"/>
        <v>-1.1980123341706843</v>
      </c>
      <c r="I27" s="1">
        <f t="shared" si="23"/>
        <v>0.99701233417068424</v>
      </c>
      <c r="K27" s="45">
        <v>-2.3570000000000002</v>
      </c>
      <c r="L27" s="10">
        <f t="shared" si="13"/>
        <v>0.4242681374628765</v>
      </c>
      <c r="M27" s="45">
        <v>0.27039999999999997</v>
      </c>
      <c r="N27" s="18">
        <f t="shared" si="24"/>
        <v>0.12399999999999997</v>
      </c>
      <c r="O27" s="10">
        <f t="shared" si="25"/>
        <v>0.89095737236198669</v>
      </c>
      <c r="P27" s="19">
        <f t="shared" si="26"/>
        <v>89.095737236198673</v>
      </c>
      <c r="Q27" s="19">
        <f t="shared" si="27"/>
        <v>10.904262763801327</v>
      </c>
      <c r="R27" s="1">
        <f t="shared" si="28"/>
        <v>-2.365384013019217</v>
      </c>
      <c r="S27" s="1">
        <f t="shared" si="29"/>
        <v>8.3840130192167628E-3</v>
      </c>
      <c r="U27" s="45">
        <v>-0.20100000000000001</v>
      </c>
      <c r="V27" s="10">
        <f t="shared" si="14"/>
        <v>4.9751243781094523</v>
      </c>
      <c r="W27" s="45">
        <v>0.28310000000000002</v>
      </c>
      <c r="X27" s="18">
        <f t="shared" si="30"/>
        <v>0.13670000000000002</v>
      </c>
      <c r="Y27" s="10">
        <f t="shared" si="31"/>
        <v>0.98220865162809379</v>
      </c>
      <c r="Z27" s="19">
        <f t="shared" si="32"/>
        <v>98.220865162809375</v>
      </c>
      <c r="AA27" s="19">
        <f t="shared" si="33"/>
        <v>1.7791348371906253</v>
      </c>
      <c r="AB27" s="1">
        <f t="shared" si="34"/>
        <v>-1.1980123341706843</v>
      </c>
      <c r="AC27" s="1">
        <f t="shared" si="35"/>
        <v>0.99701233417068424</v>
      </c>
    </row>
    <row r="28" spans="1:29" x14ac:dyDescent="0.2">
      <c r="A28" s="45">
        <v>-0.251</v>
      </c>
      <c r="B28" s="10">
        <f t="shared" si="6"/>
        <v>3.9840637450199203</v>
      </c>
      <c r="C28" s="45">
        <v>0.2823</v>
      </c>
      <c r="D28" s="18">
        <f t="shared" si="18"/>
        <v>0.13589999999999999</v>
      </c>
      <c r="E28" s="10">
        <f t="shared" si="19"/>
        <v>0.97646053954833889</v>
      </c>
      <c r="F28" s="19">
        <f t="shared" si="20"/>
        <v>97.646053954833889</v>
      </c>
      <c r="G28" s="19">
        <f t="shared" si="21"/>
        <v>2.3539460451661114</v>
      </c>
      <c r="H28" s="1">
        <f t="shared" si="22"/>
        <v>-1.2364512161783123</v>
      </c>
      <c r="I28" s="1">
        <f t="shared" si="23"/>
        <v>0.98545121617831233</v>
      </c>
      <c r="K28" s="45">
        <v>-3.1869999999999998</v>
      </c>
      <c r="L28" s="10">
        <f t="shared" si="13"/>
        <v>0.3137747097583935</v>
      </c>
      <c r="M28">
        <v>0.26750000000000002</v>
      </c>
      <c r="N28" s="18">
        <f t="shared" si="24"/>
        <v>0.12110000000000001</v>
      </c>
      <c r="O28" s="10">
        <f t="shared" si="25"/>
        <v>0.87012046607287608</v>
      </c>
      <c r="P28" s="19">
        <f t="shared" si="26"/>
        <v>87.012046607287601</v>
      </c>
      <c r="Q28" s="19">
        <f t="shared" si="27"/>
        <v>12.987953392712399</v>
      </c>
      <c r="R28" s="1">
        <f t="shared" si="28"/>
        <v>-3.0423188580910998</v>
      </c>
      <c r="S28" s="1">
        <f t="shared" si="29"/>
        <v>-0.14468114190890002</v>
      </c>
      <c r="U28" s="45">
        <v>-0.251</v>
      </c>
      <c r="V28" s="10">
        <f t="shared" si="14"/>
        <v>3.9840637450199203</v>
      </c>
      <c r="W28" s="45">
        <v>0.2823</v>
      </c>
      <c r="X28" s="18">
        <f t="shared" si="30"/>
        <v>0.13589999999999999</v>
      </c>
      <c r="Y28" s="10">
        <f t="shared" si="31"/>
        <v>0.97646053954833889</v>
      </c>
      <c r="Z28" s="19">
        <f t="shared" si="32"/>
        <v>97.646053954833889</v>
      </c>
      <c r="AA28" s="19">
        <f t="shared" si="33"/>
        <v>2.3539460451661114</v>
      </c>
      <c r="AB28" s="1">
        <f t="shared" si="34"/>
        <v>-1.2364512161783123</v>
      </c>
      <c r="AC28" s="1">
        <f t="shared" si="35"/>
        <v>0.98545121617831233</v>
      </c>
    </row>
    <row r="29" spans="1:29" x14ac:dyDescent="0.2">
      <c r="A29" s="45">
        <v>-0.35799999999999998</v>
      </c>
      <c r="B29" s="10">
        <f t="shared" si="6"/>
        <v>2.7932960893854748</v>
      </c>
      <c r="C29" s="45">
        <v>0.28120000000000001</v>
      </c>
      <c r="D29" s="18">
        <f t="shared" si="18"/>
        <v>0.1348</v>
      </c>
      <c r="E29" s="10">
        <f t="shared" si="19"/>
        <v>0.96855688543867613</v>
      </c>
      <c r="F29" s="19">
        <f t="shared" si="20"/>
        <v>96.855688543867615</v>
      </c>
      <c r="G29" s="19">
        <f t="shared" si="21"/>
        <v>3.1443114561323853</v>
      </c>
      <c r="H29" s="1">
        <f t="shared" si="22"/>
        <v>-1.2935181698918734</v>
      </c>
      <c r="I29" s="1">
        <f t="shared" si="23"/>
        <v>0.93551816989187342</v>
      </c>
      <c r="U29" s="45">
        <v>-0.35799999999999998</v>
      </c>
      <c r="V29" s="10">
        <f t="shared" si="14"/>
        <v>2.7932960893854748</v>
      </c>
      <c r="W29" s="45">
        <v>0.28120000000000001</v>
      </c>
      <c r="X29" s="18">
        <f t="shared" si="30"/>
        <v>0.1348</v>
      </c>
      <c r="Y29" s="10">
        <f t="shared" si="31"/>
        <v>0.96855688543867613</v>
      </c>
      <c r="Z29" s="19">
        <f t="shared" si="32"/>
        <v>96.855688543867615</v>
      </c>
      <c r="AA29" s="19">
        <f t="shared" si="33"/>
        <v>3.1443114561323853</v>
      </c>
      <c r="AB29" s="1">
        <f t="shared" si="34"/>
        <v>-1.2935181698918734</v>
      </c>
      <c r="AC29" s="1">
        <f t="shared" si="35"/>
        <v>0.93551816989187342</v>
      </c>
    </row>
    <row r="30" spans="1:29" x14ac:dyDescent="0.2">
      <c r="A30" s="45">
        <v>-0.50800000000000001</v>
      </c>
      <c r="B30" s="10">
        <f t="shared" si="6"/>
        <v>1.9685039370078741</v>
      </c>
      <c r="C30" s="45">
        <v>0.28079999999999999</v>
      </c>
      <c r="D30" s="18">
        <f t="shared" si="18"/>
        <v>0.13439999999999999</v>
      </c>
      <c r="E30" s="10">
        <f t="shared" si="19"/>
        <v>0.96568282939879868</v>
      </c>
      <c r="F30" s="19">
        <f t="shared" si="20"/>
        <v>96.568282939879865</v>
      </c>
      <c r="G30" s="19">
        <f t="shared" si="21"/>
        <v>3.4317170601201354</v>
      </c>
      <c r="H30" s="1">
        <f t="shared" si="22"/>
        <v>-1.3155981286198719</v>
      </c>
      <c r="I30" s="1">
        <f t="shared" si="23"/>
        <v>0.8075981286198719</v>
      </c>
      <c r="Q30" s="1"/>
      <c r="R30" s="1"/>
      <c r="U30" s="45">
        <v>-0.50800000000000001</v>
      </c>
      <c r="V30" s="10">
        <f t="shared" si="14"/>
        <v>1.9685039370078741</v>
      </c>
      <c r="W30" s="45">
        <v>0.28079999999999999</v>
      </c>
      <c r="X30" s="18">
        <f t="shared" si="30"/>
        <v>0.13439999999999999</v>
      </c>
      <c r="Y30" s="10">
        <f t="shared" si="31"/>
        <v>0.96568282939879868</v>
      </c>
      <c r="Z30" s="19">
        <f t="shared" si="32"/>
        <v>96.568282939879865</v>
      </c>
      <c r="AA30" s="19">
        <f t="shared" si="33"/>
        <v>3.4317170601201354</v>
      </c>
      <c r="AB30" s="1">
        <f t="shared" si="34"/>
        <v>-1.3155981286198719</v>
      </c>
      <c r="AC30" s="1">
        <f t="shared" si="35"/>
        <v>0.8075981286198719</v>
      </c>
    </row>
    <row r="31" spans="1:29" x14ac:dyDescent="0.2">
      <c r="A31" s="45">
        <v>-0.65400000000000003</v>
      </c>
      <c r="B31" s="10">
        <f t="shared" si="6"/>
        <v>1.5290519877675841</v>
      </c>
      <c r="C31" s="45">
        <v>0.2797</v>
      </c>
      <c r="D31" s="18">
        <f t="shared" si="18"/>
        <v>0.1333</v>
      </c>
      <c r="E31" s="10">
        <f t="shared" si="19"/>
        <v>0.95777917528913592</v>
      </c>
      <c r="F31" s="19">
        <f t="shared" si="20"/>
        <v>95.777917528913591</v>
      </c>
      <c r="G31" s="19">
        <f t="shared" si="21"/>
        <v>4.2220824710864093</v>
      </c>
      <c r="H31" s="1">
        <f t="shared" si="22"/>
        <v>-1.3803962145097828</v>
      </c>
      <c r="I31" s="1">
        <f t="shared" si="23"/>
        <v>0.72639621450978276</v>
      </c>
      <c r="U31" s="45">
        <v>-0.65400000000000003</v>
      </c>
      <c r="V31" s="10">
        <f t="shared" si="14"/>
        <v>1.5290519877675841</v>
      </c>
      <c r="W31" s="45">
        <v>0.2797</v>
      </c>
      <c r="X31" s="18">
        <f t="shared" si="30"/>
        <v>0.1333</v>
      </c>
      <c r="Y31" s="10">
        <f t="shared" si="31"/>
        <v>0.95777917528913592</v>
      </c>
      <c r="Z31" s="19">
        <f t="shared" si="32"/>
        <v>95.777917528913591</v>
      </c>
      <c r="AA31" s="19">
        <f t="shared" si="33"/>
        <v>4.2220824710864093</v>
      </c>
      <c r="AB31" s="1">
        <f t="shared" si="34"/>
        <v>-1.3803962145097828</v>
      </c>
      <c r="AC31" s="1">
        <f t="shared" si="35"/>
        <v>0.72639621450978276</v>
      </c>
    </row>
    <row r="32" spans="1:29" x14ac:dyDescent="0.2">
      <c r="A32" s="45">
        <v>-0.80800000000000005</v>
      </c>
      <c r="B32" s="10">
        <f t="shared" si="6"/>
        <v>1.2376237623762376</v>
      </c>
      <c r="C32" s="45">
        <v>0.27879999999999999</v>
      </c>
      <c r="D32" s="18">
        <f t="shared" si="18"/>
        <v>0.13239999999999999</v>
      </c>
      <c r="E32" s="10">
        <f t="shared" si="19"/>
        <v>0.95131254919941177</v>
      </c>
      <c r="F32" s="19">
        <f t="shared" si="20"/>
        <v>95.131254919941171</v>
      </c>
      <c r="G32" s="19">
        <f t="shared" si="21"/>
        <v>4.8687450800588294</v>
      </c>
      <c r="H32" s="1">
        <f t="shared" si="22"/>
        <v>-1.4383599458886671</v>
      </c>
      <c r="I32" s="1">
        <f t="shared" si="23"/>
        <v>0.63035994588866706</v>
      </c>
      <c r="U32" s="45">
        <v>-0.80800000000000005</v>
      </c>
      <c r="V32" s="10">
        <f t="shared" si="14"/>
        <v>1.2376237623762376</v>
      </c>
      <c r="W32" s="45">
        <v>0.27879999999999999</v>
      </c>
      <c r="X32" s="18">
        <f t="shared" si="30"/>
        <v>0.13239999999999999</v>
      </c>
      <c r="Y32" s="10">
        <f t="shared" si="31"/>
        <v>0.95131254919941177</v>
      </c>
      <c r="Z32" s="19">
        <f t="shared" si="32"/>
        <v>95.131254919941171</v>
      </c>
      <c r="AA32" s="19">
        <f t="shared" si="33"/>
        <v>4.8687450800588294</v>
      </c>
      <c r="AB32" s="1">
        <f t="shared" si="34"/>
        <v>-1.4383599458886671</v>
      </c>
      <c r="AC32" s="1">
        <f t="shared" si="35"/>
        <v>0.63035994588866706</v>
      </c>
    </row>
    <row r="33" spans="1:29" x14ac:dyDescent="0.2">
      <c r="A33" s="45">
        <v>-1.1379999999999999</v>
      </c>
      <c r="B33" s="10">
        <f t="shared" ref="B33" si="36">-1/A33</f>
        <v>0.87873462214411258</v>
      </c>
      <c r="C33" s="45">
        <v>0.27760000000000001</v>
      </c>
      <c r="D33" s="18">
        <f t="shared" ref="D33" si="37">C33-$B$5-$B$4</f>
        <v>0.13120000000000001</v>
      </c>
      <c r="E33" s="10">
        <f t="shared" ref="E33" si="38">(D33/$H$4)</f>
        <v>0.94269038107977976</v>
      </c>
      <c r="F33" s="19">
        <f t="shared" ref="F33" si="39">100*E33</f>
        <v>94.269038107977977</v>
      </c>
      <c r="G33" s="19">
        <f t="shared" ref="G33" si="40">100-F33</f>
        <v>5.7309618920220231</v>
      </c>
      <c r="H33" s="1">
        <f t="shared" ref="H33" si="41">-1/($M$4+$M$3*G33)</f>
        <v>-1.5236662569313499</v>
      </c>
      <c r="I33" s="1">
        <f t="shared" ref="I33" si="42">A33-H33</f>
        <v>0.38566625693135004</v>
      </c>
      <c r="U33" s="45">
        <v>-1.1379999999999999</v>
      </c>
      <c r="V33" s="10">
        <f t="shared" si="14"/>
        <v>0.87873462214411258</v>
      </c>
      <c r="W33" s="45">
        <v>0.27760000000000001</v>
      </c>
      <c r="X33" s="18">
        <f t="shared" si="30"/>
        <v>0.13120000000000001</v>
      </c>
      <c r="Y33" s="10">
        <f t="shared" si="31"/>
        <v>0.94269038107977976</v>
      </c>
      <c r="Z33" s="19">
        <f t="shared" si="32"/>
        <v>94.269038107977977</v>
      </c>
      <c r="AA33" s="19">
        <f t="shared" si="33"/>
        <v>5.7309618920220231</v>
      </c>
      <c r="AB33" s="1">
        <f t="shared" si="34"/>
        <v>-1.5236662569313499</v>
      </c>
      <c r="AC33" s="1">
        <f t="shared" si="35"/>
        <v>0.38566625693135004</v>
      </c>
    </row>
    <row r="34" spans="1:29" x14ac:dyDescent="0.2">
      <c r="D34" s="18"/>
      <c r="E34" s="10"/>
      <c r="F34" s="19"/>
      <c r="G34" s="19"/>
      <c r="H34" s="1"/>
      <c r="I34" s="1"/>
      <c r="U34" s="45">
        <v>-1.673</v>
      </c>
      <c r="V34" s="10">
        <f t="shared" si="14"/>
        <v>0.59772863120143449</v>
      </c>
      <c r="W34" s="45">
        <v>0.27579999999999999</v>
      </c>
      <c r="X34" s="18">
        <f t="shared" si="30"/>
        <v>0.12939999999999999</v>
      </c>
      <c r="Y34" s="10">
        <f t="shared" si="31"/>
        <v>0.92975712890033146</v>
      </c>
      <c r="Z34" s="19">
        <f t="shared" si="32"/>
        <v>92.975712890033151</v>
      </c>
      <c r="AA34" s="19">
        <f t="shared" si="33"/>
        <v>7.0242871099668491</v>
      </c>
      <c r="AB34" s="1">
        <f t="shared" si="34"/>
        <v>-1.6724509411059376</v>
      </c>
      <c r="AC34" s="1">
        <f t="shared" si="35"/>
        <v>-5.4905889406242636E-4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-1.839</v>
      </c>
      <c r="V35" s="10">
        <f t="shared" si="14"/>
        <v>0.54377379010331706</v>
      </c>
      <c r="W35" s="45">
        <v>0.2737</v>
      </c>
      <c r="X35" s="18">
        <f t="shared" si="30"/>
        <v>0.1273</v>
      </c>
      <c r="Y35" s="10">
        <f t="shared" si="31"/>
        <v>0.9146683346909753</v>
      </c>
      <c r="Z35" s="19">
        <f t="shared" si="32"/>
        <v>91.466833469097537</v>
      </c>
      <c r="AA35" s="19">
        <f t="shared" si="33"/>
        <v>8.5331665309024629</v>
      </c>
      <c r="AB35" s="1">
        <f t="shared" si="34"/>
        <v>-1.8874802076440249</v>
      </c>
      <c r="AC35" s="1">
        <f t="shared" si="35"/>
        <v>4.8480207644024942E-2</v>
      </c>
    </row>
    <row r="36" spans="1:29" x14ac:dyDescent="0.2">
      <c r="D36" s="18"/>
      <c r="E36" s="10"/>
      <c r="F36" s="19"/>
      <c r="G36" s="19"/>
      <c r="H36" s="1"/>
      <c r="I36" s="1"/>
      <c r="U36" s="45">
        <v>-2.0939999999999999</v>
      </c>
      <c r="V36" s="10">
        <f t="shared" si="14"/>
        <v>0.47755491881566381</v>
      </c>
      <c r="W36" s="45">
        <v>0.27210000000000001</v>
      </c>
      <c r="X36" s="18">
        <f t="shared" si="30"/>
        <v>0.12570000000000001</v>
      </c>
      <c r="Y36" s="10">
        <f t="shared" si="31"/>
        <v>0.90317211053146584</v>
      </c>
      <c r="Z36" s="19">
        <f t="shared" si="32"/>
        <v>90.317211053146579</v>
      </c>
      <c r="AA36" s="19">
        <f t="shared" si="33"/>
        <v>9.682788946853421</v>
      </c>
      <c r="AB36" s="1">
        <f t="shared" si="34"/>
        <v>-2.0924552856813006</v>
      </c>
      <c r="AC36" s="1">
        <f t="shared" si="35"/>
        <v>-1.5447143186992918E-3</v>
      </c>
    </row>
    <row r="37" spans="1:29" x14ac:dyDescent="0.2">
      <c r="D37" s="18"/>
      <c r="E37" s="10"/>
      <c r="F37" s="19"/>
      <c r="G37" s="19"/>
      <c r="H37" s="1"/>
      <c r="I37" s="1"/>
      <c r="U37" s="45">
        <v>-2.3570000000000002</v>
      </c>
      <c r="V37" s="10">
        <f t="shared" si="14"/>
        <v>0.4242681374628765</v>
      </c>
      <c r="W37" s="45">
        <v>0.27039999999999997</v>
      </c>
      <c r="X37" s="18">
        <f t="shared" si="30"/>
        <v>0.12399999999999997</v>
      </c>
      <c r="Y37" s="10">
        <f t="shared" si="31"/>
        <v>0.89095737236198669</v>
      </c>
      <c r="Z37" s="19">
        <f t="shared" si="32"/>
        <v>89.095737236198673</v>
      </c>
      <c r="AA37" s="19">
        <f t="shared" si="33"/>
        <v>10.904262763801327</v>
      </c>
      <c r="AB37" s="1">
        <f t="shared" si="34"/>
        <v>-2.365384013019217</v>
      </c>
      <c r="AC37" s="1">
        <f t="shared" si="35"/>
        <v>8.3840130192167628E-3</v>
      </c>
    </row>
    <row r="38" spans="1:29" x14ac:dyDescent="0.2">
      <c r="D38" s="18"/>
      <c r="E38" s="10"/>
      <c r="F38" s="19"/>
      <c r="G38" s="19"/>
      <c r="H38" s="1"/>
      <c r="I38" s="1"/>
      <c r="U38" s="45">
        <v>-3.1869999999999998</v>
      </c>
      <c r="V38" s="10">
        <f t="shared" si="14"/>
        <v>0.3137747097583935</v>
      </c>
      <c r="W38">
        <v>0.26750000000000002</v>
      </c>
      <c r="X38" s="18">
        <f t="shared" si="30"/>
        <v>0.12110000000000001</v>
      </c>
      <c r="Y38" s="10">
        <f t="shared" si="31"/>
        <v>0.87012046607287608</v>
      </c>
      <c r="Z38" s="19">
        <f t="shared" si="32"/>
        <v>87.012046607287601</v>
      </c>
      <c r="AA38" s="19">
        <f t="shared" si="33"/>
        <v>12.987953392712399</v>
      </c>
      <c r="AB38" s="1">
        <f t="shared" si="34"/>
        <v>-3.0423188580910998</v>
      </c>
      <c r="AC38" s="1">
        <f t="shared" si="35"/>
        <v>-0.14468114190890002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2B77-B5C4-4E58-BB41-4517A493123D}">
  <dimension ref="A1:AC55"/>
  <sheetViews>
    <sheetView zoomScale="90" zoomScaleNormal="70" workbookViewId="0">
      <selection activeCell="C15" sqref="C1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0.3101339911069132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0.2020339911069132</v>
      </c>
      <c r="F3" t="s">
        <v>12</v>
      </c>
      <c r="G3" t="s">
        <v>27</v>
      </c>
      <c r="H3" s="32">
        <f>STDEV(D25:D48)/STDEV(A25:A48)</f>
        <v>6.0577142907366158E-3</v>
      </c>
      <c r="I3" s="33" t="s">
        <v>28</v>
      </c>
      <c r="J3" s="34">
        <f>COUNT(D25:D31)</f>
        <v>7</v>
      </c>
      <c r="L3" t="s">
        <v>27</v>
      </c>
      <c r="M3" s="35">
        <f>-STDEV(L24:L26)/STDEV(Q24:Q26)</f>
        <v>-5.100170324645769E-2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0.1081</v>
      </c>
      <c r="D4" s="16" t="s">
        <v>13</v>
      </c>
      <c r="E4" s="17">
        <f>-1/M4</f>
        <v>-1.3247811077519298</v>
      </c>
      <c r="F4" t="s">
        <v>14</v>
      </c>
      <c r="G4" t="s">
        <v>29</v>
      </c>
      <c r="H4" s="32">
        <f>AVERAGE(D25:D48)-H3*AVERAGE(A25:A48)</f>
        <v>0.2020339911069132</v>
      </c>
      <c r="I4" s="36" t="s">
        <v>30</v>
      </c>
      <c r="L4" t="s">
        <v>29</v>
      </c>
      <c r="M4" s="37">
        <f>AVERAGE(L24:L35)-M3*AVERAGE(Q24:Q35)</f>
        <v>0.75484168225869186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-2.2677972972611862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8.9369999999999994</v>
      </c>
      <c r="D6" s="22" t="s">
        <v>17</v>
      </c>
      <c r="E6" s="23">
        <f>P24</f>
        <v>93.845594477053467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STDEV(I25:I31)/STDEV(E25:E31)</f>
        <v>19.066183137598347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STDEV(E25:E31)/STDEV(A25:A31)</f>
        <v>2.9983639176493618E-2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2.9271326562191946E-2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0.37656896365525377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-2.3119999999999998</v>
      </c>
      <c r="L24" s="10">
        <f>-1/K24</f>
        <v>0.43252595155709345</v>
      </c>
      <c r="M24" s="45">
        <v>0.29770000000000002</v>
      </c>
      <c r="N24" s="18">
        <f>M24-$B$5-$B$4</f>
        <v>0.18960000000000002</v>
      </c>
      <c r="O24" s="10">
        <f>(N24/$H$4)</f>
        <v>0.93845594477053462</v>
      </c>
      <c r="P24" s="19">
        <f>100*O24</f>
        <v>93.845594477053467</v>
      </c>
      <c r="Q24" s="19">
        <f>100-P24</f>
        <v>6.1544055229465329</v>
      </c>
      <c r="R24" s="1">
        <f>-1/($M$4+$M$3*Q24)</f>
        <v>-2.2677972972611862</v>
      </c>
      <c r="S24" s="1">
        <f>K24-R24</f>
        <v>-4.420270273881366E-2</v>
      </c>
    </row>
    <row r="25" spans="1:29" x14ac:dyDescent="0.2">
      <c r="A25" s="45">
        <v>-0.13</v>
      </c>
      <c r="B25" s="10">
        <f t="shared" ref="B25:B28" si="0">-1/A25</f>
        <v>7.6923076923076916</v>
      </c>
      <c r="C25" s="45">
        <v>0.31009999999999999</v>
      </c>
      <c r="D25" s="18">
        <f t="shared" ref="D25:D26" si="1">C25-$B$5-$B$4</f>
        <v>0.20199999999999999</v>
      </c>
      <c r="E25" s="10">
        <f t="shared" ref="E25:E26" si="2">(D25/$H$4)</f>
        <v>0.99983175550447234</v>
      </c>
      <c r="F25" s="19">
        <f t="shared" ref="F25:F28" si="3">100*E25</f>
        <v>99.983175550447228</v>
      </c>
      <c r="G25" s="19">
        <f t="shared" ref="G25:G28" si="4">100-F25</f>
        <v>1.6824449552771625E-2</v>
      </c>
      <c r="H25" s="1">
        <f t="shared" ref="H25:H26" si="5">-1/($M$4+$M$3*G25)</f>
        <v>-1.3262887828682253</v>
      </c>
      <c r="I25" s="1">
        <f t="shared" ref="I25:I28" si="6">A25-H25</f>
        <v>1.1962887828682254</v>
      </c>
      <c r="K25" s="45">
        <v>-2.4409999999999998</v>
      </c>
      <c r="L25" s="10">
        <f>-1/K25</f>
        <v>0.40966816878328555</v>
      </c>
      <c r="M25" s="45">
        <v>0.2959</v>
      </c>
      <c r="N25" s="18">
        <f>M25-$B$5-$B$4</f>
        <v>0.18779999999999999</v>
      </c>
      <c r="O25" s="10">
        <f>(N25/$H$4)</f>
        <v>0.92954655288980159</v>
      </c>
      <c r="P25" s="19">
        <f>100*O25</f>
        <v>92.954655288980163</v>
      </c>
      <c r="Q25" s="19">
        <f>100-P25</f>
        <v>7.0453447110198368</v>
      </c>
      <c r="R25" s="1">
        <f>-1/($M$4+$M$3*Q25)</f>
        <v>-2.5283356771340602</v>
      </c>
      <c r="S25" s="1">
        <f>K25-R25</f>
        <v>8.7335677134060319E-2</v>
      </c>
      <c r="U25" s="45">
        <v>-0.13</v>
      </c>
      <c r="V25" s="10">
        <f t="shared" ref="V25:V34" si="7">-1/U25</f>
        <v>7.6923076923076916</v>
      </c>
      <c r="W25" s="45">
        <v>0.31009999999999999</v>
      </c>
      <c r="X25" s="18">
        <f>W25-$B$5-$B$4</f>
        <v>0.20199999999999999</v>
      </c>
      <c r="Y25" s="10">
        <f>(X25/$H$4)</f>
        <v>0.99983175550447234</v>
      </c>
      <c r="Z25" s="19">
        <f t="shared" ref="Z25" si="8">100*Y25</f>
        <v>99.983175550447228</v>
      </c>
      <c r="AA25" s="19">
        <f t="shared" ref="AA25" si="9">100-Z25</f>
        <v>1.6824449552771625E-2</v>
      </c>
      <c r="AB25" s="1">
        <f>-1/($M$4+$M$3*AA25)</f>
        <v>-1.3262887828682253</v>
      </c>
      <c r="AC25" s="1">
        <f t="shared" ref="AC25" si="10">U25-AB25</f>
        <v>1.1962887828682254</v>
      </c>
    </row>
    <row r="26" spans="1:29" x14ac:dyDescent="0.2">
      <c r="A26" s="45">
        <v>-0.38900000000000001</v>
      </c>
      <c r="B26" s="10">
        <f t="shared" si="0"/>
        <v>2.5706940874035991</v>
      </c>
      <c r="C26" s="45">
        <v>0.30780000000000002</v>
      </c>
      <c r="D26" s="18">
        <f t="shared" si="1"/>
        <v>0.19970000000000002</v>
      </c>
      <c r="E26" s="10">
        <f t="shared" si="2"/>
        <v>0.98844753254575823</v>
      </c>
      <c r="F26" s="19">
        <f t="shared" si="3"/>
        <v>98.844753254575821</v>
      </c>
      <c r="G26" s="19">
        <f t="shared" si="4"/>
        <v>1.1552467454241793</v>
      </c>
      <c r="H26" s="1">
        <f t="shared" si="5"/>
        <v>-1.4369423762654014</v>
      </c>
      <c r="I26" s="1">
        <f t="shared" si="6"/>
        <v>1.0479423762654014</v>
      </c>
      <c r="K26" s="45">
        <v>-2.8620000000000001</v>
      </c>
      <c r="L26" s="10">
        <f>-1/K26</f>
        <v>0.34940600978336828</v>
      </c>
      <c r="M26" s="45">
        <v>0.29430000000000001</v>
      </c>
      <c r="N26" s="18">
        <f>M26-$B$5-$B$4</f>
        <v>0.1862</v>
      </c>
      <c r="O26" s="10">
        <f>(N26/$H$4)</f>
        <v>0.92162709344026128</v>
      </c>
      <c r="P26" s="19">
        <f>100*O26</f>
        <v>92.162709344026126</v>
      </c>
      <c r="Q26" s="19">
        <f>100-P26</f>
        <v>7.8372906559738738</v>
      </c>
      <c r="R26" s="1">
        <f>-1/($M$4+$M$3*Q26)</f>
        <v>-2.8158979178839632</v>
      </c>
      <c r="S26" s="1">
        <f>K26-R26</f>
        <v>-4.6102082116036947E-2</v>
      </c>
      <c r="U26" s="45">
        <v>-0.38900000000000001</v>
      </c>
      <c r="V26" s="10">
        <f t="shared" si="7"/>
        <v>2.5706940874035991</v>
      </c>
      <c r="W26" s="45">
        <v>0.30780000000000002</v>
      </c>
      <c r="X26" s="18">
        <f t="shared" ref="X26:X34" si="11">W26-$B$5-$B$4</f>
        <v>0.19970000000000002</v>
      </c>
      <c r="Y26" s="10">
        <f t="shared" ref="Y26:Y34" si="12">(X26/$H$4)</f>
        <v>0.98844753254575823</v>
      </c>
      <c r="Z26" s="19">
        <f t="shared" ref="Z26:Z34" si="13">100*Y26</f>
        <v>98.844753254575821</v>
      </c>
      <c r="AA26" s="19">
        <f t="shared" ref="AA26:AA34" si="14">100-Z26</f>
        <v>1.1552467454241793</v>
      </c>
      <c r="AB26" s="1">
        <f t="shared" ref="AB26:AB34" si="15">-1/($M$4+$M$3*AA26)</f>
        <v>-1.4369423762654014</v>
      </c>
      <c r="AC26" s="1">
        <f t="shared" ref="AC26:AC34" si="16">U26-AB26</f>
        <v>1.0479423762654014</v>
      </c>
    </row>
    <row r="27" spans="1:29" x14ac:dyDescent="0.2">
      <c r="A27" s="45">
        <v>-0.59699999999999998</v>
      </c>
      <c r="B27" s="10">
        <f t="shared" si="0"/>
        <v>1.6750418760469012</v>
      </c>
      <c r="C27" s="45">
        <v>0.30609999999999998</v>
      </c>
      <c r="D27" s="18">
        <f>C27-$B$5-$B$4</f>
        <v>0.19799999999999998</v>
      </c>
      <c r="E27" s="10">
        <f>(D27/$H$4)</f>
        <v>0.9800331068806214</v>
      </c>
      <c r="F27" s="19">
        <f t="shared" si="3"/>
        <v>98.003310688062143</v>
      </c>
      <c r="G27" s="19">
        <f t="shared" si="4"/>
        <v>1.9966893119378568</v>
      </c>
      <c r="H27" s="1">
        <f>-1/($M$4+$M$3*G27)</f>
        <v>-1.5313768555117515</v>
      </c>
      <c r="I27" s="1">
        <f t="shared" si="6"/>
        <v>0.93437685551175154</v>
      </c>
      <c r="U27" s="45">
        <v>-0.59699999999999998</v>
      </c>
      <c r="V27" s="10">
        <f t="shared" si="7"/>
        <v>1.6750418760469012</v>
      </c>
      <c r="W27" s="45">
        <v>0.30609999999999998</v>
      </c>
      <c r="X27" s="18">
        <f t="shared" si="11"/>
        <v>0.19799999999999998</v>
      </c>
      <c r="Y27" s="10">
        <f t="shared" si="12"/>
        <v>0.9800331068806214</v>
      </c>
      <c r="Z27" s="19">
        <f t="shared" si="13"/>
        <v>98.003310688062143</v>
      </c>
      <c r="AA27" s="19">
        <f t="shared" si="14"/>
        <v>1.9966893119378568</v>
      </c>
      <c r="AB27" s="1">
        <f t="shared" si="15"/>
        <v>-1.5313768555117515</v>
      </c>
      <c r="AC27" s="1">
        <f t="shared" si="16"/>
        <v>0.93437685551175154</v>
      </c>
    </row>
    <row r="28" spans="1:29" x14ac:dyDescent="0.2">
      <c r="A28" s="45">
        <v>-0.79400000000000004</v>
      </c>
      <c r="B28" s="10">
        <f t="shared" si="0"/>
        <v>1.2594458438287153</v>
      </c>
      <c r="C28" s="45">
        <v>0.3044</v>
      </c>
      <c r="D28" s="18">
        <f t="shared" ref="D28" si="17">C28-$B$5-$B$4</f>
        <v>0.1963</v>
      </c>
      <c r="E28" s="10">
        <f t="shared" ref="E28" si="18">(D28/$H$4)</f>
        <v>0.97161868121548489</v>
      </c>
      <c r="F28" s="19">
        <f t="shared" si="3"/>
        <v>97.161868121548494</v>
      </c>
      <c r="G28" s="19">
        <f t="shared" si="4"/>
        <v>2.8381318784515059</v>
      </c>
      <c r="H28" s="1">
        <f t="shared" ref="H28" si="19">-1/($M$4+$M$3*G28)</f>
        <v>-1.6390967253175588</v>
      </c>
      <c r="I28" s="1">
        <f t="shared" si="6"/>
        <v>0.84509672531755875</v>
      </c>
      <c r="U28" s="45">
        <v>-0.79400000000000004</v>
      </c>
      <c r="V28" s="10">
        <f t="shared" si="7"/>
        <v>1.2594458438287153</v>
      </c>
      <c r="W28" s="45">
        <v>0.3044</v>
      </c>
      <c r="X28" s="18">
        <f t="shared" si="11"/>
        <v>0.1963</v>
      </c>
      <c r="Y28" s="10">
        <f t="shared" si="12"/>
        <v>0.97161868121548489</v>
      </c>
      <c r="Z28" s="19">
        <f t="shared" si="13"/>
        <v>97.161868121548494</v>
      </c>
      <c r="AA28" s="19">
        <f t="shared" si="14"/>
        <v>2.8381318784515059</v>
      </c>
      <c r="AB28" s="1">
        <f t="shared" si="15"/>
        <v>-1.6390967253175588</v>
      </c>
      <c r="AC28" s="1">
        <f t="shared" si="16"/>
        <v>0.84509672531755875</v>
      </c>
    </row>
    <row r="29" spans="1:29" x14ac:dyDescent="0.2">
      <c r="A29" s="45">
        <v>-1.206</v>
      </c>
      <c r="B29" s="10">
        <f>-1/A29</f>
        <v>0.82918739635157546</v>
      </c>
      <c r="C29" s="45">
        <v>0.30270000000000002</v>
      </c>
      <c r="D29" s="18">
        <f>C29-$B$5-$B$4</f>
        <v>0.19460000000000002</v>
      </c>
      <c r="E29" s="10">
        <f>(D29/$H$4)</f>
        <v>0.96320425555034839</v>
      </c>
      <c r="F29" s="19">
        <f>100*E29</f>
        <v>96.320425555034845</v>
      </c>
      <c r="G29" s="19">
        <f>100-F29</f>
        <v>3.6795744449651551</v>
      </c>
      <c r="H29" s="1">
        <f>-1/($M$4+$M$3*G29)</f>
        <v>-1.7631176711093435</v>
      </c>
      <c r="I29" s="1">
        <f>A29-H29</f>
        <v>0.55711767110934352</v>
      </c>
      <c r="U29" s="45">
        <v>-1.206</v>
      </c>
      <c r="V29" s="10">
        <f t="shared" si="7"/>
        <v>0.82918739635157546</v>
      </c>
      <c r="W29" s="45">
        <v>0.30270000000000002</v>
      </c>
      <c r="X29" s="18">
        <f t="shared" si="11"/>
        <v>0.19460000000000002</v>
      </c>
      <c r="Y29" s="10">
        <f t="shared" si="12"/>
        <v>0.96320425555034839</v>
      </c>
      <c r="Z29" s="19">
        <f t="shared" si="13"/>
        <v>96.320425555034845</v>
      </c>
      <c r="AA29" s="19">
        <f t="shared" si="14"/>
        <v>3.6795744449651551</v>
      </c>
      <c r="AB29" s="1">
        <f t="shared" si="15"/>
        <v>-1.7631176711093435</v>
      </c>
      <c r="AC29" s="1">
        <f t="shared" si="16"/>
        <v>0.55711767110934352</v>
      </c>
    </row>
    <row r="30" spans="1:29" x14ac:dyDescent="0.2">
      <c r="A30" s="45">
        <v>-1.8540000000000001</v>
      </c>
      <c r="B30" s="10">
        <f>-1/A30</f>
        <v>0.53937432578209277</v>
      </c>
      <c r="C30" s="45">
        <v>0.30009999999999998</v>
      </c>
      <c r="D30" s="18">
        <f>C30-$B$5-$B$4</f>
        <v>0.19199999999999998</v>
      </c>
      <c r="E30" s="10">
        <f>(D30/$H$4)</f>
        <v>0.95033513394484503</v>
      </c>
      <c r="F30" s="19">
        <f>100*E30</f>
        <v>95.033513394484501</v>
      </c>
      <c r="G30" s="19">
        <f>100-F30</f>
        <v>4.9664866055154988</v>
      </c>
      <c r="H30" s="1">
        <f>-1/($M$4+$M$3*G30)</f>
        <v>-1.9938493486989963</v>
      </c>
      <c r="I30" s="1">
        <f>A30-H30</f>
        <v>0.13984934869899623</v>
      </c>
      <c r="Q30" s="1"/>
      <c r="R30" s="1"/>
      <c r="U30" s="45">
        <v>-1.8540000000000001</v>
      </c>
      <c r="V30" s="10">
        <f t="shared" si="7"/>
        <v>0.53937432578209277</v>
      </c>
      <c r="W30" s="45">
        <v>0.30009999999999998</v>
      </c>
      <c r="X30" s="18">
        <f t="shared" si="11"/>
        <v>0.19199999999999998</v>
      </c>
      <c r="Y30" s="10">
        <f t="shared" si="12"/>
        <v>0.95033513394484503</v>
      </c>
      <c r="Z30" s="19">
        <f t="shared" si="13"/>
        <v>95.033513394484501</v>
      </c>
      <c r="AA30" s="19">
        <f t="shared" si="14"/>
        <v>4.9664866055154988</v>
      </c>
      <c r="AB30" s="1">
        <f t="shared" si="15"/>
        <v>-1.9938493486989963</v>
      </c>
      <c r="AC30" s="1">
        <f t="shared" si="16"/>
        <v>0.13984934869899623</v>
      </c>
    </row>
    <row r="31" spans="1:29" x14ac:dyDescent="0.2">
      <c r="A31" s="45">
        <v>-1.821</v>
      </c>
      <c r="B31" s="10">
        <f>-1/A31</f>
        <v>0.54914881933003845</v>
      </c>
      <c r="C31" s="45">
        <v>0.29859999999999998</v>
      </c>
      <c r="D31" s="18">
        <f>C31-$B$5-$B$4</f>
        <v>0.19049999999999997</v>
      </c>
      <c r="E31" s="10">
        <f>(D31/$H$4)</f>
        <v>0.94291064071090092</v>
      </c>
      <c r="F31" s="19">
        <f>100*E31</f>
        <v>94.291064071090091</v>
      </c>
      <c r="G31" s="19">
        <f>100-F31</f>
        <v>5.7089359289099093</v>
      </c>
      <c r="H31" s="1">
        <f>-1/($M$4+$M$3*G31)</f>
        <v>-2.1566773183153249</v>
      </c>
      <c r="I31" s="1">
        <f>A31-H31</f>
        <v>0.33567731831532499</v>
      </c>
      <c r="U31" s="45">
        <v>-1.821</v>
      </c>
      <c r="V31" s="10">
        <f t="shared" si="7"/>
        <v>0.54914881933003845</v>
      </c>
      <c r="W31" s="45">
        <v>0.29859999999999998</v>
      </c>
      <c r="X31" s="18">
        <f t="shared" si="11"/>
        <v>0.19049999999999997</v>
      </c>
      <c r="Y31" s="10">
        <f t="shared" si="12"/>
        <v>0.94291064071090092</v>
      </c>
      <c r="Z31" s="19">
        <f t="shared" si="13"/>
        <v>94.291064071090091</v>
      </c>
      <c r="AA31" s="19">
        <f t="shared" si="14"/>
        <v>5.7089359289099093</v>
      </c>
      <c r="AB31" s="1">
        <f t="shared" si="15"/>
        <v>-2.1566773183153249</v>
      </c>
      <c r="AC31" s="1">
        <f t="shared" si="16"/>
        <v>0.33567731831532499</v>
      </c>
    </row>
    <row r="32" spans="1:29" x14ac:dyDescent="0.2">
      <c r="D32" s="18"/>
      <c r="E32" s="10"/>
      <c r="F32" s="19"/>
      <c r="G32" s="19"/>
      <c r="H32" s="1"/>
      <c r="I32" s="1"/>
      <c r="U32" s="45">
        <v>-2.3119999999999998</v>
      </c>
      <c r="V32" s="10">
        <f t="shared" si="7"/>
        <v>0.43252595155709345</v>
      </c>
      <c r="W32" s="45">
        <v>0.29770000000000002</v>
      </c>
      <c r="X32" s="18">
        <f t="shared" si="11"/>
        <v>0.18960000000000002</v>
      </c>
      <c r="Y32" s="10">
        <f t="shared" si="12"/>
        <v>0.93845594477053462</v>
      </c>
      <c r="Z32" s="19">
        <f t="shared" si="13"/>
        <v>93.845594477053467</v>
      </c>
      <c r="AA32" s="19">
        <f t="shared" si="14"/>
        <v>6.1544055229465329</v>
      </c>
      <c r="AB32" s="1">
        <f t="shared" si="15"/>
        <v>-2.2677972972611862</v>
      </c>
      <c r="AC32" s="1">
        <f t="shared" si="16"/>
        <v>-4.420270273881366E-2</v>
      </c>
    </row>
    <row r="33" spans="4:29" x14ac:dyDescent="0.2">
      <c r="D33" s="18"/>
      <c r="E33" s="10"/>
      <c r="F33" s="19"/>
      <c r="G33" s="19"/>
      <c r="H33" s="1"/>
      <c r="I33" s="1"/>
      <c r="U33" s="45">
        <v>-2.4409999999999998</v>
      </c>
      <c r="V33" s="10">
        <f t="shared" si="7"/>
        <v>0.40966816878328555</v>
      </c>
      <c r="W33" s="45">
        <v>0.2959</v>
      </c>
      <c r="X33" s="18">
        <f t="shared" si="11"/>
        <v>0.18779999999999999</v>
      </c>
      <c r="Y33" s="10">
        <f t="shared" si="12"/>
        <v>0.92954655288980159</v>
      </c>
      <c r="Z33" s="19">
        <f t="shared" si="13"/>
        <v>92.954655288980163</v>
      </c>
      <c r="AA33" s="19">
        <f t="shared" si="14"/>
        <v>7.0453447110198368</v>
      </c>
      <c r="AB33" s="1">
        <f t="shared" si="15"/>
        <v>-2.5283356771340602</v>
      </c>
      <c r="AC33" s="1">
        <f t="shared" si="16"/>
        <v>8.7335677134060319E-2</v>
      </c>
    </row>
    <row r="34" spans="4:29" x14ac:dyDescent="0.2">
      <c r="D34" s="18"/>
      <c r="E34" s="10"/>
      <c r="F34" s="19"/>
      <c r="G34" s="19"/>
      <c r="H34" s="1"/>
      <c r="I34" s="1"/>
      <c r="U34" s="45">
        <v>-2.8620000000000001</v>
      </c>
      <c r="V34" s="10">
        <f t="shared" si="7"/>
        <v>0.34940600978336828</v>
      </c>
      <c r="W34" s="45">
        <v>0.29430000000000001</v>
      </c>
      <c r="X34" s="18">
        <f t="shared" si="11"/>
        <v>0.1862</v>
      </c>
      <c r="Y34" s="10">
        <f t="shared" si="12"/>
        <v>0.92162709344026128</v>
      </c>
      <c r="Z34" s="19">
        <f t="shared" si="13"/>
        <v>92.162709344026126</v>
      </c>
      <c r="AA34" s="19">
        <f t="shared" si="14"/>
        <v>7.8372906559738738</v>
      </c>
      <c r="AB34" s="1">
        <f t="shared" si="15"/>
        <v>-2.8158979178839632</v>
      </c>
      <c r="AC34" s="1">
        <f t="shared" si="16"/>
        <v>-4.6102082116036947E-2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X35" s="18"/>
      <c r="Y35" s="10"/>
      <c r="Z35" s="19"/>
      <c r="AA35" s="19"/>
      <c r="AB35" s="1"/>
      <c r="AC35" s="1"/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17DA-65DA-A344-BCD9-01E65829389A}">
  <dimension ref="A1:AC55"/>
  <sheetViews>
    <sheetView tabSelected="1" zoomScaleNormal="70" workbookViewId="0">
      <selection activeCell="Z25" sqref="Z25:AA37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0.28995787481411639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0.1996578748141164</v>
      </c>
      <c r="F3" t="s">
        <v>12</v>
      </c>
      <c r="G3" t="s">
        <v>27</v>
      </c>
      <c r="H3" s="32">
        <f>STDEV(D25:D48)/STDEV(A25:A48)</f>
        <v>4.6883228524446305E-3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-8.3717550294892477E-3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9.0300000000000005E-2</v>
      </c>
      <c r="D4" s="16" t="s">
        <v>13</v>
      </c>
      <c r="E4" s="17">
        <f>-1/M4</f>
        <v>-2.7168579029553421</v>
      </c>
      <c r="F4" t="s">
        <v>14</v>
      </c>
      <c r="G4" t="s">
        <v>29</v>
      </c>
      <c r="H4" s="32">
        <f>AVERAGE(D25:D48)-H3*AVERAGE(A25:A48)</f>
        <v>0.1996578748141164</v>
      </c>
      <c r="I4" s="36" t="s">
        <v>30</v>
      </c>
      <c r="L4" t="s">
        <v>29</v>
      </c>
      <c r="M4" s="37">
        <f>AVERAGE(L24:L35)-M3*AVERAGE(Q24:Q35)</f>
        <v>0.36807224953216017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-3.4254157252850237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5.6989999999999998</v>
      </c>
      <c r="D6" s="22" t="s">
        <v>17</v>
      </c>
      <c r="E6" s="23">
        <f>P24</f>
        <v>90.905505314517853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34.606319946797633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2.3481782808764791E-2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STDEV(O24:O30)/STDEV(K24:K30)</f>
        <v>6.6088794157564232E-2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0.45703172607715103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-3.39</v>
      </c>
      <c r="L24" s="10">
        <f t="shared" ref="L24:L26" si="0">-1/K24</f>
        <v>0.29498525073746312</v>
      </c>
      <c r="M24" s="48">
        <v>0.27179999999999999</v>
      </c>
      <c r="N24" s="18">
        <f t="shared" ref="N24:N26" si="1">M24-$B$5-$B$4</f>
        <v>0.18149999999999999</v>
      </c>
      <c r="O24" s="10">
        <f t="shared" ref="O24:O26" si="2">(N24/$H$4)</f>
        <v>0.90905505314517854</v>
      </c>
      <c r="P24" s="19">
        <f t="shared" ref="P24:P26" si="3">100*O24</f>
        <v>90.905505314517853</v>
      </c>
      <c r="Q24" s="19">
        <f t="shared" ref="Q24:Q26" si="4">100-P24</f>
        <v>9.0944946854821467</v>
      </c>
      <c r="R24" s="1">
        <f t="shared" ref="R24:R26" si="5">-1/($M$4+$M$3*Q24)</f>
        <v>-3.4254157252850237</v>
      </c>
      <c r="S24" s="1">
        <f t="shared" ref="S24:S26" si="6">K24-R24</f>
        <v>3.5415725285023569E-2</v>
      </c>
    </row>
    <row r="25" spans="1:29" ht="16" x14ac:dyDescent="0.2">
      <c r="A25" s="48">
        <v>-1.194</v>
      </c>
      <c r="B25" s="10">
        <f t="shared" ref="B25:B34" si="7">-1/A25</f>
        <v>0.83752093802345062</v>
      </c>
      <c r="C25" s="48">
        <v>0.28449999999999998</v>
      </c>
      <c r="D25" s="18">
        <f t="shared" ref="D25:D34" si="8">C25-$B$5-$B$4</f>
        <v>0.19419999999999998</v>
      </c>
      <c r="E25" s="10">
        <f t="shared" ref="E25:E34" si="9">(D25/$H$4)</f>
        <v>0.97266386402641136</v>
      </c>
      <c r="F25" s="19">
        <f t="shared" ref="F25:F34" si="10">100*E25</f>
        <v>97.266386402641132</v>
      </c>
      <c r="G25" s="19">
        <f t="shared" ref="G25:G34" si="11">100-F25</f>
        <v>2.7336135973588682</v>
      </c>
      <c r="H25" s="1">
        <f t="shared" ref="H25:H34" si="12">-1/($M$4+$M$3*G25)</f>
        <v>-2.8969795863871548</v>
      </c>
      <c r="I25" s="1">
        <f t="shared" ref="I25:I34" si="13">A25-H25</f>
        <v>1.7029795863871549</v>
      </c>
      <c r="K25" s="48">
        <v>-3.5409999999999999</v>
      </c>
      <c r="L25" s="10">
        <f t="shared" si="0"/>
        <v>0.28240609997175942</v>
      </c>
      <c r="M25" s="48">
        <v>0.26879999999999998</v>
      </c>
      <c r="N25" s="18">
        <f t="shared" si="1"/>
        <v>0.17849999999999999</v>
      </c>
      <c r="O25" s="10">
        <f t="shared" si="2"/>
        <v>0.894029349787407</v>
      </c>
      <c r="P25" s="19">
        <f t="shared" si="3"/>
        <v>89.402934978740703</v>
      </c>
      <c r="Q25" s="19">
        <f t="shared" si="4"/>
        <v>10.597065021259297</v>
      </c>
      <c r="R25" s="1">
        <f t="shared" si="5"/>
        <v>-3.5796590110951847</v>
      </c>
      <c r="S25" s="1">
        <f t="shared" si="6"/>
        <v>3.865901109518477E-2</v>
      </c>
      <c r="U25" s="48">
        <v>-1.194</v>
      </c>
      <c r="V25" s="10">
        <f t="shared" ref="V25:V37" si="14">-1/U25</f>
        <v>0.83752093802345062</v>
      </c>
      <c r="W25" s="48">
        <v>0.28449999999999998</v>
      </c>
      <c r="X25" s="18">
        <f>W25-$B$5-$B$4</f>
        <v>0.19419999999999998</v>
      </c>
      <c r="Y25" s="10">
        <f>(X25/$H$4)</f>
        <v>0.97266386402641136</v>
      </c>
      <c r="Z25" s="19">
        <f t="shared" ref="Z25" si="15">100*Y25</f>
        <v>97.266386402641132</v>
      </c>
      <c r="AA25" s="19">
        <f t="shared" ref="AA25" si="16">100-Z25</f>
        <v>2.7336135973588682</v>
      </c>
      <c r="AB25" s="1">
        <f>-1/($M$4+$M$3*AA25)</f>
        <v>-2.8969795863871548</v>
      </c>
      <c r="AC25" s="1">
        <f t="shared" ref="AC25" si="17">U25-AB25</f>
        <v>1.7029795863871549</v>
      </c>
    </row>
    <row r="26" spans="1:29" ht="16" x14ac:dyDescent="0.2">
      <c r="A26" s="48">
        <v>-1.159</v>
      </c>
      <c r="B26" s="10">
        <f t="shared" si="7"/>
        <v>0.86281276962899045</v>
      </c>
      <c r="C26" s="48">
        <v>0.2843</v>
      </c>
      <c r="D26" s="18">
        <f t="shared" si="8"/>
        <v>0.19400000000000001</v>
      </c>
      <c r="E26" s="10">
        <f t="shared" si="9"/>
        <v>0.97166215046922677</v>
      </c>
      <c r="F26" s="19">
        <f t="shared" si="10"/>
        <v>97.166215046922673</v>
      </c>
      <c r="G26" s="19">
        <f t="shared" si="11"/>
        <v>2.8337849530773269</v>
      </c>
      <c r="H26" s="1">
        <f t="shared" si="12"/>
        <v>-2.9040347535400404</v>
      </c>
      <c r="I26" s="1">
        <f t="shared" si="13"/>
        <v>1.7450347535400403</v>
      </c>
      <c r="K26" s="48">
        <v>-3.83</v>
      </c>
      <c r="L26" s="10">
        <f t="shared" si="0"/>
        <v>0.2610966057441253</v>
      </c>
      <c r="M26" s="48">
        <v>0.26590000000000003</v>
      </c>
      <c r="N26" s="18">
        <f t="shared" si="1"/>
        <v>0.17560000000000003</v>
      </c>
      <c r="O26" s="10">
        <f t="shared" si="2"/>
        <v>0.87950450320822804</v>
      </c>
      <c r="P26" s="19">
        <f t="shared" si="3"/>
        <v>87.95045032082281</v>
      </c>
      <c r="Q26" s="19">
        <f t="shared" si="4"/>
        <v>12.04954967917719</v>
      </c>
      <c r="R26" s="1">
        <f t="shared" si="5"/>
        <v>-3.7425657944055191</v>
      </c>
      <c r="S26" s="1">
        <f t="shared" si="6"/>
        <v>-8.7434205594481007E-2</v>
      </c>
      <c r="U26" s="48">
        <v>-1.159</v>
      </c>
      <c r="V26" s="10">
        <f t="shared" si="14"/>
        <v>0.86281276962899045</v>
      </c>
      <c r="W26" s="48">
        <v>0.2843</v>
      </c>
      <c r="X26" s="18">
        <f>W26-$B$5-$B$4</f>
        <v>0.19400000000000001</v>
      </c>
      <c r="Y26" s="10">
        <f t="shared" ref="Y26:Y37" si="18">(X26/$H$4)</f>
        <v>0.97166215046922677</v>
      </c>
      <c r="Z26" s="19">
        <f t="shared" ref="Z26:Z37" si="19">100*Y26</f>
        <v>97.166215046922673</v>
      </c>
      <c r="AA26" s="19">
        <f t="shared" ref="AA26:AA37" si="20">100-Z26</f>
        <v>2.8337849530773269</v>
      </c>
      <c r="AB26" s="1">
        <f t="shared" ref="AB26:AB37" si="21">-1/($M$4+$M$3*AA26)</f>
        <v>-2.9040347535400404</v>
      </c>
      <c r="AC26" s="1">
        <f t="shared" ref="AC26:AC37" si="22">U26-AB26</f>
        <v>1.7450347535400403</v>
      </c>
    </row>
    <row r="27" spans="1:29" ht="16" x14ac:dyDescent="0.2">
      <c r="A27" s="48">
        <v>-1.496</v>
      </c>
      <c r="B27" s="10">
        <f t="shared" si="7"/>
        <v>0.66844919786096257</v>
      </c>
      <c r="C27" s="48">
        <v>0.28249999999999997</v>
      </c>
      <c r="D27" s="18">
        <f t="shared" si="8"/>
        <v>0.19219999999999998</v>
      </c>
      <c r="E27" s="10">
        <f t="shared" si="9"/>
        <v>0.96264672845456367</v>
      </c>
      <c r="F27" s="19">
        <f t="shared" si="10"/>
        <v>96.264672845456374</v>
      </c>
      <c r="G27" s="19">
        <f t="shared" si="11"/>
        <v>3.7353271545436257</v>
      </c>
      <c r="H27" s="1">
        <f t="shared" si="12"/>
        <v>-2.9691122747741852</v>
      </c>
      <c r="I27" s="1">
        <f t="shared" si="13"/>
        <v>1.4731122747741852</v>
      </c>
      <c r="M27" s="49"/>
      <c r="N27" s="18"/>
      <c r="O27" s="10"/>
      <c r="P27" s="19"/>
      <c r="Q27" s="19"/>
      <c r="R27" s="1"/>
      <c r="S27" s="1"/>
      <c r="U27" s="48">
        <v>-1.496</v>
      </c>
      <c r="V27" s="10">
        <f t="shared" si="14"/>
        <v>0.66844919786096257</v>
      </c>
      <c r="W27" s="48">
        <v>0.28249999999999997</v>
      </c>
      <c r="X27" s="18">
        <f t="shared" ref="X27:X37" si="23">W27-$B$5-$B$4</f>
        <v>0.19219999999999998</v>
      </c>
      <c r="Y27" s="10">
        <f t="shared" si="18"/>
        <v>0.96264672845456367</v>
      </c>
      <c r="Z27" s="19">
        <f t="shared" si="19"/>
        <v>96.264672845456374</v>
      </c>
      <c r="AA27" s="19">
        <f t="shared" si="20"/>
        <v>3.7353271545436257</v>
      </c>
      <c r="AB27" s="1">
        <f t="shared" si="21"/>
        <v>-2.9691122747741852</v>
      </c>
      <c r="AC27" s="1">
        <f t="shared" si="22"/>
        <v>1.4731122747741852</v>
      </c>
    </row>
    <row r="28" spans="1:29" ht="16" x14ac:dyDescent="0.2">
      <c r="A28" s="48">
        <v>-1.7</v>
      </c>
      <c r="B28" s="10">
        <f t="shared" si="7"/>
        <v>0.58823529411764708</v>
      </c>
      <c r="C28" s="48">
        <v>0.28170000000000001</v>
      </c>
      <c r="D28" s="18">
        <f t="shared" si="8"/>
        <v>0.19140000000000001</v>
      </c>
      <c r="E28" s="10">
        <f t="shared" si="9"/>
        <v>0.95863987422582475</v>
      </c>
      <c r="F28" s="19">
        <f t="shared" si="10"/>
        <v>95.863987422582468</v>
      </c>
      <c r="G28" s="19">
        <f t="shared" si="11"/>
        <v>4.1360125774175316</v>
      </c>
      <c r="H28" s="1">
        <f t="shared" si="12"/>
        <v>-2.9989812571469758</v>
      </c>
      <c r="I28" s="1">
        <f t="shared" si="13"/>
        <v>1.2989812571469759</v>
      </c>
      <c r="M28" s="49"/>
      <c r="N28" s="18"/>
      <c r="O28" s="10"/>
      <c r="P28" s="19"/>
      <c r="Q28" s="19"/>
      <c r="R28" s="1"/>
      <c r="S28" s="1"/>
      <c r="U28" s="48">
        <v>-1.7</v>
      </c>
      <c r="V28" s="10">
        <f t="shared" si="14"/>
        <v>0.58823529411764708</v>
      </c>
      <c r="W28" s="48">
        <v>0.28170000000000001</v>
      </c>
      <c r="X28" s="18">
        <f t="shared" si="23"/>
        <v>0.19140000000000001</v>
      </c>
      <c r="Y28" s="10">
        <f t="shared" si="18"/>
        <v>0.95863987422582475</v>
      </c>
      <c r="Z28" s="19">
        <f t="shared" si="19"/>
        <v>95.863987422582468</v>
      </c>
      <c r="AA28" s="19">
        <f t="shared" si="20"/>
        <v>4.1360125774175316</v>
      </c>
      <c r="AB28" s="1">
        <f t="shared" si="21"/>
        <v>-2.9989812571469758</v>
      </c>
      <c r="AC28" s="1">
        <f t="shared" si="22"/>
        <v>1.2989812571469759</v>
      </c>
    </row>
    <row r="29" spans="1:29" ht="16" x14ac:dyDescent="0.2">
      <c r="A29" s="48">
        <v>-2.0579999999999998</v>
      </c>
      <c r="B29" s="10">
        <f t="shared" si="7"/>
        <v>0.48590864917395532</v>
      </c>
      <c r="C29" s="48">
        <v>0.28089999999999998</v>
      </c>
      <c r="D29" s="18">
        <f t="shared" si="8"/>
        <v>0.19059999999999999</v>
      </c>
      <c r="E29" s="10">
        <f t="shared" si="9"/>
        <v>0.95463301999708561</v>
      </c>
      <c r="F29" s="19">
        <f t="shared" si="10"/>
        <v>95.463301999708563</v>
      </c>
      <c r="G29" s="19">
        <f t="shared" si="11"/>
        <v>4.5366980002914374</v>
      </c>
      <c r="H29" s="1">
        <f t="shared" si="12"/>
        <v>-3.0294573046853435</v>
      </c>
      <c r="I29" s="1">
        <f t="shared" si="13"/>
        <v>0.97145730468534364</v>
      </c>
      <c r="M29" s="49"/>
      <c r="N29" s="18"/>
      <c r="O29" s="10"/>
      <c r="P29" s="19"/>
      <c r="Q29" s="19"/>
      <c r="R29" s="1"/>
      <c r="S29" s="1"/>
      <c r="U29" s="48">
        <v>-2.0579999999999998</v>
      </c>
      <c r="V29" s="10">
        <f t="shared" si="14"/>
        <v>0.48590864917395532</v>
      </c>
      <c r="W29" s="48">
        <v>0.28089999999999998</v>
      </c>
      <c r="X29" s="18">
        <f t="shared" si="23"/>
        <v>0.19059999999999999</v>
      </c>
      <c r="Y29" s="10">
        <f t="shared" si="18"/>
        <v>0.95463301999708561</v>
      </c>
      <c r="Z29" s="19">
        <f t="shared" si="19"/>
        <v>95.463301999708563</v>
      </c>
      <c r="AA29" s="19">
        <f t="shared" si="20"/>
        <v>4.5366980002914374</v>
      </c>
      <c r="AB29" s="1">
        <f t="shared" si="21"/>
        <v>-3.0294573046853435</v>
      </c>
      <c r="AC29" s="1">
        <f t="shared" si="22"/>
        <v>0.97145730468534364</v>
      </c>
    </row>
    <row r="30" spans="1:29" ht="16" x14ac:dyDescent="0.2">
      <c r="A30" s="48">
        <v>-2.2229999999999999</v>
      </c>
      <c r="B30" s="10">
        <f t="shared" si="7"/>
        <v>0.44984255510571303</v>
      </c>
      <c r="C30" s="48">
        <v>0.27960000000000002</v>
      </c>
      <c r="D30" s="18">
        <f t="shared" si="8"/>
        <v>0.18930000000000002</v>
      </c>
      <c r="E30" s="10">
        <f t="shared" si="9"/>
        <v>0.94812188187538471</v>
      </c>
      <c r="F30" s="19">
        <f t="shared" si="10"/>
        <v>94.812188187538467</v>
      </c>
      <c r="G30" s="19">
        <f t="shared" si="11"/>
        <v>5.1878118124615327</v>
      </c>
      <c r="H30" s="1">
        <f t="shared" si="12"/>
        <v>-3.0803241348406853</v>
      </c>
      <c r="I30" s="1">
        <f t="shared" si="13"/>
        <v>0.85732413484068548</v>
      </c>
      <c r="M30" s="49"/>
      <c r="N30" s="18"/>
      <c r="O30" s="10"/>
      <c r="P30" s="19"/>
      <c r="Q30" s="19"/>
      <c r="R30" s="1"/>
      <c r="S30" s="1"/>
      <c r="U30" s="48">
        <v>-2.2229999999999999</v>
      </c>
      <c r="V30" s="10">
        <f t="shared" si="14"/>
        <v>0.44984255510571303</v>
      </c>
      <c r="W30" s="48">
        <v>0.27960000000000002</v>
      </c>
      <c r="X30" s="18">
        <f t="shared" si="23"/>
        <v>0.18930000000000002</v>
      </c>
      <c r="Y30" s="10">
        <f t="shared" si="18"/>
        <v>0.94812188187538471</v>
      </c>
      <c r="Z30" s="19">
        <f t="shared" si="19"/>
        <v>94.812188187538467</v>
      </c>
      <c r="AA30" s="19">
        <f t="shared" si="20"/>
        <v>5.1878118124615327</v>
      </c>
      <c r="AB30" s="1">
        <f t="shared" si="21"/>
        <v>-3.0803241348406853</v>
      </c>
      <c r="AC30" s="1">
        <f t="shared" si="22"/>
        <v>0.85732413484068548</v>
      </c>
    </row>
    <row r="31" spans="1:29" ht="16" x14ac:dyDescent="0.2">
      <c r="A31" s="48">
        <v>-2.508</v>
      </c>
      <c r="B31" s="10">
        <f t="shared" si="7"/>
        <v>0.39872408293460926</v>
      </c>
      <c r="C31" s="48">
        <v>0.27879999999999999</v>
      </c>
      <c r="D31" s="18">
        <f t="shared" si="8"/>
        <v>0.1885</v>
      </c>
      <c r="E31" s="10">
        <f t="shared" si="9"/>
        <v>0.94411502764664557</v>
      </c>
      <c r="F31" s="19">
        <f t="shared" si="10"/>
        <v>94.411502764664561</v>
      </c>
      <c r="G31" s="19">
        <f t="shared" si="11"/>
        <v>5.5884972353354385</v>
      </c>
      <c r="H31" s="1">
        <f t="shared" si="12"/>
        <v>-3.1124847019803719</v>
      </c>
      <c r="I31" s="1">
        <f t="shared" si="13"/>
        <v>0.60448470198037185</v>
      </c>
      <c r="M31" s="49"/>
      <c r="N31" s="18"/>
      <c r="O31" s="10"/>
      <c r="P31" s="19"/>
      <c r="Q31" s="19"/>
      <c r="R31" s="1"/>
      <c r="S31" s="1"/>
      <c r="U31" s="48">
        <v>-2.508</v>
      </c>
      <c r="V31" s="10">
        <f t="shared" si="14"/>
        <v>0.39872408293460926</v>
      </c>
      <c r="W31" s="48">
        <v>0.27879999999999999</v>
      </c>
      <c r="X31" s="18">
        <f t="shared" si="23"/>
        <v>0.1885</v>
      </c>
      <c r="Y31" s="10">
        <f t="shared" si="18"/>
        <v>0.94411502764664557</v>
      </c>
      <c r="Z31" s="19">
        <f t="shared" si="19"/>
        <v>94.411502764664561</v>
      </c>
      <c r="AA31" s="19">
        <f t="shared" si="20"/>
        <v>5.5884972353354385</v>
      </c>
      <c r="AB31" s="1">
        <f t="shared" si="21"/>
        <v>-3.1124847019803719</v>
      </c>
      <c r="AC31" s="1">
        <f t="shared" si="22"/>
        <v>0.60448470198037185</v>
      </c>
    </row>
    <row r="32" spans="1:29" ht="16" x14ac:dyDescent="0.2">
      <c r="A32" s="48">
        <v>-2.7210000000000001</v>
      </c>
      <c r="B32" s="10">
        <f t="shared" si="7"/>
        <v>0.3675119441381845</v>
      </c>
      <c r="C32" s="48">
        <v>0.27729999999999999</v>
      </c>
      <c r="D32" s="18">
        <f t="shared" si="8"/>
        <v>0.187</v>
      </c>
      <c r="E32" s="10">
        <f t="shared" si="9"/>
        <v>0.93660217596775974</v>
      </c>
      <c r="F32" s="19">
        <f t="shared" si="10"/>
        <v>93.660217596775979</v>
      </c>
      <c r="G32" s="19">
        <f t="shared" si="11"/>
        <v>6.3397824032240209</v>
      </c>
      <c r="H32" s="1">
        <f t="shared" si="12"/>
        <v>-3.1746319547874724</v>
      </c>
      <c r="I32" s="1">
        <f t="shared" si="13"/>
        <v>0.45363195478747231</v>
      </c>
      <c r="M32" s="49"/>
      <c r="U32" s="48">
        <v>-2.7210000000000001</v>
      </c>
      <c r="V32" s="10">
        <f t="shared" si="14"/>
        <v>0.3675119441381845</v>
      </c>
      <c r="W32" s="48">
        <v>0.27729999999999999</v>
      </c>
      <c r="X32" s="18">
        <f t="shared" si="23"/>
        <v>0.187</v>
      </c>
      <c r="Y32" s="10">
        <f t="shared" si="18"/>
        <v>0.93660217596775974</v>
      </c>
      <c r="Z32" s="19">
        <f t="shared" si="19"/>
        <v>93.660217596775979</v>
      </c>
      <c r="AA32" s="19">
        <f t="shared" si="20"/>
        <v>6.3397824032240209</v>
      </c>
      <c r="AB32" s="1">
        <f t="shared" si="21"/>
        <v>-3.1746319547874724</v>
      </c>
      <c r="AC32" s="1">
        <f t="shared" si="22"/>
        <v>0.45363195478747231</v>
      </c>
    </row>
    <row r="33" spans="1:29" ht="16" x14ac:dyDescent="0.2">
      <c r="A33" s="48">
        <v>-3.1989999999999998</v>
      </c>
      <c r="B33" s="10">
        <f t="shared" si="7"/>
        <v>0.31259768677711786</v>
      </c>
      <c r="C33" s="48">
        <v>0.27460000000000001</v>
      </c>
      <c r="D33" s="18">
        <f t="shared" si="8"/>
        <v>0.18430000000000002</v>
      </c>
      <c r="E33" s="10">
        <f t="shared" si="9"/>
        <v>0.92307904294576548</v>
      </c>
      <c r="F33" s="19">
        <f t="shared" si="10"/>
        <v>92.307904294576545</v>
      </c>
      <c r="G33" s="19">
        <f t="shared" si="11"/>
        <v>7.6920957054234549</v>
      </c>
      <c r="H33" s="1">
        <f t="shared" si="12"/>
        <v>-3.2929843020295628</v>
      </c>
      <c r="I33" s="1">
        <f t="shared" si="13"/>
        <v>9.3984302029562983E-2</v>
      </c>
      <c r="M33" s="49"/>
      <c r="U33" s="48">
        <v>-3.1989999999999998</v>
      </c>
      <c r="V33" s="10">
        <f t="shared" si="14"/>
        <v>0.31259768677711786</v>
      </c>
      <c r="W33" s="48">
        <v>0.27460000000000001</v>
      </c>
      <c r="X33" s="18">
        <f t="shared" si="23"/>
        <v>0.18430000000000002</v>
      </c>
      <c r="Y33" s="10">
        <f t="shared" si="18"/>
        <v>0.92307904294576548</v>
      </c>
      <c r="Z33" s="19">
        <f t="shared" si="19"/>
        <v>92.307904294576545</v>
      </c>
      <c r="AA33" s="19">
        <f t="shared" si="20"/>
        <v>7.6920957054234549</v>
      </c>
      <c r="AB33" s="1">
        <f t="shared" si="21"/>
        <v>-3.2929843020295628</v>
      </c>
      <c r="AC33" s="1">
        <f t="shared" si="22"/>
        <v>9.3984302029562983E-2</v>
      </c>
    </row>
    <row r="34" spans="1:29" ht="16" x14ac:dyDescent="0.2">
      <c r="A34" s="48">
        <v>-3.387</v>
      </c>
      <c r="B34" s="10">
        <f t="shared" si="7"/>
        <v>0.29524653085326247</v>
      </c>
      <c r="C34" s="48">
        <v>0.27389999999999998</v>
      </c>
      <c r="D34" s="18">
        <f t="shared" si="8"/>
        <v>0.18359999999999999</v>
      </c>
      <c r="E34" s="10">
        <f t="shared" si="9"/>
        <v>0.91957304549561858</v>
      </c>
      <c r="F34" s="19">
        <f t="shared" si="10"/>
        <v>91.957304549561854</v>
      </c>
      <c r="G34" s="19">
        <f t="shared" si="11"/>
        <v>8.0426954504381456</v>
      </c>
      <c r="H34" s="1">
        <f t="shared" si="12"/>
        <v>-3.3251227911242802</v>
      </c>
      <c r="I34" s="1">
        <f t="shared" si="13"/>
        <v>-6.1877208875719791E-2</v>
      </c>
      <c r="M34" s="49"/>
      <c r="U34" s="48">
        <v>-3.387</v>
      </c>
      <c r="V34" s="10">
        <f t="shared" si="14"/>
        <v>0.29524653085326247</v>
      </c>
      <c r="W34" s="48">
        <v>0.27389999999999998</v>
      </c>
      <c r="X34" s="18">
        <f t="shared" si="23"/>
        <v>0.18359999999999999</v>
      </c>
      <c r="Y34" s="10">
        <f t="shared" si="18"/>
        <v>0.91957304549561858</v>
      </c>
      <c r="Z34" s="19">
        <f t="shared" si="19"/>
        <v>91.957304549561854</v>
      </c>
      <c r="AA34" s="19">
        <f t="shared" si="20"/>
        <v>8.0426954504381456</v>
      </c>
      <c r="AB34" s="1">
        <f t="shared" si="21"/>
        <v>-3.3251227911242802</v>
      </c>
      <c r="AC34" s="1">
        <f t="shared" si="22"/>
        <v>-6.1877208875719791E-2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-3.39</v>
      </c>
      <c r="V35" s="10">
        <f t="shared" si="14"/>
        <v>0.29498525073746312</v>
      </c>
      <c r="W35" s="48">
        <v>0.27179999999999999</v>
      </c>
      <c r="X35" s="18">
        <f t="shared" si="23"/>
        <v>0.18149999999999999</v>
      </c>
      <c r="Y35" s="10">
        <f t="shared" si="18"/>
        <v>0.90905505314517854</v>
      </c>
      <c r="Z35" s="19">
        <f t="shared" si="19"/>
        <v>90.905505314517853</v>
      </c>
      <c r="AA35" s="19">
        <f t="shared" si="20"/>
        <v>9.0944946854821467</v>
      </c>
      <c r="AB35" s="1">
        <f t="shared" si="21"/>
        <v>-3.4254157252850237</v>
      </c>
      <c r="AC35" s="1">
        <f t="shared" si="22"/>
        <v>3.5415725285023569E-2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-3.5409999999999999</v>
      </c>
      <c r="V36" s="10">
        <f t="shared" si="14"/>
        <v>0.28240609997175942</v>
      </c>
      <c r="W36" s="48">
        <v>0.26879999999999998</v>
      </c>
      <c r="X36" s="18">
        <f t="shared" si="23"/>
        <v>0.17849999999999999</v>
      </c>
      <c r="Y36" s="10">
        <f t="shared" si="18"/>
        <v>0.894029349787407</v>
      </c>
      <c r="Z36" s="19">
        <f t="shared" si="19"/>
        <v>89.402934978740703</v>
      </c>
      <c r="AA36" s="19">
        <f t="shared" si="20"/>
        <v>10.597065021259297</v>
      </c>
      <c r="AB36" s="1">
        <f t="shared" si="21"/>
        <v>-3.5796590110951847</v>
      </c>
      <c r="AC36" s="1">
        <f t="shared" si="22"/>
        <v>3.865901109518477E-2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-3.83</v>
      </c>
      <c r="V37" s="10">
        <f t="shared" si="14"/>
        <v>0.2610966057441253</v>
      </c>
      <c r="W37" s="48">
        <v>0.26590000000000003</v>
      </c>
      <c r="X37" s="18">
        <f t="shared" si="23"/>
        <v>0.17560000000000003</v>
      </c>
      <c r="Y37" s="10">
        <f t="shared" si="18"/>
        <v>0.87950450320822804</v>
      </c>
      <c r="Z37" s="19">
        <f t="shared" si="19"/>
        <v>87.95045032082281</v>
      </c>
      <c r="AA37" s="19">
        <f t="shared" si="20"/>
        <v>12.04954967917719</v>
      </c>
      <c r="AB37" s="1">
        <f t="shared" si="21"/>
        <v>-3.7425657944055191</v>
      </c>
      <c r="AC37" s="1">
        <f t="shared" si="22"/>
        <v>-8.7434205594481007E-2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1F84-7D2F-4AC0-91AE-059224D0BBF4}">
  <dimension ref="A1:AC55"/>
  <sheetViews>
    <sheetView topLeftCell="K7" zoomScale="93" zoomScaleNormal="70" workbookViewId="0">
      <selection activeCell="D18" sqref="D18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0.47504341408700695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0.47504341408700695</v>
      </c>
      <c r="F3" t="s">
        <v>12</v>
      </c>
      <c r="G3" t="s">
        <v>27</v>
      </c>
      <c r="H3" s="32">
        <f>STDEV(D25:D48)/STDEV(A25:A48)</f>
        <v>9.3921971069844193E-3</v>
      </c>
      <c r="I3" s="33" t="s">
        <v>28</v>
      </c>
      <c r="J3" s="34">
        <f>COUNT(D25:D30)</f>
        <v>6</v>
      </c>
      <c r="L3" t="s">
        <v>27</v>
      </c>
      <c r="M3" s="35">
        <f>-STDEV(L24:L26)/STDEV(Q24:Q26)</f>
        <v>-9.1986851686761364E-2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4">
        <v>0</v>
      </c>
      <c r="D4" s="16" t="s">
        <v>13</v>
      </c>
      <c r="E4" s="17">
        <f>-1/M4</f>
        <v>-1.1331890003231959</v>
      </c>
      <c r="F4" t="s">
        <v>14</v>
      </c>
      <c r="G4" t="s">
        <v>29</v>
      </c>
      <c r="H4" s="32">
        <f>AVERAGE(D25:D48)-H3*AVERAGE(A25:A48)</f>
        <v>0.47504341408700695</v>
      </c>
      <c r="I4" s="36" t="s">
        <v>30</v>
      </c>
      <c r="L4" t="s">
        <v>29</v>
      </c>
      <c r="M4" s="37">
        <f>AVERAGE(L24:L35)-M3*AVERAGE(Q24:Q35)</f>
        <v>0.88246532547950141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-1.8038330325828449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14.772</v>
      </c>
      <c r="D6" s="22" t="s">
        <v>17</v>
      </c>
      <c r="E6" s="23">
        <f>P24</f>
        <v>96.433291445673291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33.689717415363276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1.9771239487732788E-2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2.1523769053606662E-2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0.35322822107081076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-1.9279999999999999</v>
      </c>
      <c r="L24" s="10">
        <f>-1/K24</f>
        <v>0.51867219917012453</v>
      </c>
      <c r="M24" s="45">
        <v>0.45810000000000001</v>
      </c>
      <c r="N24" s="18">
        <f>M24-$B$5-$B$4</f>
        <v>0.45810000000000001</v>
      </c>
      <c r="O24" s="10">
        <f>(N24/$H$4)</f>
        <v>0.96433291445673286</v>
      </c>
      <c r="P24" s="19">
        <f>100*O24</f>
        <v>96.433291445673291</v>
      </c>
      <c r="Q24" s="19">
        <f>100-P24</f>
        <v>3.5667085543267092</v>
      </c>
      <c r="R24" s="1">
        <f>-1/($M$4+$M$3*Q24)</f>
        <v>-1.8038330325828449</v>
      </c>
      <c r="S24" s="1">
        <f>K24-R24</f>
        <v>-0.12416696741715505</v>
      </c>
    </row>
    <row r="25" spans="1:29" x14ac:dyDescent="0.2">
      <c r="A25" s="45">
        <v>-8.7999999999999995E-2</v>
      </c>
      <c r="B25" s="10">
        <f t="shared" ref="B25:B29" si="0">-1/A25</f>
        <v>11.363636363636365</v>
      </c>
      <c r="C25" s="45">
        <v>0.4758</v>
      </c>
      <c r="D25" s="18">
        <f t="shared" ref="D25" si="1">C25-$B$5-$B$4</f>
        <v>0.4758</v>
      </c>
      <c r="E25" s="10">
        <f t="shared" ref="E25" si="2">(D25/$H$4)</f>
        <v>1.0015926668817148</v>
      </c>
      <c r="F25" s="19">
        <f t="shared" ref="F25" si="3">100*E25</f>
        <v>100.15926668817147</v>
      </c>
      <c r="G25" s="19">
        <f t="shared" ref="G25" si="4">100-F25</f>
        <v>-0.15926668817147061</v>
      </c>
      <c r="H25" s="1">
        <f t="shared" ref="H25" si="5">-1/($M$4+$M$3*G25)</f>
        <v>-1.1146833408971755</v>
      </c>
      <c r="I25" s="1">
        <f t="shared" ref="I25" si="6">A25-H25</f>
        <v>1.0266833408971754</v>
      </c>
      <c r="K25" s="45">
        <v>-1.93</v>
      </c>
      <c r="L25" s="10">
        <f>-1/K25</f>
        <v>0.5181347150259068</v>
      </c>
      <c r="M25" s="45">
        <v>0.45810000000000001</v>
      </c>
      <c r="N25" s="18">
        <f t="shared" ref="N25:N28" si="7">M25-$B$5-$B$4</f>
        <v>0.45810000000000001</v>
      </c>
      <c r="O25" s="10">
        <f t="shared" ref="O25:O28" si="8">(N25/$H$4)</f>
        <v>0.96433291445673286</v>
      </c>
      <c r="P25" s="19">
        <f t="shared" ref="P25:P28" si="9">100*O25</f>
        <v>96.433291445673291</v>
      </c>
      <c r="Q25" s="19">
        <f t="shared" ref="Q25:Q28" si="10">100-P25</f>
        <v>3.5667085543267092</v>
      </c>
      <c r="R25" s="1">
        <f t="shared" ref="R25:R28" si="11">-1/($M$4+$M$3*Q25)</f>
        <v>-1.8038330325828449</v>
      </c>
      <c r="S25" s="1">
        <f t="shared" ref="S25:S28" si="12">K25-R25</f>
        <v>-0.12616696741715505</v>
      </c>
      <c r="U25" s="45">
        <v>-8.7999999999999995E-2</v>
      </c>
      <c r="V25" s="10">
        <f t="shared" ref="V25:V35" si="13">-1/U25</f>
        <v>11.363636363636365</v>
      </c>
      <c r="W25" s="45">
        <v>0.4758</v>
      </c>
      <c r="X25" s="18">
        <f>W25-$B$5-$B$4</f>
        <v>0.4758</v>
      </c>
      <c r="Y25" s="10">
        <f>(X25/$H$4)</f>
        <v>1.0015926668817148</v>
      </c>
      <c r="Z25" s="19">
        <f t="shared" ref="Z25" si="14">100*Y25</f>
        <v>100.15926668817147</v>
      </c>
      <c r="AA25" s="19">
        <f t="shared" ref="AA25" si="15">100-Z25</f>
        <v>-0.15926668817147061</v>
      </c>
      <c r="AB25" s="1">
        <f>-1/($M$4+$M$3*AA25)</f>
        <v>-1.1146833408971755</v>
      </c>
      <c r="AC25" s="1">
        <f t="shared" ref="AC25" si="16">U25-AB25</f>
        <v>1.0266833408971754</v>
      </c>
    </row>
    <row r="26" spans="1:29" x14ac:dyDescent="0.2">
      <c r="A26" s="45">
        <v>-0.14399999999999999</v>
      </c>
      <c r="B26" s="10">
        <f t="shared" si="0"/>
        <v>6.9444444444444446</v>
      </c>
      <c r="C26" s="45">
        <v>0.47320000000000001</v>
      </c>
      <c r="D26" s="18">
        <f t="shared" ref="D26:D29" si="17">C26-$B$5-$B$4</f>
        <v>0.47320000000000001</v>
      </c>
      <c r="E26" s="10">
        <f t="shared" ref="E26:E29" si="18">(D26/$H$4)</f>
        <v>0.99611948290968344</v>
      </c>
      <c r="F26" s="19">
        <f t="shared" ref="F26:F29" si="19">100*E26</f>
        <v>99.611948290968343</v>
      </c>
      <c r="G26" s="19">
        <f t="shared" ref="G26:G29" si="20">100-F26</f>
        <v>0.38805170903165731</v>
      </c>
      <c r="H26" s="1">
        <f t="shared" ref="H26:H29" si="21">-1/($M$4+$M$3*G26)</f>
        <v>-1.1809586890850865</v>
      </c>
      <c r="I26" s="1">
        <f t="shared" ref="I26:I29" si="22">A26-H26</f>
        <v>1.0369586890850866</v>
      </c>
      <c r="K26" s="45">
        <v>-2.3719999999999999</v>
      </c>
      <c r="L26" s="10">
        <f>-1/K26</f>
        <v>0.42158516020236092</v>
      </c>
      <c r="M26" s="45">
        <v>0.4531</v>
      </c>
      <c r="N26" s="18">
        <f t="shared" si="7"/>
        <v>0.4531</v>
      </c>
      <c r="O26" s="10">
        <f t="shared" si="8"/>
        <v>0.95380756066436512</v>
      </c>
      <c r="P26" s="19">
        <f t="shared" si="9"/>
        <v>95.380756066436518</v>
      </c>
      <c r="Q26" s="19">
        <f t="shared" si="10"/>
        <v>4.6192439335634816</v>
      </c>
      <c r="R26" s="1">
        <f t="shared" si="11"/>
        <v>-2.1855266524674168</v>
      </c>
      <c r="S26" s="1">
        <f t="shared" si="12"/>
        <v>-0.18647334753258304</v>
      </c>
      <c r="U26" s="45">
        <v>-0.14399999999999999</v>
      </c>
      <c r="V26" s="10">
        <f t="shared" si="13"/>
        <v>6.9444444444444446</v>
      </c>
      <c r="W26" s="45">
        <v>0.47320000000000001</v>
      </c>
      <c r="X26" s="18">
        <f t="shared" ref="X26:X35" si="23">W26-$B$5-$B$4</f>
        <v>0.47320000000000001</v>
      </c>
      <c r="Y26" s="10">
        <f t="shared" ref="Y26:Y35" si="24">(X26/$H$4)</f>
        <v>0.99611948290968344</v>
      </c>
      <c r="Z26" s="19">
        <f t="shared" ref="Z26:Z35" si="25">100*Y26</f>
        <v>99.611948290968343</v>
      </c>
      <c r="AA26" s="19">
        <f t="shared" ref="AA26:AA35" si="26">100-Z26</f>
        <v>0.38805170903165731</v>
      </c>
      <c r="AB26" s="1">
        <f t="shared" ref="AB26:AB35" si="27">-1/($M$4+$M$3*AA26)</f>
        <v>-1.1809586890850865</v>
      </c>
      <c r="AC26" s="1">
        <f t="shared" ref="AC26:AC35" si="28">U26-AB26</f>
        <v>1.0369586890850866</v>
      </c>
    </row>
    <row r="27" spans="1:29" x14ac:dyDescent="0.2">
      <c r="A27" s="45">
        <v>-0.40500000000000003</v>
      </c>
      <c r="B27" s="10">
        <f t="shared" si="0"/>
        <v>2.4691358024691357</v>
      </c>
      <c r="C27" s="45">
        <v>0.47020000000000001</v>
      </c>
      <c r="D27" s="18">
        <f t="shared" si="17"/>
        <v>0.47020000000000001</v>
      </c>
      <c r="E27" s="10">
        <f t="shared" si="18"/>
        <v>0.98980427063426279</v>
      </c>
      <c r="F27" s="19">
        <f t="shared" si="19"/>
        <v>98.980427063426276</v>
      </c>
      <c r="G27" s="19">
        <f t="shared" si="20"/>
        <v>1.0195729365737236</v>
      </c>
      <c r="H27" s="1">
        <f t="shared" si="21"/>
        <v>-1.2679445520221397</v>
      </c>
      <c r="I27" s="1">
        <f t="shared" si="22"/>
        <v>0.86294455202213971</v>
      </c>
      <c r="K27" s="45">
        <v>-3.6309999999999998</v>
      </c>
      <c r="L27" s="10">
        <f>-1/K27</f>
        <v>0.27540622418066651</v>
      </c>
      <c r="M27" s="45">
        <v>0.44119999999999998</v>
      </c>
      <c r="N27" s="18">
        <f t="shared" si="7"/>
        <v>0.44119999999999998</v>
      </c>
      <c r="O27" s="10">
        <f t="shared" si="8"/>
        <v>0.92875721863852978</v>
      </c>
      <c r="P27" s="19">
        <f t="shared" si="9"/>
        <v>92.875721863852974</v>
      </c>
      <c r="Q27" s="19">
        <f t="shared" si="10"/>
        <v>7.1242781361470264</v>
      </c>
      <c r="R27" s="1">
        <f t="shared" si="11"/>
        <v>-4.4028539279090912</v>
      </c>
      <c r="S27" s="1">
        <f t="shared" si="12"/>
        <v>0.77185392790909146</v>
      </c>
      <c r="U27" s="45">
        <v>-0.40500000000000003</v>
      </c>
      <c r="V27" s="10">
        <f t="shared" si="13"/>
        <v>2.4691358024691357</v>
      </c>
      <c r="W27" s="45">
        <v>0.47020000000000001</v>
      </c>
      <c r="X27" s="18">
        <f t="shared" si="23"/>
        <v>0.47020000000000001</v>
      </c>
      <c r="Y27" s="10">
        <f t="shared" si="24"/>
        <v>0.98980427063426279</v>
      </c>
      <c r="Z27" s="19">
        <f t="shared" si="25"/>
        <v>98.980427063426276</v>
      </c>
      <c r="AA27" s="19">
        <f t="shared" si="26"/>
        <v>1.0195729365737236</v>
      </c>
      <c r="AB27" s="1">
        <f t="shared" si="27"/>
        <v>-1.2679445520221397</v>
      </c>
      <c r="AC27" s="1">
        <f t="shared" si="28"/>
        <v>0.86294455202213971</v>
      </c>
    </row>
    <row r="28" spans="1:29" x14ac:dyDescent="0.2">
      <c r="A28" s="45">
        <v>-0.76100000000000001</v>
      </c>
      <c r="B28" s="10">
        <f t="shared" si="0"/>
        <v>1.3140604467805519</v>
      </c>
      <c r="C28" s="45">
        <v>0.4672</v>
      </c>
      <c r="D28" s="18">
        <f t="shared" si="17"/>
        <v>0.4672</v>
      </c>
      <c r="E28" s="10">
        <f t="shared" si="18"/>
        <v>0.98348905835884215</v>
      </c>
      <c r="F28" s="19">
        <f t="shared" si="19"/>
        <v>98.34890583588421</v>
      </c>
      <c r="G28" s="19">
        <f t="shared" si="20"/>
        <v>1.6510941641157899</v>
      </c>
      <c r="H28" s="1">
        <f t="shared" si="21"/>
        <v>-1.3687635562768727</v>
      </c>
      <c r="I28" s="1">
        <f t="shared" si="22"/>
        <v>0.60776355627687273</v>
      </c>
      <c r="K28" s="45">
        <v>-3.5350000000000001</v>
      </c>
      <c r="L28" s="10">
        <f>-1/K28</f>
        <v>0.28288543140028288</v>
      </c>
      <c r="M28" s="45">
        <v>0.441</v>
      </c>
      <c r="N28" s="18">
        <f t="shared" si="7"/>
        <v>0.441</v>
      </c>
      <c r="O28" s="10">
        <f t="shared" si="8"/>
        <v>0.92833620448683518</v>
      </c>
      <c r="P28" s="19">
        <f t="shared" si="9"/>
        <v>92.833620448683519</v>
      </c>
      <c r="Q28" s="19">
        <f t="shared" si="10"/>
        <v>7.1663795513164814</v>
      </c>
      <c r="R28" s="1">
        <f t="shared" si="11"/>
        <v>-4.4792304956335522</v>
      </c>
      <c r="S28" s="1">
        <f t="shared" si="12"/>
        <v>0.9442304956335521</v>
      </c>
      <c r="U28" s="45">
        <v>-0.76100000000000001</v>
      </c>
      <c r="V28" s="10">
        <f t="shared" si="13"/>
        <v>1.3140604467805519</v>
      </c>
      <c r="W28" s="45">
        <v>0.4672</v>
      </c>
      <c r="X28" s="18">
        <f t="shared" si="23"/>
        <v>0.4672</v>
      </c>
      <c r="Y28" s="10">
        <f t="shared" si="24"/>
        <v>0.98348905835884215</v>
      </c>
      <c r="Z28" s="19">
        <f t="shared" si="25"/>
        <v>98.34890583588421</v>
      </c>
      <c r="AA28" s="19">
        <f t="shared" si="26"/>
        <v>1.6510941641157899</v>
      </c>
      <c r="AB28" s="1">
        <f t="shared" si="27"/>
        <v>-1.3687635562768727</v>
      </c>
      <c r="AC28" s="1">
        <f t="shared" si="28"/>
        <v>0.60776355627687273</v>
      </c>
    </row>
    <row r="29" spans="1:29" x14ac:dyDescent="0.2">
      <c r="A29" s="45">
        <v>-1.22</v>
      </c>
      <c r="B29" s="10">
        <f t="shared" si="0"/>
        <v>0.81967213114754101</v>
      </c>
      <c r="C29" s="45">
        <v>0.46329999999999999</v>
      </c>
      <c r="D29" s="18">
        <f t="shared" si="17"/>
        <v>0.46329999999999999</v>
      </c>
      <c r="E29" s="10">
        <f t="shared" si="18"/>
        <v>0.97527928240079531</v>
      </c>
      <c r="F29" s="19">
        <f t="shared" si="19"/>
        <v>97.527928240079532</v>
      </c>
      <c r="G29" s="19">
        <f t="shared" si="20"/>
        <v>2.4720717599204676</v>
      </c>
      <c r="H29" s="1">
        <f t="shared" si="21"/>
        <v>-1.5265608758431513</v>
      </c>
      <c r="I29" s="1">
        <f t="shared" si="22"/>
        <v>0.30656087584315128</v>
      </c>
      <c r="U29" s="45">
        <v>-1.22</v>
      </c>
      <c r="V29" s="10">
        <f t="shared" si="13"/>
        <v>0.81967213114754101</v>
      </c>
      <c r="W29" s="45">
        <v>0.46329999999999999</v>
      </c>
      <c r="X29" s="18">
        <f t="shared" si="23"/>
        <v>0.46329999999999999</v>
      </c>
      <c r="Y29" s="10">
        <f t="shared" si="24"/>
        <v>0.97527928240079531</v>
      </c>
      <c r="Z29" s="19">
        <f t="shared" si="25"/>
        <v>97.527928240079532</v>
      </c>
      <c r="AA29" s="19">
        <f t="shared" si="26"/>
        <v>2.4720717599204676</v>
      </c>
      <c r="AB29" s="1">
        <f t="shared" si="27"/>
        <v>-1.5265608758431513</v>
      </c>
      <c r="AC29" s="1">
        <f t="shared" si="28"/>
        <v>0.30656087584315128</v>
      </c>
    </row>
    <row r="30" spans="1:29" x14ac:dyDescent="0.2">
      <c r="A30" s="45">
        <v>-1.6259999999999999</v>
      </c>
      <c r="B30" s="10">
        <f>-1/A30</f>
        <v>0.61500615006150061</v>
      </c>
      <c r="C30" s="45">
        <v>0.4607</v>
      </c>
      <c r="D30" s="18">
        <f>C30-$B$5-$B$4</f>
        <v>0.4607</v>
      </c>
      <c r="E30" s="10">
        <f>(D30/$H$4)</f>
        <v>0.96980609842876409</v>
      </c>
      <c r="F30" s="19">
        <f>100*E30</f>
        <v>96.980609842876405</v>
      </c>
      <c r="G30" s="19">
        <f>100-F30</f>
        <v>3.0193901571235955</v>
      </c>
      <c r="H30" s="1">
        <f>-1/($M$4+$M$3*G30)</f>
        <v>-1.653654798687707</v>
      </c>
      <c r="I30" s="1">
        <f>A30-H30</f>
        <v>2.7654798687707149E-2</v>
      </c>
      <c r="Q30" s="1"/>
      <c r="R30" s="1"/>
      <c r="U30" s="45">
        <v>-1.6259999999999999</v>
      </c>
      <c r="V30" s="10">
        <f t="shared" si="13"/>
        <v>0.61500615006150061</v>
      </c>
      <c r="W30" s="45">
        <v>0.4607</v>
      </c>
      <c r="X30" s="18">
        <f t="shared" si="23"/>
        <v>0.4607</v>
      </c>
      <c r="Y30" s="10">
        <f t="shared" si="24"/>
        <v>0.96980609842876409</v>
      </c>
      <c r="Z30" s="19">
        <f t="shared" si="25"/>
        <v>96.980609842876405</v>
      </c>
      <c r="AA30" s="19">
        <f t="shared" si="26"/>
        <v>3.0193901571235955</v>
      </c>
      <c r="AB30" s="1">
        <f t="shared" si="27"/>
        <v>-1.653654798687707</v>
      </c>
      <c r="AC30" s="1">
        <f t="shared" si="28"/>
        <v>2.7654798687707149E-2</v>
      </c>
    </row>
    <row r="31" spans="1:29" x14ac:dyDescent="0.2">
      <c r="D31" s="18"/>
      <c r="E31" s="10"/>
      <c r="F31" s="19"/>
      <c r="G31" s="19"/>
      <c r="H31" s="1"/>
      <c r="I31" s="1"/>
      <c r="U31" s="45">
        <v>-1.9279999999999999</v>
      </c>
      <c r="V31" s="10">
        <f t="shared" si="13"/>
        <v>0.51867219917012453</v>
      </c>
      <c r="W31" s="45">
        <v>0.45810000000000001</v>
      </c>
      <c r="X31" s="18">
        <f t="shared" si="23"/>
        <v>0.45810000000000001</v>
      </c>
      <c r="Y31" s="10">
        <f t="shared" si="24"/>
        <v>0.96433291445673286</v>
      </c>
      <c r="Z31" s="19">
        <f t="shared" si="25"/>
        <v>96.433291445673291</v>
      </c>
      <c r="AA31" s="19">
        <f t="shared" si="26"/>
        <v>3.5667085543267092</v>
      </c>
      <c r="AB31" s="1">
        <f t="shared" si="27"/>
        <v>-1.8038330325828449</v>
      </c>
      <c r="AC31" s="1">
        <f t="shared" si="28"/>
        <v>-0.12416696741715505</v>
      </c>
    </row>
    <row r="32" spans="1:29" x14ac:dyDescent="0.2">
      <c r="D32" s="18"/>
      <c r="E32" s="10"/>
      <c r="F32" s="19"/>
      <c r="G32" s="19"/>
      <c r="H32" s="1"/>
      <c r="I32" s="1"/>
      <c r="U32" s="45">
        <v>-1.93</v>
      </c>
      <c r="V32" s="10">
        <f t="shared" si="13"/>
        <v>0.5181347150259068</v>
      </c>
      <c r="W32" s="45">
        <v>0.45810000000000001</v>
      </c>
      <c r="X32" s="18">
        <f t="shared" si="23"/>
        <v>0.45810000000000001</v>
      </c>
      <c r="Y32" s="10">
        <f t="shared" si="24"/>
        <v>0.96433291445673286</v>
      </c>
      <c r="Z32" s="19">
        <f t="shared" si="25"/>
        <v>96.433291445673291</v>
      </c>
      <c r="AA32" s="19">
        <f t="shared" si="26"/>
        <v>3.5667085543267092</v>
      </c>
      <c r="AB32" s="1">
        <f t="shared" si="27"/>
        <v>-1.8038330325828449</v>
      </c>
      <c r="AC32" s="1">
        <f t="shared" si="28"/>
        <v>-0.12616696741715505</v>
      </c>
    </row>
    <row r="33" spans="4:29" x14ac:dyDescent="0.2">
      <c r="D33" s="18"/>
      <c r="E33" s="10"/>
      <c r="F33" s="19"/>
      <c r="G33" s="19"/>
      <c r="H33" s="1"/>
      <c r="I33" s="1"/>
      <c r="U33" s="45">
        <v>-2.3719999999999999</v>
      </c>
      <c r="V33" s="10">
        <f t="shared" si="13"/>
        <v>0.42158516020236092</v>
      </c>
      <c r="W33" s="45">
        <v>0.4531</v>
      </c>
      <c r="X33" s="18">
        <f t="shared" si="23"/>
        <v>0.4531</v>
      </c>
      <c r="Y33" s="10">
        <f t="shared" si="24"/>
        <v>0.95380756066436512</v>
      </c>
      <c r="Z33" s="19">
        <f t="shared" si="25"/>
        <v>95.380756066436518</v>
      </c>
      <c r="AA33" s="19">
        <f t="shared" si="26"/>
        <v>4.6192439335634816</v>
      </c>
      <c r="AB33" s="1">
        <f t="shared" si="27"/>
        <v>-2.1855266524674168</v>
      </c>
      <c r="AC33" s="1">
        <f t="shared" si="28"/>
        <v>-0.18647334753258304</v>
      </c>
    </row>
    <row r="34" spans="4:29" x14ac:dyDescent="0.2">
      <c r="D34" s="18"/>
      <c r="E34" s="10"/>
      <c r="F34" s="19"/>
      <c r="G34" s="19"/>
      <c r="H34" s="1"/>
      <c r="I34" s="1"/>
      <c r="U34" s="45">
        <v>-3.6309999999999998</v>
      </c>
      <c r="V34" s="10">
        <f t="shared" si="13"/>
        <v>0.27540622418066651</v>
      </c>
      <c r="W34" s="45">
        <v>0.44119999999999998</v>
      </c>
      <c r="X34" s="18">
        <f t="shared" si="23"/>
        <v>0.44119999999999998</v>
      </c>
      <c r="Y34" s="10">
        <f t="shared" si="24"/>
        <v>0.92875721863852978</v>
      </c>
      <c r="Z34" s="19">
        <f t="shared" si="25"/>
        <v>92.875721863852974</v>
      </c>
      <c r="AA34" s="19">
        <f t="shared" si="26"/>
        <v>7.1242781361470264</v>
      </c>
      <c r="AB34" s="1">
        <f t="shared" si="27"/>
        <v>-4.4028539279090912</v>
      </c>
      <c r="AC34" s="1">
        <f t="shared" si="28"/>
        <v>0.77185392790909146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U35" s="45">
        <v>-3.5350000000000001</v>
      </c>
      <c r="V35" s="10">
        <f t="shared" si="13"/>
        <v>0.28288543140028288</v>
      </c>
      <c r="W35" s="45">
        <v>0.441</v>
      </c>
      <c r="X35" s="18">
        <f t="shared" si="23"/>
        <v>0.441</v>
      </c>
      <c r="Y35" s="10">
        <f t="shared" si="24"/>
        <v>0.92833620448683518</v>
      </c>
      <c r="Z35" s="19">
        <f t="shared" si="25"/>
        <v>92.833620448683519</v>
      </c>
      <c r="AA35" s="19">
        <f t="shared" si="26"/>
        <v>7.1663795513164814</v>
      </c>
      <c r="AB35" s="1">
        <f t="shared" si="27"/>
        <v>-4.4792304956335522</v>
      </c>
      <c r="AC35" s="1">
        <f t="shared" si="28"/>
        <v>0.9442304956335521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36A-FDF1-4528-9E0D-F55F30A6B979}">
  <dimension ref="A1:AC55"/>
  <sheetViews>
    <sheetView zoomScale="93" zoomScaleNormal="70" workbookViewId="0">
      <selection activeCell="Z25" sqref="Z25:AA45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0.3926900312575094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0.19819003125750939</v>
      </c>
      <c r="F3" t="s">
        <v>12</v>
      </c>
      <c r="G3" t="s">
        <v>27</v>
      </c>
      <c r="H3" s="32">
        <f>STDEV(D25:D48)/STDEV(A25:A48)</f>
        <v>1.2760365444772345E-2</v>
      </c>
      <c r="I3" s="33" t="s">
        <v>28</v>
      </c>
      <c r="J3" s="34">
        <f>COUNT(D25:D37)</f>
        <v>13</v>
      </c>
      <c r="L3" t="s">
        <v>27</v>
      </c>
      <c r="M3" s="35">
        <f>-STDEV(L24:L26)/STDEV(Q24:Q26)</f>
        <v>-4.7695486641297191E-2</v>
      </c>
      <c r="N3" s="33" t="s">
        <v>28</v>
      </c>
      <c r="O3" s="34">
        <f>COUNT(K24:K31)</f>
        <v>8</v>
      </c>
    </row>
    <row r="4" spans="1:21" ht="17" thickBot="1" x14ac:dyDescent="0.25">
      <c r="A4" t="s">
        <v>1</v>
      </c>
      <c r="B4" s="47">
        <v>0.19450000000000001</v>
      </c>
      <c r="D4" s="16" t="s">
        <v>13</v>
      </c>
      <c r="E4" s="17">
        <f>-1/M4</f>
        <v>-0.93173433474545309</v>
      </c>
      <c r="F4" t="s">
        <v>14</v>
      </c>
      <c r="G4" t="s">
        <v>29</v>
      </c>
      <c r="H4" s="32">
        <f>AVERAGE(D25:D48)-H3*AVERAGE(A25:A48)</f>
        <v>0.19819003125750939</v>
      </c>
      <c r="I4" s="36" t="s">
        <v>30</v>
      </c>
      <c r="L4" t="s">
        <v>29</v>
      </c>
      <c r="M4" s="37">
        <f>AVERAGE(L24:L32)-M3*AVERAGE(Q24:Q32)</f>
        <v>1.0732673066869398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-1.6226862182854738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11.882999999999999</v>
      </c>
      <c r="D6" s="22" t="s">
        <v>17</v>
      </c>
      <c r="E6" s="23">
        <f>P24</f>
        <v>90.418271223321227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9.0019182282533556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6.438449685793092E-2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STDEV(O24:O31)/STDEV(K24:K31)</f>
        <v>5.4527277241666013E-2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0.59657425850058188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-1.83</v>
      </c>
      <c r="L24" s="10">
        <f t="shared" ref="L24:L31" si="0">-1/K24</f>
        <v>0.54644808743169393</v>
      </c>
      <c r="M24" s="48">
        <v>0.37369999999999998</v>
      </c>
      <c r="N24" s="18">
        <f t="shared" ref="N24:N31" si="1">M24-$B$5-$B$4</f>
        <v>0.17919999999999997</v>
      </c>
      <c r="O24" s="10">
        <f t="shared" ref="O24:O31" si="2">(N24/$H$4)</f>
        <v>0.90418271223321234</v>
      </c>
      <c r="P24" s="19">
        <f t="shared" ref="P24:P31" si="3">100*O24</f>
        <v>90.418271223321227</v>
      </c>
      <c r="Q24" s="19">
        <f t="shared" ref="Q24:Q31" si="4">100-P24</f>
        <v>9.5817287766787729</v>
      </c>
      <c r="R24" s="1">
        <f t="shared" ref="R24:R31" si="5">-1/($M$4+$M$3*Q24)</f>
        <v>-1.6226862182854738</v>
      </c>
      <c r="S24" s="1">
        <f t="shared" ref="S24:S31" si="6">K24-R24</f>
        <v>-0.2073137817145263</v>
      </c>
    </row>
    <row r="25" spans="1:29" ht="16" x14ac:dyDescent="0.2">
      <c r="A25" s="48">
        <v>-9.8000000000000004E-2</v>
      </c>
      <c r="B25" s="10">
        <f t="shared" ref="B25:B32" si="7">-1/A25</f>
        <v>10.204081632653061</v>
      </c>
      <c r="C25" s="48">
        <v>0.39360000000000001</v>
      </c>
      <c r="D25" s="18">
        <f t="shared" ref="D25:D26" si="8">C25-$B$5-$B$4</f>
        <v>0.1991</v>
      </c>
      <c r="E25" s="10">
        <f t="shared" ref="E25:E26" si="9">(D25/$H$4)</f>
        <v>1.0045913951207177</v>
      </c>
      <c r="F25" s="19">
        <f t="shared" ref="F25:F29" si="10">100*E25</f>
        <v>100.45913951207177</v>
      </c>
      <c r="G25" s="19">
        <f t="shared" ref="G25:G29" si="11">100-F25</f>
        <v>-0.45913951207177206</v>
      </c>
      <c r="H25" s="1">
        <f t="shared" ref="H25:H26" si="12">-1/($M$4+$M$3*G25)</f>
        <v>-0.91310342659027222</v>
      </c>
      <c r="I25" s="1">
        <f t="shared" ref="I25:I29" si="13">A25-H25</f>
        <v>0.81510342659027224</v>
      </c>
      <c r="K25" s="48">
        <v>-1.9950000000000001</v>
      </c>
      <c r="L25" s="10">
        <f t="shared" si="0"/>
        <v>0.50125313283208017</v>
      </c>
      <c r="M25" s="48">
        <v>0.37190000000000001</v>
      </c>
      <c r="N25" s="18">
        <f t="shared" si="1"/>
        <v>0.1774</v>
      </c>
      <c r="O25" s="10">
        <f t="shared" si="2"/>
        <v>0.89510051981122707</v>
      </c>
      <c r="P25" s="19">
        <f t="shared" si="3"/>
        <v>89.5100519811227</v>
      </c>
      <c r="Q25" s="19">
        <f t="shared" si="4"/>
        <v>10.4899480188773</v>
      </c>
      <c r="R25" s="1">
        <f t="shared" si="5"/>
        <v>-1.7453708760518041</v>
      </c>
      <c r="S25" s="1">
        <f t="shared" si="6"/>
        <v>-0.24962912394819603</v>
      </c>
      <c r="U25" s="48">
        <v>-9.8000000000000004E-2</v>
      </c>
      <c r="V25" s="10">
        <f t="shared" ref="V25:V45" si="14">-1/U25</f>
        <v>10.204081632653061</v>
      </c>
      <c r="W25" s="48">
        <v>0.39360000000000001</v>
      </c>
      <c r="X25" s="18">
        <f>W25-$B$5-$B$4</f>
        <v>0.1991</v>
      </c>
      <c r="Y25" s="10">
        <f>(X25/$H$4)</f>
        <v>1.0045913951207177</v>
      </c>
      <c r="Z25" s="19">
        <f t="shared" ref="Z25" si="15">100*Y25</f>
        <v>100.45913951207177</v>
      </c>
      <c r="AA25" s="19">
        <f t="shared" ref="AA25" si="16">100-Z25</f>
        <v>-0.45913951207177206</v>
      </c>
      <c r="AB25" s="1">
        <f>-1/($M$4+$M$3*AA25)</f>
        <v>-0.91310342659027222</v>
      </c>
      <c r="AC25" s="1">
        <f t="shared" ref="AC25" si="17">U25-AB25</f>
        <v>0.81510342659027224</v>
      </c>
    </row>
    <row r="26" spans="1:29" ht="16" x14ac:dyDescent="0.2">
      <c r="A26" s="48">
        <v>-0.13100000000000001</v>
      </c>
      <c r="B26" s="10">
        <f t="shared" si="7"/>
        <v>7.6335877862595414</v>
      </c>
      <c r="C26" s="48">
        <v>0.39250000000000002</v>
      </c>
      <c r="D26" s="18">
        <f t="shared" si="8"/>
        <v>0.19800000000000001</v>
      </c>
      <c r="E26" s="10">
        <f t="shared" si="9"/>
        <v>0.99904116641839324</v>
      </c>
      <c r="F26" s="19">
        <f t="shared" si="10"/>
        <v>99.904116641839323</v>
      </c>
      <c r="G26" s="19">
        <f t="shared" si="11"/>
        <v>9.5883358160676835E-2</v>
      </c>
      <c r="H26" s="1">
        <f t="shared" si="12"/>
        <v>-0.93572145382930216</v>
      </c>
      <c r="I26" s="1">
        <f t="shared" si="13"/>
        <v>0.80472145382930216</v>
      </c>
      <c r="K26" s="48">
        <v>-2.198</v>
      </c>
      <c r="L26" s="10">
        <f t="shared" si="0"/>
        <v>0.45495905368516837</v>
      </c>
      <c r="M26" s="48">
        <v>0.36990000000000001</v>
      </c>
      <c r="N26" s="18">
        <f t="shared" si="1"/>
        <v>0.1754</v>
      </c>
      <c r="O26" s="10">
        <f t="shared" si="2"/>
        <v>0.88500919489790997</v>
      </c>
      <c r="P26" s="19">
        <f t="shared" si="3"/>
        <v>88.500919489791002</v>
      </c>
      <c r="Q26" s="19">
        <f t="shared" si="4"/>
        <v>11.499080510208998</v>
      </c>
      <c r="R26" s="1">
        <f t="shared" si="5"/>
        <v>-1.9054403655669023</v>
      </c>
      <c r="S26" s="1">
        <f t="shared" si="6"/>
        <v>-0.29255963443309763</v>
      </c>
      <c r="U26" s="48">
        <v>-0.13100000000000001</v>
      </c>
      <c r="V26" s="10">
        <f t="shared" si="14"/>
        <v>7.6335877862595414</v>
      </c>
      <c r="W26" s="48">
        <v>0.39250000000000002</v>
      </c>
      <c r="X26" s="18">
        <f t="shared" ref="X26:X45" si="18">W26-$B$5-$B$4</f>
        <v>0.19800000000000001</v>
      </c>
      <c r="Y26" s="10">
        <f t="shared" ref="Y26:Y45" si="19">(X26/$H$4)</f>
        <v>0.99904116641839324</v>
      </c>
      <c r="Z26" s="19">
        <f t="shared" ref="Z26:Z45" si="20">100*Y26</f>
        <v>99.904116641839323</v>
      </c>
      <c r="AA26" s="19">
        <f t="shared" ref="AA26:AA45" si="21">100-Z26</f>
        <v>9.5883358160676835E-2</v>
      </c>
      <c r="AB26" s="1">
        <f t="shared" ref="AB26:AB45" si="22">-1/($M$4+$M$3*AA26)</f>
        <v>-0.93572145382930216</v>
      </c>
      <c r="AC26" s="1">
        <f t="shared" ref="AC26:AC45" si="23">U26-AB26</f>
        <v>0.80472145382930216</v>
      </c>
    </row>
    <row r="27" spans="1:29" ht="16" x14ac:dyDescent="0.2">
      <c r="A27" s="48">
        <v>-0.14299999999999999</v>
      </c>
      <c r="B27" s="10">
        <f t="shared" si="7"/>
        <v>6.9930069930069934</v>
      </c>
      <c r="C27" s="48">
        <v>0.39100000000000001</v>
      </c>
      <c r="D27" s="18">
        <f>C27-$B$5-$B$4</f>
        <v>0.19650000000000001</v>
      </c>
      <c r="E27" s="10">
        <f>(D27/$H$4)</f>
        <v>0.99147267273340545</v>
      </c>
      <c r="F27" s="19">
        <f t="shared" si="10"/>
        <v>99.147267273340546</v>
      </c>
      <c r="G27" s="19">
        <f t="shared" si="11"/>
        <v>0.85273272665945399</v>
      </c>
      <c r="H27" s="1">
        <f>-1/($M$4+$M$3*G27)</f>
        <v>-0.96843314278657844</v>
      </c>
      <c r="I27" s="1">
        <f t="shared" si="13"/>
        <v>0.82543314278657842</v>
      </c>
      <c r="K27" s="48">
        <v>-2.423</v>
      </c>
      <c r="L27" s="10">
        <f t="shared" si="0"/>
        <v>0.41271151465125877</v>
      </c>
      <c r="M27" s="48">
        <v>0.36709999999999998</v>
      </c>
      <c r="N27" s="18">
        <f t="shared" si="1"/>
        <v>0.17259999999999998</v>
      </c>
      <c r="O27" s="10">
        <f t="shared" si="2"/>
        <v>0.87088134001926587</v>
      </c>
      <c r="P27" s="19">
        <f t="shared" si="3"/>
        <v>87.088134001926591</v>
      </c>
      <c r="Q27" s="19">
        <f t="shared" si="4"/>
        <v>12.911865998073409</v>
      </c>
      <c r="R27" s="1">
        <f t="shared" si="5"/>
        <v>-2.1861288727931281</v>
      </c>
      <c r="S27" s="1">
        <f t="shared" si="6"/>
        <v>-0.23687112720687198</v>
      </c>
      <c r="U27" s="48">
        <v>-0.14299999999999999</v>
      </c>
      <c r="V27" s="10">
        <f t="shared" si="14"/>
        <v>6.9930069930069934</v>
      </c>
      <c r="W27" s="48">
        <v>0.39100000000000001</v>
      </c>
      <c r="X27" s="18">
        <f t="shared" si="18"/>
        <v>0.19650000000000001</v>
      </c>
      <c r="Y27" s="10">
        <f t="shared" si="19"/>
        <v>0.99147267273340545</v>
      </c>
      <c r="Z27" s="19">
        <f t="shared" si="20"/>
        <v>99.147267273340546</v>
      </c>
      <c r="AA27" s="19">
        <f t="shared" si="21"/>
        <v>0.85273272665945399</v>
      </c>
      <c r="AB27" s="1">
        <f t="shared" si="22"/>
        <v>-0.96843314278657844</v>
      </c>
      <c r="AC27" s="1">
        <f t="shared" si="23"/>
        <v>0.82543314278657842</v>
      </c>
    </row>
    <row r="28" spans="1:29" ht="16" x14ac:dyDescent="0.2">
      <c r="A28" s="48">
        <v>-0.23200000000000001</v>
      </c>
      <c r="B28" s="10">
        <f t="shared" si="7"/>
        <v>4.3103448275862064</v>
      </c>
      <c r="C28" s="48">
        <v>0.38900000000000001</v>
      </c>
      <c r="D28" s="18">
        <f t="shared" ref="D28:D32" si="24">C28-$B$5-$B$4</f>
        <v>0.19450000000000001</v>
      </c>
      <c r="E28" s="10">
        <f t="shared" ref="E28:E32" si="25">(D28/$H$4)</f>
        <v>0.98138134782008835</v>
      </c>
      <c r="F28" s="19">
        <f t="shared" si="10"/>
        <v>98.138134782008834</v>
      </c>
      <c r="G28" s="19">
        <f t="shared" si="11"/>
        <v>1.8618652179911663</v>
      </c>
      <c r="H28" s="1">
        <f t="shared" ref="H28:H32" si="26">-1/($M$4+$M$3*G28)</f>
        <v>-1.0157804137917388</v>
      </c>
      <c r="I28" s="1">
        <f t="shared" si="13"/>
        <v>0.78378041379173879</v>
      </c>
      <c r="K28" s="48">
        <v>-2.91</v>
      </c>
      <c r="L28" s="10">
        <f t="shared" si="0"/>
        <v>0.3436426116838488</v>
      </c>
      <c r="M28" s="48">
        <v>0.36449999999999999</v>
      </c>
      <c r="N28" s="18">
        <f t="shared" si="1"/>
        <v>0.16999999999999998</v>
      </c>
      <c r="O28" s="10">
        <f t="shared" si="2"/>
        <v>0.85776261763195372</v>
      </c>
      <c r="P28" s="19">
        <f t="shared" si="3"/>
        <v>85.776261763195379</v>
      </c>
      <c r="Q28" s="19">
        <f t="shared" si="4"/>
        <v>14.223738236804621</v>
      </c>
      <c r="R28" s="1">
        <f t="shared" si="5"/>
        <v>-2.5325483774404289</v>
      </c>
      <c r="S28" s="1">
        <f t="shared" si="6"/>
        <v>-0.37745162255957121</v>
      </c>
      <c r="U28" s="48">
        <v>-0.23200000000000001</v>
      </c>
      <c r="V28" s="10">
        <f t="shared" si="14"/>
        <v>4.3103448275862064</v>
      </c>
      <c r="W28" s="48">
        <v>0.38900000000000001</v>
      </c>
      <c r="X28" s="18">
        <f t="shared" si="18"/>
        <v>0.19450000000000001</v>
      </c>
      <c r="Y28" s="10">
        <f t="shared" si="19"/>
        <v>0.98138134782008835</v>
      </c>
      <c r="Z28" s="19">
        <f t="shared" si="20"/>
        <v>98.138134782008834</v>
      </c>
      <c r="AA28" s="19">
        <f t="shared" si="21"/>
        <v>1.8618652179911663</v>
      </c>
      <c r="AB28" s="1">
        <f t="shared" si="22"/>
        <v>-1.0157804137917388</v>
      </c>
      <c r="AC28" s="1">
        <f t="shared" si="23"/>
        <v>0.78378041379173879</v>
      </c>
    </row>
    <row r="29" spans="1:29" ht="16" x14ac:dyDescent="0.2">
      <c r="A29" s="48">
        <v>-0.371</v>
      </c>
      <c r="B29" s="10">
        <f t="shared" si="7"/>
        <v>2.6954177897574123</v>
      </c>
      <c r="C29" s="48">
        <v>0.38869999999999999</v>
      </c>
      <c r="D29" s="18">
        <f t="shared" si="24"/>
        <v>0.19419999999999998</v>
      </c>
      <c r="E29" s="10">
        <f t="shared" si="25"/>
        <v>0.97986764908309065</v>
      </c>
      <c r="F29" s="19">
        <f t="shared" si="10"/>
        <v>97.98676490830907</v>
      </c>
      <c r="G29" s="19">
        <f t="shared" si="11"/>
        <v>2.0132350916909303</v>
      </c>
      <c r="H29" s="1">
        <f t="shared" si="26"/>
        <v>-1.0232847636866083</v>
      </c>
      <c r="I29" s="1">
        <f t="shared" si="13"/>
        <v>0.65228476368660826</v>
      </c>
      <c r="K29" s="48">
        <v>-3.2570000000000001</v>
      </c>
      <c r="L29" s="10">
        <f t="shared" si="0"/>
        <v>0.30703101013202333</v>
      </c>
      <c r="M29" s="48">
        <v>0.3604</v>
      </c>
      <c r="N29" s="18">
        <f t="shared" si="1"/>
        <v>0.16589999999999999</v>
      </c>
      <c r="O29" s="10">
        <f t="shared" si="2"/>
        <v>0.83707540155965365</v>
      </c>
      <c r="P29" s="19">
        <f t="shared" si="3"/>
        <v>83.707540155965361</v>
      </c>
      <c r="Q29" s="19">
        <f t="shared" si="4"/>
        <v>16.292459844034639</v>
      </c>
      <c r="R29" s="1">
        <f t="shared" si="5"/>
        <v>-3.376205449791589</v>
      </c>
      <c r="S29" s="1">
        <f t="shared" si="6"/>
        <v>0.11920544979158887</v>
      </c>
      <c r="U29" s="48">
        <v>-0.371</v>
      </c>
      <c r="V29" s="10">
        <f t="shared" si="14"/>
        <v>2.6954177897574123</v>
      </c>
      <c r="W29" s="48">
        <v>0.38869999999999999</v>
      </c>
      <c r="X29" s="18">
        <f t="shared" si="18"/>
        <v>0.19419999999999998</v>
      </c>
      <c r="Y29" s="10">
        <f t="shared" si="19"/>
        <v>0.97986764908309065</v>
      </c>
      <c r="Z29" s="19">
        <f t="shared" si="20"/>
        <v>97.98676490830907</v>
      </c>
      <c r="AA29" s="19">
        <f t="shared" si="21"/>
        <v>2.0132350916909303</v>
      </c>
      <c r="AB29" s="1">
        <f t="shared" si="22"/>
        <v>-1.0232847636866083</v>
      </c>
      <c r="AC29" s="1">
        <f t="shared" si="23"/>
        <v>0.65228476368660826</v>
      </c>
    </row>
    <row r="30" spans="1:29" ht="16" x14ac:dyDescent="0.2">
      <c r="A30" s="48">
        <v>-0.48699999999999999</v>
      </c>
      <c r="B30" s="10">
        <f t="shared" si="7"/>
        <v>2.0533880903490762</v>
      </c>
      <c r="C30" s="48">
        <v>0.38619999999999999</v>
      </c>
      <c r="D30" s="18">
        <f t="shared" si="24"/>
        <v>0.19169999999999998</v>
      </c>
      <c r="E30" s="10">
        <f t="shared" si="25"/>
        <v>0.96725349294144425</v>
      </c>
      <c r="F30" s="19">
        <f t="shared" ref="F30:F32" si="27">100*E30</f>
        <v>96.725349294144422</v>
      </c>
      <c r="G30" s="19">
        <f t="shared" ref="G30:G32" si="28">100-F30</f>
        <v>3.2746507058555778</v>
      </c>
      <c r="H30" s="1">
        <f t="shared" si="26"/>
        <v>-1.0904159282701391</v>
      </c>
      <c r="I30" s="1">
        <f t="shared" ref="I30:I32" si="29">A30-H30</f>
        <v>0.60341592827013912</v>
      </c>
      <c r="K30" s="48">
        <v>-3.7040000000000002</v>
      </c>
      <c r="L30" s="10">
        <f t="shared" si="0"/>
        <v>0.26997840172786175</v>
      </c>
      <c r="M30" s="48">
        <v>0.35539999999999999</v>
      </c>
      <c r="N30" s="18">
        <f t="shared" si="1"/>
        <v>0.16089999999999999</v>
      </c>
      <c r="O30" s="10">
        <f t="shared" si="2"/>
        <v>0.81184708927636096</v>
      </c>
      <c r="P30" s="19">
        <f t="shared" si="3"/>
        <v>81.184708927636095</v>
      </c>
      <c r="Q30" s="19">
        <f t="shared" si="4"/>
        <v>18.815291072363905</v>
      </c>
      <c r="R30" s="1">
        <f t="shared" si="5"/>
        <v>-5.6862494924314992</v>
      </c>
      <c r="S30" s="1">
        <f t="shared" si="6"/>
        <v>1.9822494924314991</v>
      </c>
      <c r="U30" s="48">
        <v>-0.48699999999999999</v>
      </c>
      <c r="V30" s="10">
        <f t="shared" si="14"/>
        <v>2.0533880903490762</v>
      </c>
      <c r="W30" s="48">
        <v>0.38619999999999999</v>
      </c>
      <c r="X30" s="18">
        <f t="shared" si="18"/>
        <v>0.19169999999999998</v>
      </c>
      <c r="Y30" s="10">
        <f t="shared" si="19"/>
        <v>0.96725349294144425</v>
      </c>
      <c r="Z30" s="19">
        <f t="shared" si="20"/>
        <v>96.725349294144422</v>
      </c>
      <c r="AA30" s="19">
        <f t="shared" si="21"/>
        <v>3.2746507058555778</v>
      </c>
      <c r="AB30" s="1">
        <f t="shared" si="22"/>
        <v>-1.0904159282701391</v>
      </c>
      <c r="AC30" s="1">
        <f t="shared" si="23"/>
        <v>0.60341592827013912</v>
      </c>
    </row>
    <row r="31" spans="1:29" ht="16" x14ac:dyDescent="0.2">
      <c r="A31" s="48">
        <v>-0.46200000000000002</v>
      </c>
      <c r="B31" s="10">
        <f t="shared" si="7"/>
        <v>2.1645021645021645</v>
      </c>
      <c r="C31" s="48">
        <v>0.38429999999999997</v>
      </c>
      <c r="D31" s="18">
        <f t="shared" si="24"/>
        <v>0.18979999999999997</v>
      </c>
      <c r="E31" s="10">
        <f t="shared" si="25"/>
        <v>0.95766673427379301</v>
      </c>
      <c r="F31" s="19">
        <f t="shared" si="27"/>
        <v>95.766673427379303</v>
      </c>
      <c r="G31" s="19">
        <f t="shared" si="28"/>
        <v>4.2333265726206974</v>
      </c>
      <c r="H31" s="1">
        <f t="shared" si="26"/>
        <v>-1.1476355883141725</v>
      </c>
      <c r="I31" s="1">
        <f t="shared" si="29"/>
        <v>0.68563558831417248</v>
      </c>
      <c r="K31" s="48">
        <v>-3.7050000000000001</v>
      </c>
      <c r="L31" s="10">
        <f t="shared" si="0"/>
        <v>0.26990553306342779</v>
      </c>
      <c r="M31" s="48">
        <v>0.35089999999999999</v>
      </c>
      <c r="N31" s="18">
        <f t="shared" si="1"/>
        <v>0.15639999999999998</v>
      </c>
      <c r="O31" s="10">
        <f t="shared" si="2"/>
        <v>0.78914160822139745</v>
      </c>
      <c r="P31" s="19">
        <f t="shared" si="3"/>
        <v>78.914160822139749</v>
      </c>
      <c r="Q31" s="19">
        <f t="shared" si="4"/>
        <v>21.085839177860251</v>
      </c>
      <c r="R31" s="1">
        <f t="shared" si="5"/>
        <v>-14.799917139559973</v>
      </c>
      <c r="S31" s="1">
        <f t="shared" si="6"/>
        <v>11.094917139559973</v>
      </c>
      <c r="U31" s="48">
        <v>-0.46200000000000002</v>
      </c>
      <c r="V31" s="10">
        <f t="shared" si="14"/>
        <v>2.1645021645021645</v>
      </c>
      <c r="W31" s="48">
        <v>0.38429999999999997</v>
      </c>
      <c r="X31" s="18">
        <f t="shared" si="18"/>
        <v>0.18979999999999997</v>
      </c>
      <c r="Y31" s="10">
        <f t="shared" si="19"/>
        <v>0.95766673427379301</v>
      </c>
      <c r="Z31" s="19">
        <f t="shared" si="20"/>
        <v>95.766673427379303</v>
      </c>
      <c r="AA31" s="19">
        <f t="shared" si="21"/>
        <v>4.2333265726206974</v>
      </c>
      <c r="AB31" s="1">
        <f t="shared" si="22"/>
        <v>-1.1476355883141725</v>
      </c>
      <c r="AC31" s="1">
        <f t="shared" si="23"/>
        <v>0.68563558831417248</v>
      </c>
    </row>
    <row r="32" spans="1:29" ht="16" x14ac:dyDescent="0.2">
      <c r="A32" s="48">
        <v>-0.61</v>
      </c>
      <c r="B32" s="10">
        <f t="shared" si="7"/>
        <v>1.639344262295082</v>
      </c>
      <c r="C32" s="48">
        <v>0.38290000000000002</v>
      </c>
      <c r="D32" s="18">
        <f t="shared" si="24"/>
        <v>0.18840000000000001</v>
      </c>
      <c r="E32" s="10">
        <f t="shared" si="25"/>
        <v>0.95060280683447118</v>
      </c>
      <c r="F32" s="19">
        <f t="shared" si="27"/>
        <v>95.060280683447118</v>
      </c>
      <c r="G32" s="19">
        <f t="shared" si="28"/>
        <v>4.9397193165528819</v>
      </c>
      <c r="H32" s="1">
        <f t="shared" si="26"/>
        <v>-1.1937946696149218</v>
      </c>
      <c r="I32" s="1">
        <f t="shared" si="29"/>
        <v>0.58379466961492177</v>
      </c>
      <c r="K32" s="48"/>
      <c r="L32" s="10"/>
      <c r="M32" s="48"/>
      <c r="N32" s="18"/>
      <c r="O32" s="10"/>
      <c r="P32" s="19"/>
      <c r="Q32" s="19"/>
      <c r="R32" s="1"/>
      <c r="S32" s="1"/>
      <c r="U32" s="48">
        <v>-0.61</v>
      </c>
      <c r="V32" s="10">
        <f t="shared" si="14"/>
        <v>1.639344262295082</v>
      </c>
      <c r="W32" s="48">
        <v>0.38290000000000002</v>
      </c>
      <c r="X32" s="18">
        <f t="shared" si="18"/>
        <v>0.18840000000000001</v>
      </c>
      <c r="Y32" s="10">
        <f t="shared" si="19"/>
        <v>0.95060280683447118</v>
      </c>
      <c r="Z32" s="19">
        <f t="shared" si="20"/>
        <v>95.060280683447118</v>
      </c>
      <c r="AA32" s="19">
        <f t="shared" si="21"/>
        <v>4.9397193165528819</v>
      </c>
      <c r="AB32" s="1">
        <f t="shared" si="22"/>
        <v>-1.1937946696149218</v>
      </c>
      <c r="AC32" s="1">
        <f t="shared" si="23"/>
        <v>0.58379466961492177</v>
      </c>
    </row>
    <row r="33" spans="1:29" ht="16" x14ac:dyDescent="0.2">
      <c r="A33" s="48">
        <v>-0.77500000000000002</v>
      </c>
      <c r="B33" s="10">
        <f>-1/A33</f>
        <v>1.2903225806451613</v>
      </c>
      <c r="C33" s="48">
        <v>0.38129999999999997</v>
      </c>
      <c r="D33" s="18">
        <f>C33-$B$5-$B$4</f>
        <v>0.18679999999999997</v>
      </c>
      <c r="E33" s="10">
        <f>(D33/$H$4)</f>
        <v>0.9425297469038173</v>
      </c>
      <c r="F33" s="19">
        <f>100*E33</f>
        <v>94.252974690381734</v>
      </c>
      <c r="G33" s="19">
        <f>100-F33</f>
        <v>5.747025309618266</v>
      </c>
      <c r="H33" s="1">
        <f>-1/($M$4+$M$3*G33)</f>
        <v>-1.2513136638006339</v>
      </c>
      <c r="I33" s="1">
        <f>A33-H33</f>
        <v>0.47631366380063389</v>
      </c>
      <c r="K33" s="48"/>
      <c r="L33" s="10"/>
      <c r="M33" s="48"/>
      <c r="N33" s="18"/>
      <c r="O33" s="10"/>
      <c r="P33" s="19"/>
      <c r="Q33" s="19"/>
      <c r="R33" s="1"/>
      <c r="S33" s="1"/>
      <c r="U33" s="48">
        <v>-0.77500000000000002</v>
      </c>
      <c r="V33" s="10">
        <f t="shared" si="14"/>
        <v>1.2903225806451613</v>
      </c>
      <c r="W33" s="48">
        <v>0.38129999999999997</v>
      </c>
      <c r="X33" s="18">
        <f t="shared" si="18"/>
        <v>0.18679999999999997</v>
      </c>
      <c r="Y33" s="10">
        <f t="shared" si="19"/>
        <v>0.9425297469038173</v>
      </c>
      <c r="Z33" s="19">
        <f t="shared" si="20"/>
        <v>94.252974690381734</v>
      </c>
      <c r="AA33" s="19">
        <f t="shared" si="21"/>
        <v>5.747025309618266</v>
      </c>
      <c r="AB33" s="1">
        <f t="shared" si="22"/>
        <v>-1.2513136638006339</v>
      </c>
      <c r="AC33" s="1">
        <f t="shared" si="23"/>
        <v>0.47631366380063389</v>
      </c>
    </row>
    <row r="34" spans="1:29" ht="16" x14ac:dyDescent="0.2">
      <c r="A34" s="48">
        <v>-0.94399999999999995</v>
      </c>
      <c r="B34" s="10">
        <f>-1/A34</f>
        <v>1.0593220338983051</v>
      </c>
      <c r="C34" s="48">
        <v>0.3795</v>
      </c>
      <c r="D34" s="18">
        <f>C34-$B$5-$B$4</f>
        <v>0.185</v>
      </c>
      <c r="E34" s="10">
        <f>(D34/$H$4)</f>
        <v>0.93344755448183203</v>
      </c>
      <c r="F34" s="19">
        <f>100*E34</f>
        <v>93.344755448183207</v>
      </c>
      <c r="G34" s="19">
        <f>100-F34</f>
        <v>6.6552445518167929</v>
      </c>
      <c r="H34" s="1">
        <f>-1/($M$4+$M$3*G34)</f>
        <v>-1.3230275151207269</v>
      </c>
      <c r="I34" s="1">
        <f>A34-H34</f>
        <v>0.37902751512072697</v>
      </c>
      <c r="U34" s="48">
        <v>-0.94399999999999995</v>
      </c>
      <c r="V34" s="10">
        <f t="shared" si="14"/>
        <v>1.0593220338983051</v>
      </c>
      <c r="W34" s="48">
        <v>0.3795</v>
      </c>
      <c r="X34" s="18">
        <f t="shared" si="18"/>
        <v>0.185</v>
      </c>
      <c r="Y34" s="10">
        <f t="shared" si="19"/>
        <v>0.93344755448183203</v>
      </c>
      <c r="Z34" s="19">
        <f t="shared" si="20"/>
        <v>93.344755448183207</v>
      </c>
      <c r="AA34" s="19">
        <f t="shared" si="21"/>
        <v>6.6552445518167929</v>
      </c>
      <c r="AB34" s="1">
        <f t="shared" si="22"/>
        <v>-1.3230275151207269</v>
      </c>
      <c r="AC34" s="1">
        <f t="shared" si="23"/>
        <v>0.37902751512072697</v>
      </c>
    </row>
    <row r="35" spans="1:29" ht="16" x14ac:dyDescent="0.2">
      <c r="A35" s="48">
        <v>-1.143</v>
      </c>
      <c r="B35" s="10">
        <f t="shared" ref="B35" si="30">-1/A35</f>
        <v>0.87489063867016625</v>
      </c>
      <c r="C35" s="48">
        <v>0.37819999999999998</v>
      </c>
      <c r="D35" s="18">
        <f t="shared" ref="D35" si="31">C35-$B$5-$B$4</f>
        <v>0.18369999999999997</v>
      </c>
      <c r="E35" s="10">
        <f t="shared" ref="E35" si="32">(D35/$H$4)</f>
        <v>0.92688819328817584</v>
      </c>
      <c r="F35" s="19">
        <f t="shared" ref="F35" si="33">100*E35</f>
        <v>92.688819328817587</v>
      </c>
      <c r="G35" s="19">
        <f t="shared" ref="G35" si="34">100-F35</f>
        <v>7.311180671182413</v>
      </c>
      <c r="H35" s="1">
        <f t="shared" ref="H35" si="35">-1/($M$4+$M$3*G35)</f>
        <v>-1.380153691733945</v>
      </c>
      <c r="I35" s="1">
        <f t="shared" ref="I35" si="36">A35-H35</f>
        <v>0.23715369173394496</v>
      </c>
      <c r="U35" s="48">
        <v>-1.143</v>
      </c>
      <c r="V35" s="10">
        <f t="shared" si="14"/>
        <v>0.87489063867016625</v>
      </c>
      <c r="W35" s="48">
        <v>0.37819999999999998</v>
      </c>
      <c r="X35" s="18">
        <f t="shared" si="18"/>
        <v>0.18369999999999997</v>
      </c>
      <c r="Y35" s="10">
        <f t="shared" si="19"/>
        <v>0.92688819328817584</v>
      </c>
      <c r="Z35" s="19">
        <f t="shared" si="20"/>
        <v>92.688819328817587</v>
      </c>
      <c r="AA35" s="19">
        <f t="shared" si="21"/>
        <v>7.311180671182413</v>
      </c>
      <c r="AB35" s="1">
        <f t="shared" si="22"/>
        <v>-1.380153691733945</v>
      </c>
      <c r="AC35" s="1">
        <f t="shared" si="23"/>
        <v>0.23715369173394496</v>
      </c>
    </row>
    <row r="36" spans="1:29" ht="16" x14ac:dyDescent="0.2">
      <c r="A36" s="48">
        <v>-1.397</v>
      </c>
      <c r="B36" s="10">
        <f>-1/A36</f>
        <v>0.71581961345740874</v>
      </c>
      <c r="C36" s="48">
        <v>0.3765</v>
      </c>
      <c r="D36" s="18">
        <f>C36-$B$5-$B$4</f>
        <v>0.182</v>
      </c>
      <c r="E36" s="10">
        <f>(D36/$H$4)</f>
        <v>0.91831056711185644</v>
      </c>
      <c r="F36" s="19">
        <f>100*E36</f>
        <v>91.831056711185639</v>
      </c>
      <c r="G36" s="19">
        <f>100-F36</f>
        <v>8.1689432888143614</v>
      </c>
      <c r="H36" s="1">
        <f>-1/($M$4+$M$3*G36)</f>
        <v>-1.4627462350760105</v>
      </c>
      <c r="I36" s="1">
        <f>A36-H36</f>
        <v>6.5746235076010517E-2</v>
      </c>
      <c r="U36" s="48">
        <v>-1.397</v>
      </c>
      <c r="V36" s="10">
        <f t="shared" si="14"/>
        <v>0.71581961345740874</v>
      </c>
      <c r="W36" s="48">
        <v>0.3765</v>
      </c>
      <c r="X36" s="18">
        <f t="shared" si="18"/>
        <v>0.182</v>
      </c>
      <c r="Y36" s="10">
        <f t="shared" si="19"/>
        <v>0.91831056711185644</v>
      </c>
      <c r="Z36" s="19">
        <f t="shared" si="20"/>
        <v>91.831056711185639</v>
      </c>
      <c r="AA36" s="19">
        <f t="shared" si="21"/>
        <v>8.1689432888143614</v>
      </c>
      <c r="AB36" s="1">
        <f t="shared" si="22"/>
        <v>-1.4627462350760105</v>
      </c>
      <c r="AC36" s="1">
        <f t="shared" si="23"/>
        <v>6.5746235076010517E-2</v>
      </c>
    </row>
    <row r="37" spans="1:29" ht="16" x14ac:dyDescent="0.2">
      <c r="A37" s="48">
        <v>-1.5429999999999999</v>
      </c>
      <c r="B37" s="10">
        <f>-1/A37</f>
        <v>0.64808813998703829</v>
      </c>
      <c r="C37" s="48">
        <v>0.37490000000000001</v>
      </c>
      <c r="D37" s="18">
        <f>C37-$B$5-$B$4</f>
        <v>0.1804</v>
      </c>
      <c r="E37" s="10">
        <f>(D37/$H$4)</f>
        <v>0.91023750718120278</v>
      </c>
      <c r="F37" s="19">
        <f>100*E37</f>
        <v>91.023750718120283</v>
      </c>
      <c r="G37" s="19">
        <f>100-F37</f>
        <v>8.976249281879717</v>
      </c>
      <c r="H37" s="1">
        <f>-1/($M$4+$M$3*G37)</f>
        <v>-1.5500494002141327</v>
      </c>
      <c r="I37" s="1">
        <f>A37-H37</f>
        <v>7.049400214132806E-3</v>
      </c>
      <c r="U37" s="48">
        <v>-1.5429999999999999</v>
      </c>
      <c r="V37" s="10">
        <f t="shared" si="14"/>
        <v>0.64808813998703829</v>
      </c>
      <c r="W37" s="48">
        <v>0.37490000000000001</v>
      </c>
      <c r="X37" s="18">
        <f t="shared" si="18"/>
        <v>0.1804</v>
      </c>
      <c r="Y37" s="10">
        <f t="shared" si="19"/>
        <v>0.91023750718120278</v>
      </c>
      <c r="Z37" s="19">
        <f t="shared" si="20"/>
        <v>91.023750718120283</v>
      </c>
      <c r="AA37" s="19">
        <f t="shared" si="21"/>
        <v>8.976249281879717</v>
      </c>
      <c r="AB37" s="1">
        <f t="shared" si="22"/>
        <v>-1.5500494002141327</v>
      </c>
      <c r="AC37" s="1">
        <f t="shared" si="23"/>
        <v>7.049400214132806E-3</v>
      </c>
    </row>
    <row r="38" spans="1:29" ht="16" x14ac:dyDescent="0.2">
      <c r="U38" s="48">
        <v>-1.83</v>
      </c>
      <c r="V38" s="10">
        <f t="shared" si="14"/>
        <v>0.54644808743169393</v>
      </c>
      <c r="W38" s="48">
        <v>0.37369999999999998</v>
      </c>
      <c r="X38" s="18">
        <f t="shared" si="18"/>
        <v>0.17919999999999997</v>
      </c>
      <c r="Y38" s="10">
        <f t="shared" si="19"/>
        <v>0.90418271223321234</v>
      </c>
      <c r="Z38" s="19">
        <f t="shared" si="20"/>
        <v>90.418271223321227</v>
      </c>
      <c r="AA38" s="19">
        <f t="shared" si="21"/>
        <v>9.5817287766787729</v>
      </c>
      <c r="AB38" s="1">
        <f t="shared" si="22"/>
        <v>-1.6226862182854738</v>
      </c>
      <c r="AC38" s="1">
        <f t="shared" si="23"/>
        <v>-0.2073137817145263</v>
      </c>
    </row>
    <row r="39" spans="1:29" ht="16" x14ac:dyDescent="0.2">
      <c r="U39" s="48">
        <v>-1.9950000000000001</v>
      </c>
      <c r="V39" s="10">
        <f t="shared" si="14"/>
        <v>0.50125313283208017</v>
      </c>
      <c r="W39" s="48">
        <v>0.37190000000000001</v>
      </c>
      <c r="X39" s="18">
        <f t="shared" si="18"/>
        <v>0.1774</v>
      </c>
      <c r="Y39" s="10">
        <f t="shared" si="19"/>
        <v>0.89510051981122707</v>
      </c>
      <c r="Z39" s="19">
        <f t="shared" si="20"/>
        <v>89.5100519811227</v>
      </c>
      <c r="AA39" s="19">
        <f t="shared" si="21"/>
        <v>10.4899480188773</v>
      </c>
      <c r="AB39" s="1">
        <f t="shared" si="22"/>
        <v>-1.7453708760518041</v>
      </c>
      <c r="AC39" s="1">
        <f t="shared" si="23"/>
        <v>-0.24962912394819603</v>
      </c>
    </row>
    <row r="40" spans="1:29" ht="16" x14ac:dyDescent="0.2">
      <c r="D40" s="18"/>
      <c r="E40" s="10"/>
      <c r="F40" s="19"/>
      <c r="G40" s="19"/>
      <c r="H40" s="1"/>
      <c r="I40" s="1"/>
      <c r="U40" s="48">
        <v>-2.198</v>
      </c>
      <c r="V40" s="10">
        <f t="shared" si="14"/>
        <v>0.45495905368516837</v>
      </c>
      <c r="W40" s="48">
        <v>0.36990000000000001</v>
      </c>
      <c r="X40" s="18">
        <f t="shared" si="18"/>
        <v>0.1754</v>
      </c>
      <c r="Y40" s="10">
        <f t="shared" si="19"/>
        <v>0.88500919489790997</v>
      </c>
      <c r="Z40" s="19">
        <f t="shared" si="20"/>
        <v>88.500919489791002</v>
      </c>
      <c r="AA40" s="19">
        <f t="shared" si="21"/>
        <v>11.499080510208998</v>
      </c>
      <c r="AB40" s="1">
        <f t="shared" si="22"/>
        <v>-1.9054403655669023</v>
      </c>
      <c r="AC40" s="1">
        <f t="shared" si="23"/>
        <v>-0.29255963443309763</v>
      </c>
    </row>
    <row r="41" spans="1:29" ht="16" x14ac:dyDescent="0.2">
      <c r="D41" s="18"/>
      <c r="E41" s="10"/>
      <c r="F41" s="19"/>
      <c r="G41" s="19"/>
      <c r="H41" s="1"/>
      <c r="I41" s="1"/>
      <c r="U41" s="48">
        <v>-2.423</v>
      </c>
      <c r="V41" s="10">
        <f t="shared" si="14"/>
        <v>0.41271151465125877</v>
      </c>
      <c r="W41" s="48">
        <v>0.36709999999999998</v>
      </c>
      <c r="X41" s="18">
        <f t="shared" si="18"/>
        <v>0.17259999999999998</v>
      </c>
      <c r="Y41" s="10">
        <f t="shared" si="19"/>
        <v>0.87088134001926587</v>
      </c>
      <c r="Z41" s="19">
        <f t="shared" si="20"/>
        <v>87.088134001926591</v>
      </c>
      <c r="AA41" s="19">
        <f t="shared" si="21"/>
        <v>12.911865998073409</v>
      </c>
      <c r="AB41" s="1">
        <f t="shared" si="22"/>
        <v>-2.1861288727931281</v>
      </c>
      <c r="AC41" s="1">
        <f t="shared" si="23"/>
        <v>-0.23687112720687198</v>
      </c>
    </row>
    <row r="42" spans="1:29" ht="16" x14ac:dyDescent="0.2">
      <c r="D42" s="18"/>
      <c r="E42" s="10"/>
      <c r="F42" s="19"/>
      <c r="G42" s="19"/>
      <c r="H42" s="1"/>
      <c r="I42" s="1"/>
      <c r="U42" s="48">
        <v>-2.91</v>
      </c>
      <c r="V42" s="10">
        <f t="shared" si="14"/>
        <v>0.3436426116838488</v>
      </c>
      <c r="W42" s="48">
        <v>0.36449999999999999</v>
      </c>
      <c r="X42" s="18">
        <f t="shared" si="18"/>
        <v>0.16999999999999998</v>
      </c>
      <c r="Y42" s="10">
        <f t="shared" si="19"/>
        <v>0.85776261763195372</v>
      </c>
      <c r="Z42" s="19">
        <f t="shared" si="20"/>
        <v>85.776261763195379</v>
      </c>
      <c r="AA42" s="19">
        <f t="shared" si="21"/>
        <v>14.223738236804621</v>
      </c>
      <c r="AB42" s="1">
        <f t="shared" si="22"/>
        <v>-2.5325483774404289</v>
      </c>
      <c r="AC42" s="1">
        <f t="shared" si="23"/>
        <v>-0.37745162255957121</v>
      </c>
    </row>
    <row r="43" spans="1:29" ht="16" x14ac:dyDescent="0.2">
      <c r="D43" s="18"/>
      <c r="E43" s="10"/>
      <c r="F43" s="19"/>
      <c r="G43" s="19"/>
      <c r="H43" s="1"/>
      <c r="I43" s="1"/>
      <c r="U43" s="48">
        <v>-3.2570000000000001</v>
      </c>
      <c r="V43" s="10">
        <f t="shared" si="14"/>
        <v>0.30703101013202333</v>
      </c>
      <c r="W43" s="48">
        <v>0.3604</v>
      </c>
      <c r="X43" s="18">
        <f t="shared" si="18"/>
        <v>0.16589999999999999</v>
      </c>
      <c r="Y43" s="10">
        <f t="shared" si="19"/>
        <v>0.83707540155965365</v>
      </c>
      <c r="Z43" s="19">
        <f t="shared" si="20"/>
        <v>83.707540155965361</v>
      </c>
      <c r="AA43" s="19">
        <f t="shared" si="21"/>
        <v>16.292459844034639</v>
      </c>
      <c r="AB43" s="1">
        <f t="shared" si="22"/>
        <v>-3.376205449791589</v>
      </c>
      <c r="AC43" s="1">
        <f t="shared" si="23"/>
        <v>0.11920544979158887</v>
      </c>
    </row>
    <row r="44" spans="1:29" ht="16" x14ac:dyDescent="0.2">
      <c r="D44" s="18"/>
      <c r="E44" s="10"/>
      <c r="F44" s="19"/>
      <c r="G44" s="19"/>
      <c r="H44" s="1"/>
      <c r="I44" s="1"/>
      <c r="U44" s="48">
        <v>-3.7040000000000002</v>
      </c>
      <c r="V44" s="10">
        <f t="shared" si="14"/>
        <v>0.26997840172786175</v>
      </c>
      <c r="W44" s="48">
        <v>0.35539999999999999</v>
      </c>
      <c r="X44" s="18">
        <f t="shared" si="18"/>
        <v>0.16089999999999999</v>
      </c>
      <c r="Y44" s="10">
        <f t="shared" si="19"/>
        <v>0.81184708927636096</v>
      </c>
      <c r="Z44" s="19">
        <f t="shared" si="20"/>
        <v>81.184708927636095</v>
      </c>
      <c r="AA44" s="19">
        <f t="shared" si="21"/>
        <v>18.815291072363905</v>
      </c>
      <c r="AB44" s="1">
        <f t="shared" si="22"/>
        <v>-5.6862494924314992</v>
      </c>
      <c r="AC44" s="1">
        <f t="shared" si="23"/>
        <v>1.9822494924314991</v>
      </c>
    </row>
    <row r="45" spans="1:29" ht="16" x14ac:dyDescent="0.2">
      <c r="D45" s="18"/>
      <c r="E45" s="10"/>
      <c r="F45" s="19"/>
      <c r="G45" s="19"/>
      <c r="H45" s="1"/>
      <c r="I45" s="1"/>
      <c r="U45" s="48">
        <v>-3.7050000000000001</v>
      </c>
      <c r="V45" s="10">
        <f t="shared" si="14"/>
        <v>0.26990553306342779</v>
      </c>
      <c r="W45" s="48">
        <v>0.35089999999999999</v>
      </c>
      <c r="X45" s="18">
        <f t="shared" si="18"/>
        <v>0.15639999999999998</v>
      </c>
      <c r="Y45" s="10">
        <f t="shared" si="19"/>
        <v>0.78914160822139745</v>
      </c>
      <c r="Z45" s="19">
        <f t="shared" si="20"/>
        <v>78.914160822139749</v>
      </c>
      <c r="AA45" s="19">
        <f t="shared" si="21"/>
        <v>21.085839177860251</v>
      </c>
      <c r="AB45" s="1">
        <f t="shared" si="22"/>
        <v>-14.799917139559973</v>
      </c>
      <c r="AC45" s="1">
        <f t="shared" si="23"/>
        <v>11.094917139559973</v>
      </c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2347 MD R</vt:lpstr>
      <vt:lpstr>2382 MD R</vt:lpstr>
      <vt:lpstr>2346 MD R</vt:lpstr>
      <vt:lpstr>2383 MD R</vt:lpstr>
      <vt:lpstr>2011 MD R</vt:lpstr>
      <vt:lpstr>2010 MD R</vt:lpstr>
      <vt:lpstr>2009 MD R</vt:lpstr>
      <vt:lpstr>2347 PD R</vt:lpstr>
      <vt:lpstr>2382 PD R</vt:lpstr>
      <vt:lpstr>2381 PD R</vt:lpstr>
      <vt:lpstr>2383 PD R</vt:lpstr>
      <vt:lpstr>2011 PD R</vt:lpstr>
      <vt:lpstr>2010 PD R</vt:lpstr>
      <vt:lpstr>2009 PD R</vt:lpstr>
      <vt:lpstr>2382 MD NR</vt:lpstr>
      <vt:lpstr>2009 MD NR bad</vt:lpstr>
      <vt:lpstr>2346 MD NR</vt:lpstr>
      <vt:lpstr>2383 MD NR</vt:lpstr>
      <vt:lpstr>2010 MD NR</vt:lpstr>
      <vt:lpstr>2011 MD NR</vt:lpstr>
      <vt:lpstr>2347 MD NR</vt:lpstr>
      <vt:lpstr>2382 PD NR</vt:lpstr>
      <vt:lpstr>2383 PD NR</vt:lpstr>
      <vt:lpstr>2347 PD NR</vt:lpstr>
      <vt:lpstr>2346 PD NR</vt:lpstr>
      <vt:lpstr>2011a PD NR</vt:lpstr>
      <vt:lpstr>2011b PD 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Rayna Ruggeri</cp:lastModifiedBy>
  <dcterms:created xsi:type="dcterms:W3CDTF">2020-10-21T15:28:14Z</dcterms:created>
  <dcterms:modified xsi:type="dcterms:W3CDTF">2023-11-14T22:40:42Z</dcterms:modified>
</cp:coreProperties>
</file>