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240" windowWidth="25605" windowHeight="1530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1" i="1" l="1"/>
  <c r="F120" i="1"/>
  <c r="F118" i="1"/>
  <c r="F119" i="1"/>
  <c r="F114" i="1"/>
  <c r="F115" i="1"/>
  <c r="F116" i="1"/>
  <c r="F117" i="1"/>
  <c r="F112" i="1"/>
  <c r="F113" i="1"/>
  <c r="F110" i="1"/>
  <c r="F111" i="1"/>
  <c r="F108" i="1"/>
  <c r="F109" i="1"/>
  <c r="F106" i="1"/>
  <c r="F107" i="1"/>
  <c r="F104" i="1"/>
  <c r="F105" i="1"/>
  <c r="F102" i="1" l="1"/>
  <c r="F103" i="1"/>
  <c r="F100" i="1"/>
  <c r="F101" i="1"/>
  <c r="F98" i="1"/>
  <c r="F99" i="1"/>
  <c r="F96" i="1"/>
  <c r="F97" i="1"/>
  <c r="F94" i="1"/>
  <c r="F95" i="1"/>
  <c r="F92" i="1" l="1"/>
  <c r="F93" i="1"/>
  <c r="F88" i="1"/>
  <c r="F89" i="1"/>
  <c r="F90" i="1"/>
  <c r="F91" i="1"/>
  <c r="F86" i="1" l="1"/>
  <c r="F87" i="1"/>
  <c r="F84" i="1"/>
  <c r="F85" i="1"/>
  <c r="F80" i="1"/>
  <c r="F81" i="1"/>
  <c r="F82" i="1"/>
  <c r="F83" i="1"/>
  <c r="F78" i="1"/>
  <c r="F79" i="1"/>
  <c r="F76" i="1"/>
  <c r="F77" i="1"/>
  <c r="F64" i="1"/>
  <c r="F74" i="1"/>
  <c r="F75" i="1"/>
  <c r="F72" i="1" l="1"/>
  <c r="F73" i="1"/>
  <c r="F70" i="1"/>
  <c r="F71" i="1"/>
  <c r="F68" i="1"/>
  <c r="F69" i="1"/>
  <c r="F66" i="1"/>
  <c r="F67" i="1"/>
  <c r="F53" i="1"/>
  <c r="F52" i="1"/>
  <c r="F65" i="1"/>
  <c r="M63" i="1"/>
  <c r="F63" i="1"/>
  <c r="F62" i="1"/>
  <c r="M61" i="1"/>
  <c r="M60" i="1"/>
  <c r="F61" i="1"/>
  <c r="F60" i="1"/>
  <c r="M58" i="1"/>
  <c r="F59" i="1"/>
  <c r="F58" i="1"/>
  <c r="F57" i="1"/>
  <c r="F56" i="1"/>
  <c r="M51" i="1"/>
  <c r="M50" i="1"/>
  <c r="F54" i="1"/>
  <c r="F55" i="1"/>
  <c r="F51" i="1"/>
  <c r="F50" i="1"/>
  <c r="F49" i="1"/>
  <c r="F48" i="1"/>
  <c r="F47" i="1"/>
  <c r="F46" i="1"/>
  <c r="N47" i="1"/>
  <c r="N46" i="1"/>
  <c r="M44" i="1"/>
  <c r="M45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M31" i="1"/>
  <c r="F31" i="1"/>
  <c r="F30" i="1"/>
  <c r="F29" i="1"/>
  <c r="F28" i="1"/>
  <c r="M27" i="1"/>
  <c r="M26" i="1"/>
  <c r="F27" i="1"/>
  <c r="F26" i="1"/>
  <c r="F25" i="1"/>
  <c r="F24" i="1"/>
  <c r="F23" i="1"/>
  <c r="F22" i="1"/>
  <c r="F21" i="1"/>
  <c r="F20" i="1"/>
  <c r="M19" i="1"/>
  <c r="M18" i="1"/>
  <c r="F19" i="1"/>
  <c r="F18" i="1"/>
  <c r="F17" i="1"/>
  <c r="F16" i="1"/>
  <c r="M14" i="1"/>
  <c r="F15" i="1"/>
  <c r="F14" i="1"/>
  <c r="F13" i="1"/>
  <c r="F12" i="1"/>
  <c r="F4" i="1"/>
  <c r="F5" i="1"/>
  <c r="F6" i="1"/>
  <c r="F7" i="1"/>
  <c r="F8" i="1"/>
  <c r="F9" i="1"/>
  <c r="F10" i="1"/>
  <c r="F11" i="1"/>
  <c r="N8" i="1"/>
  <c r="N6" i="1"/>
  <c r="M5" i="1"/>
  <c r="M4" i="1"/>
  <c r="M2" i="1"/>
  <c r="F3" i="1"/>
  <c r="F2" i="1"/>
</calcChain>
</file>

<file path=xl/sharedStrings.xml><?xml version="1.0" encoding="utf-8"?>
<sst xmlns="http://schemas.openxmlformats.org/spreadsheetml/2006/main" count="1009" uniqueCount="167">
  <si>
    <t>PIPO</t>
  </si>
  <si>
    <t>L</t>
  </si>
  <si>
    <t>A</t>
  </si>
  <si>
    <t>TreeTag</t>
  </si>
  <si>
    <t>Core</t>
  </si>
  <si>
    <t>Tree</t>
  </si>
  <si>
    <t>Plot</t>
  </si>
  <si>
    <t>Elev</t>
  </si>
  <si>
    <t>Species</t>
  </si>
  <si>
    <t>SCAN DATE</t>
  </si>
  <si>
    <t>SCAN BY</t>
  </si>
  <si>
    <t>LDLA</t>
  </si>
  <si>
    <t>COMMENTS</t>
  </si>
  <si>
    <t>MISSING 2002 AND SOMETHING 69-82ISH?</t>
  </si>
  <si>
    <t>MISSING 2002?</t>
  </si>
  <si>
    <t>B</t>
  </si>
  <si>
    <t>T2</t>
  </si>
  <si>
    <t>ADDED RINGS OF QUESTIONABLE QUALITY</t>
  </si>
  <si>
    <t>2002, 1963</t>
  </si>
  <si>
    <t>TreeAge</t>
  </si>
  <si>
    <t>NA</t>
  </si>
  <si>
    <t>PITH</t>
  </si>
  <si>
    <t>Y</t>
  </si>
  <si>
    <t>N</t>
  </si>
  <si>
    <t>CondYears</t>
  </si>
  <si>
    <t>T8</t>
  </si>
  <si>
    <t>T10</t>
  </si>
  <si>
    <t>2002, 1980</t>
  </si>
  <si>
    <t>REMOVED QUESTIONALB 89 RING</t>
  </si>
  <si>
    <t>89=FALSE RING? REMOVED IN BOTH AND XDATES MUCH BETTER</t>
  </si>
  <si>
    <t>T01</t>
  </si>
  <si>
    <t>2002, 1977</t>
  </si>
  <si>
    <t>1977 MISSING ON b BUT NOT A</t>
  </si>
  <si>
    <t>T12</t>
  </si>
  <si>
    <t>C</t>
  </si>
  <si>
    <t>T4</t>
  </si>
  <si>
    <t>FUNKY CORE</t>
  </si>
  <si>
    <t>D</t>
  </si>
  <si>
    <t>STILL MISSING A RING</t>
  </si>
  <si>
    <t>T5</t>
  </si>
  <si>
    <t>SOME INDICATION OF 2000, THOUGH COULD BE MISSING 2002 INSTEAD</t>
  </si>
  <si>
    <t>E</t>
  </si>
  <si>
    <t>T7</t>
  </si>
  <si>
    <t>YIKES!</t>
  </si>
  <si>
    <t>T3</t>
  </si>
  <si>
    <t>2002 and 1977 very missing?</t>
  </si>
  <si>
    <t>2002, 2006,2010</t>
  </si>
  <si>
    <t>LOTS OF EARLY RINGS MISSING, BUT 1977 SHOWS</t>
  </si>
  <si>
    <t>FASLE RINGS AT 13, 12, 2010</t>
  </si>
  <si>
    <t>M</t>
  </si>
  <si>
    <t>BEAUTIFUL!</t>
  </si>
  <si>
    <t>GORGEOUS</t>
  </si>
  <si>
    <t>WEIRD SMALL MIDDLE SECTION</t>
  </si>
  <si>
    <t>HAS 2002!</t>
  </si>
  <si>
    <t>T6</t>
  </si>
  <si>
    <t>LOTS OF MISSING?</t>
  </si>
  <si>
    <t>WHAT A MESS!</t>
  </si>
  <si>
    <t>H</t>
  </si>
  <si>
    <t>BEAUTIFUL</t>
  </si>
  <si>
    <t>2002 completely missing?</t>
  </si>
  <si>
    <t>2002 completely missing? Only crossdates well if I add a ring in the 2000s</t>
  </si>
  <si>
    <t>PATH INITIALLY CALLED STAND B</t>
  </si>
  <si>
    <t>FALSE RING AT 2002?</t>
  </si>
  <si>
    <t>POTR</t>
  </si>
  <si>
    <t>ML</t>
  </si>
  <si>
    <t>BARK DEPTH</t>
  </si>
  <si>
    <t>CONDUCTING DEPTH</t>
  </si>
  <si>
    <t xml:space="preserve"> N</t>
  </si>
  <si>
    <t>Lots of Gaps</t>
  </si>
  <si>
    <t>T06</t>
  </si>
  <si>
    <t>HELLA FALSE RINGS</t>
  </si>
  <si>
    <t>HAD TO REMOVE 5+ FALSE RINGS TO GET IT TO XDATE</t>
  </si>
  <si>
    <t>2002, 2003, 2012</t>
  </si>
  <si>
    <t>2002, 2012</t>
  </si>
  <si>
    <t>HELLA BAD EARLY RINGS AND FALSE RINGS LATER ON</t>
  </si>
  <si>
    <t>2002-2014 aweful</t>
  </si>
  <si>
    <t>2004-2014 AWEFUL</t>
  </si>
  <si>
    <t>2008-2014</t>
  </si>
  <si>
    <t>2006-2014</t>
  </si>
  <si>
    <t>WTF???</t>
  </si>
  <si>
    <t>XDATED</t>
  </si>
  <si>
    <t>XDATING NOTES</t>
  </si>
  <si>
    <t>LAST BIT DOESN'T CORRELATE WELL (PRE 1960)</t>
  </si>
  <si>
    <t>NOT THE WORLD'S BEST, BUT A AND B CROSSDATE WELL WITH EACH OTHER</t>
  </si>
  <si>
    <t>DELETE 2007-2014!!</t>
  </si>
  <si>
    <t>DELETE ALL TOGETHER?</t>
  </si>
  <si>
    <t>MISSING 4 RINGS</t>
  </si>
  <si>
    <t>BREAKS DOWN NEAR END BUT LOOKS GOOD INTERNALLY</t>
  </si>
  <si>
    <t>CROSSDATES LIKE SHIT. BUT INTERNALLY GOOD</t>
  </si>
  <si>
    <t>T02</t>
  </si>
  <si>
    <t>T03</t>
  </si>
  <si>
    <t>T08</t>
  </si>
  <si>
    <t>Very close to Pith</t>
  </si>
  <si>
    <t>Very short and rotten at the end</t>
  </si>
  <si>
    <t>Missed the edge of the pith, so that's probably why the years are off</t>
  </si>
  <si>
    <t>T04</t>
  </si>
  <si>
    <t>Very close, if not the pith</t>
  </si>
  <si>
    <t>T05</t>
  </si>
  <si>
    <t>(I think)</t>
  </si>
  <si>
    <t>Just missed the Pith</t>
  </si>
  <si>
    <t>Very close</t>
  </si>
  <si>
    <t xml:space="preserve">Just barely missed it, maybe needs one extra ring </t>
  </si>
  <si>
    <t>just missed pith</t>
  </si>
  <si>
    <t>3?</t>
  </si>
  <si>
    <t>T13</t>
  </si>
  <si>
    <t>TX</t>
  </si>
  <si>
    <t>Right on!</t>
  </si>
  <si>
    <t>needs the inner ring</t>
  </si>
  <si>
    <t>needs some of the innermost rings</t>
  </si>
  <si>
    <t>looks great</t>
  </si>
  <si>
    <t>broken at 1922 but xdates if I add a ring there</t>
  </si>
  <si>
    <t>5/13 good</t>
  </si>
  <si>
    <t>5/13 meh</t>
  </si>
  <si>
    <t>quite broken at 1964</t>
  </si>
  <si>
    <t>DELETED pre 1964</t>
  </si>
  <si>
    <t>5/13 shitty</t>
  </si>
  <si>
    <t>internal good. Need to figure out what's going on though</t>
  </si>
  <si>
    <t>5/13 beautiful</t>
  </si>
  <si>
    <t>ref data</t>
  </si>
  <si>
    <t>5/13 decent</t>
  </si>
  <si>
    <t>1970s on not great stats or visual, but rest of the core looks good and no obvious way to fix recent rings</t>
  </si>
  <si>
    <t>internally looks great but stats shitty. WTF? Also looks good with master crons</t>
  </si>
  <si>
    <t>shitty fucking core. Could resand and rescan, or delete</t>
  </si>
  <si>
    <t>shitty fucking crossdater. I made it look good and stats are utter shit</t>
  </si>
  <si>
    <t>got it to visually xdate well with A, but fuck if I know why it's not stat xdating with M cores.</t>
  </si>
  <si>
    <t>internally the bomb. Externally shit in my face</t>
  </si>
  <si>
    <t xml:space="preserve">internally great, externally a shitstorm </t>
  </si>
  <si>
    <t>weird section in middle, but internally great and stats good</t>
  </si>
  <si>
    <t>looks good internally and externally</t>
  </si>
  <si>
    <t>delete after 1955 because huge (until 1933) gap</t>
  </si>
  <si>
    <t>looks good except 40-79. added in 1981 to make it xdate but SHADY</t>
  </si>
  <si>
    <t>internally really good. Stats suck</t>
  </si>
  <si>
    <t>internally good, stats suck</t>
  </si>
  <si>
    <t>looks good</t>
  </si>
  <si>
    <t>internally strong, not great xdater</t>
  </si>
  <si>
    <t>yup</t>
  </si>
  <si>
    <t>Note: I xdated these in the POTR-Mall spreadsheet but then put them back into the Traits spreadsheet</t>
  </si>
  <si>
    <t>Internal ok, stats ok. Not winning any prizes</t>
  </si>
  <si>
    <t>internally ok, stats ok</t>
  </si>
  <si>
    <t>not bad internal or stats. Some dodgy rings, but fuck if I know how to fix them</t>
  </si>
  <si>
    <t>looks like shit but internally xdates fine</t>
  </si>
  <si>
    <t>stats not the best, but core very clear</t>
  </si>
  <si>
    <t>stats fine, internal decent</t>
  </si>
  <si>
    <t>looks fine</t>
  </si>
  <si>
    <t>5/15 shitty</t>
  </si>
  <si>
    <t>5/15 gah</t>
  </si>
  <si>
    <t>5/15 decent</t>
  </si>
  <si>
    <t>5/15 good</t>
  </si>
  <si>
    <t>5/15 ok</t>
  </si>
  <si>
    <t>5/15 meh</t>
  </si>
  <si>
    <t>neither internal nor stats great, but cores very clear</t>
  </si>
  <si>
    <t>internal meh, stats utter shit</t>
  </si>
  <si>
    <t>but can't for the life of me figure out how to improve it.</t>
  </si>
  <si>
    <t>seems to be missing year pre 1940, but can't figure out where. Otherwise stats and visual decent</t>
  </si>
  <si>
    <t>extra ring pre 1950? But not much to go on</t>
  </si>
  <si>
    <t>internal great. Stats ok</t>
  </si>
  <si>
    <t>some funky business mid core, but visual ok and stats dec</t>
  </si>
  <si>
    <t>stats suck except for old end of core, but core pretty clear</t>
  </si>
  <si>
    <t>visual ok, and early years ok</t>
  </si>
  <si>
    <t>visual ok, and stats decent</t>
  </si>
  <si>
    <t>What the hell? Internally solid a s a rock but xdating utter shit !!!!</t>
  </si>
  <si>
    <t>beginning of core actually xdates ok stats-wise, and end visually</t>
  </si>
  <si>
    <t>end xdates like a charm visually, and center has ok stats. But beginning is crazy</t>
  </si>
  <si>
    <t>internally great, and beautifully with L-D-T02 and L-9L. But stats shit</t>
  </si>
  <si>
    <t>again, beautiful internally and with the red scmucks above, but not statistically with the stand master chron</t>
  </si>
  <si>
    <t>similarly statistically shitty but visually good with the red above.</t>
  </si>
  <si>
    <t>impossible to read until 1995. But I think I've got it in the right place now. Deleted 97-14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</si>
</sst>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3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3" fontId="0" fillId="0" borderId="0" xfId="0" applyNumberFormat="1"/>
    <xf numFmtId="0" fontId="0" fillId="3" borderId="1" xfId="1" applyFont="1"/>
    <xf numFmtId="0" fontId="0" fillId="0" borderId="0" xfId="0" applyFill="1"/>
    <xf numFmtId="0" fontId="0" fillId="4" borderId="0" xfId="0" applyFill="1"/>
    <xf numFmtId="0" fontId="4" fillId="0" borderId="0" xfId="0" applyFont="1"/>
    <xf numFmtId="0" fontId="4" fillId="4" borderId="0" xfId="0" applyFont="1" applyFill="1"/>
    <xf numFmtId="0" fontId="5" fillId="5" borderId="0" xfId="4"/>
    <xf numFmtId="0" fontId="6" fillId="6" borderId="2" xfId="5"/>
    <xf numFmtId="0" fontId="5" fillId="4" borderId="0" xfId="4" applyFill="1"/>
  </cellXfs>
  <cellStyles count="6">
    <cellStyle name="Bad" xfId="4" builtinId="27"/>
    <cellStyle name="Followed Hyperlink" xfId="3" builtinId="9" hidden="1"/>
    <cellStyle name="Hyperlink" xfId="2" builtinId="8" hidden="1"/>
    <cellStyle name="Input" xfId="5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workbookViewId="0">
      <pane ySplit="1" topLeftCell="A49" activePane="bottomLeft" state="frozen"/>
      <selection pane="bottomLeft" activeCell="P84" sqref="P84"/>
    </sheetView>
  </sheetViews>
  <sheetFormatPr defaultColWidth="8.85546875" defaultRowHeight="15" x14ac:dyDescent="0.25"/>
  <cols>
    <col min="6" max="6" width="25.85546875" customWidth="1"/>
    <col min="7" max="7" width="12.85546875" customWidth="1"/>
    <col min="8" max="8" width="10.7109375" customWidth="1"/>
    <col min="12" max="12" width="14.85546875" bestFit="1" customWidth="1"/>
    <col min="16" max="16" width="9.7109375" bestFit="1" customWidth="1"/>
  </cols>
  <sheetData>
    <row r="1" spans="1:17" x14ac:dyDescent="0.25">
      <c r="A1" s="2" t="s">
        <v>8</v>
      </c>
      <c r="B1" s="2" t="s">
        <v>7</v>
      </c>
      <c r="C1" s="2" t="s">
        <v>6</v>
      </c>
      <c r="D1" s="2" t="s">
        <v>5</v>
      </c>
      <c r="E1" s="2" t="s">
        <v>4</v>
      </c>
      <c r="F1" t="s">
        <v>3</v>
      </c>
      <c r="G1" s="2" t="s">
        <v>9</v>
      </c>
      <c r="H1" s="2" t="s">
        <v>10</v>
      </c>
      <c r="I1" s="2" t="s">
        <v>19</v>
      </c>
      <c r="J1" s="2" t="s">
        <v>21</v>
      </c>
      <c r="K1" s="2" t="s">
        <v>12</v>
      </c>
      <c r="L1" t="s">
        <v>17</v>
      </c>
      <c r="M1" t="s">
        <v>24</v>
      </c>
      <c r="N1" s="2" t="s">
        <v>65</v>
      </c>
      <c r="O1" t="s">
        <v>66</v>
      </c>
      <c r="P1" t="s">
        <v>80</v>
      </c>
      <c r="Q1" t="s">
        <v>81</v>
      </c>
    </row>
    <row r="2" spans="1:17" x14ac:dyDescent="0.25">
      <c r="A2" t="s">
        <v>0</v>
      </c>
      <c r="B2" t="s">
        <v>1</v>
      </c>
      <c r="C2" t="s">
        <v>2</v>
      </c>
      <c r="D2" t="s">
        <v>30</v>
      </c>
      <c r="E2" t="s">
        <v>2</v>
      </c>
      <c r="F2" t="str">
        <f>CONCATENATE(A2,"-",B2,"-",C2,"-",D2,"-",E2)</f>
        <v>PIPO-L-A-T01-A</v>
      </c>
      <c r="G2" s="1">
        <v>42079</v>
      </c>
      <c r="H2" t="s">
        <v>11</v>
      </c>
      <c r="I2">
        <v>107</v>
      </c>
      <c r="J2" t="s">
        <v>22</v>
      </c>
      <c r="K2" t="s">
        <v>13</v>
      </c>
      <c r="L2" t="s">
        <v>18</v>
      </c>
      <c r="M2">
        <f>107-28</f>
        <v>79</v>
      </c>
      <c r="P2" s="1">
        <v>42109</v>
      </c>
    </row>
    <row r="3" spans="1:17" x14ac:dyDescent="0.25">
      <c r="A3" t="s">
        <v>0</v>
      </c>
      <c r="B3" t="s">
        <v>1</v>
      </c>
      <c r="C3" t="s">
        <v>2</v>
      </c>
      <c r="D3" t="s">
        <v>30</v>
      </c>
      <c r="E3" t="s">
        <v>15</v>
      </c>
      <c r="F3" t="str">
        <f>CONCATENATE(A3,"-",B3,"-",C3,"-",D3,"-",E3)</f>
        <v>PIPO-L-A-T01-B</v>
      </c>
      <c r="H3" t="s">
        <v>11</v>
      </c>
      <c r="I3" t="s">
        <v>20</v>
      </c>
      <c r="J3" t="s">
        <v>23</v>
      </c>
      <c r="K3" t="s">
        <v>14</v>
      </c>
      <c r="L3" t="s">
        <v>18</v>
      </c>
      <c r="P3" s="1">
        <v>42109</v>
      </c>
    </row>
    <row r="4" spans="1:17" x14ac:dyDescent="0.25">
      <c r="A4" t="s">
        <v>0</v>
      </c>
      <c r="B4" t="s">
        <v>1</v>
      </c>
      <c r="C4" t="s">
        <v>2</v>
      </c>
      <c r="D4" t="s">
        <v>25</v>
      </c>
      <c r="E4" t="s">
        <v>2</v>
      </c>
      <c r="F4" t="str">
        <f t="shared" ref="F4:F65" si="0">CONCATENATE(A4,"-",B4,"-",C4,"-",D4,"-",E4)</f>
        <v>PIPO-L-A-T8-A</v>
      </c>
      <c r="I4" t="s">
        <v>20</v>
      </c>
      <c r="J4" t="s">
        <v>23</v>
      </c>
      <c r="L4">
        <v>2002</v>
      </c>
      <c r="M4">
        <f>93-14</f>
        <v>79</v>
      </c>
      <c r="P4" s="1">
        <v>42109</v>
      </c>
    </row>
    <row r="5" spans="1:17" x14ac:dyDescent="0.25">
      <c r="A5" t="s">
        <v>0</v>
      </c>
      <c r="B5" t="s">
        <v>1</v>
      </c>
      <c r="C5" t="s">
        <v>2</v>
      </c>
      <c r="D5" t="s">
        <v>25</v>
      </c>
      <c r="E5" t="s">
        <v>15</v>
      </c>
      <c r="F5" t="str">
        <f t="shared" si="0"/>
        <v>PIPO-L-A-T8-B</v>
      </c>
      <c r="I5">
        <v>100</v>
      </c>
      <c r="J5" t="s">
        <v>22</v>
      </c>
      <c r="L5">
        <v>2002</v>
      </c>
      <c r="M5">
        <f>100-23</f>
        <v>77</v>
      </c>
      <c r="P5" s="1">
        <v>42109</v>
      </c>
    </row>
    <row r="6" spans="1:17" x14ac:dyDescent="0.25">
      <c r="A6" t="s">
        <v>0</v>
      </c>
      <c r="B6" t="s">
        <v>1</v>
      </c>
      <c r="C6" t="s">
        <v>2</v>
      </c>
      <c r="D6" t="s">
        <v>26</v>
      </c>
      <c r="E6" t="s">
        <v>2</v>
      </c>
      <c r="F6" t="str">
        <f t="shared" si="0"/>
        <v>PIPO-L-A-T10-A</v>
      </c>
      <c r="I6">
        <v>101</v>
      </c>
      <c r="J6" t="s">
        <v>22</v>
      </c>
      <c r="K6" t="s">
        <v>28</v>
      </c>
      <c r="L6" t="s">
        <v>27</v>
      </c>
      <c r="M6">
        <v>90</v>
      </c>
      <c r="N6">
        <f>9.8*0.88089+0.6164</f>
        <v>9.2491219999999998</v>
      </c>
      <c r="P6" s="1">
        <v>42109</v>
      </c>
    </row>
    <row r="7" spans="1:17" x14ac:dyDescent="0.25">
      <c r="A7" t="s">
        <v>0</v>
      </c>
      <c r="B7" t="s">
        <v>1</v>
      </c>
      <c r="C7" t="s">
        <v>2</v>
      </c>
      <c r="D7" t="s">
        <v>26</v>
      </c>
      <c r="E7" t="s">
        <v>15</v>
      </c>
      <c r="F7" t="str">
        <f t="shared" si="0"/>
        <v>PIPO-L-A-T10-B</v>
      </c>
      <c r="I7" t="s">
        <v>20</v>
      </c>
      <c r="J7" t="s">
        <v>23</v>
      </c>
      <c r="K7" t="s">
        <v>29</v>
      </c>
      <c r="M7">
        <v>88</v>
      </c>
      <c r="P7" s="1">
        <v>42109</v>
      </c>
    </row>
    <row r="8" spans="1:17" x14ac:dyDescent="0.25">
      <c r="A8" t="s">
        <v>0</v>
      </c>
      <c r="B8" t="s">
        <v>1</v>
      </c>
      <c r="C8" t="s">
        <v>15</v>
      </c>
      <c r="D8" t="s">
        <v>30</v>
      </c>
      <c r="E8" t="s">
        <v>2</v>
      </c>
      <c r="F8" t="str">
        <f t="shared" si="0"/>
        <v>PIPO-L-B-T01-A</v>
      </c>
      <c r="I8">
        <v>96</v>
      </c>
      <c r="J8" t="s">
        <v>23</v>
      </c>
      <c r="L8">
        <v>2002</v>
      </c>
      <c r="M8">
        <v>80</v>
      </c>
      <c r="N8">
        <f>12.4*0.88089+0.6164</f>
        <v>11.539436</v>
      </c>
      <c r="P8" s="1">
        <v>42109</v>
      </c>
    </row>
    <row r="9" spans="1:17" x14ac:dyDescent="0.25">
      <c r="A9" t="s">
        <v>0</v>
      </c>
      <c r="B9" t="s">
        <v>1</v>
      </c>
      <c r="C9" t="s">
        <v>15</v>
      </c>
      <c r="D9" t="s">
        <v>30</v>
      </c>
      <c r="E9" t="s">
        <v>15</v>
      </c>
      <c r="F9" t="str">
        <f t="shared" si="0"/>
        <v>PIPO-L-B-T01-B</v>
      </c>
      <c r="I9" t="s">
        <v>20</v>
      </c>
      <c r="J9" t="s">
        <v>23</v>
      </c>
      <c r="K9" t="s">
        <v>32</v>
      </c>
      <c r="L9" t="s">
        <v>31</v>
      </c>
      <c r="M9">
        <v>82</v>
      </c>
      <c r="P9" s="1">
        <v>42109</v>
      </c>
    </row>
    <row r="10" spans="1:17" x14ac:dyDescent="0.25">
      <c r="A10" t="s">
        <v>0</v>
      </c>
      <c r="B10" t="s">
        <v>1</v>
      </c>
      <c r="C10" t="s">
        <v>15</v>
      </c>
      <c r="D10" t="s">
        <v>25</v>
      </c>
      <c r="E10" t="s">
        <v>2</v>
      </c>
      <c r="F10" t="str">
        <f t="shared" si="0"/>
        <v>PIPO-L-B-T8-A</v>
      </c>
      <c r="I10">
        <v>94</v>
      </c>
      <c r="J10" t="s">
        <v>23</v>
      </c>
      <c r="L10">
        <v>2002</v>
      </c>
      <c r="M10">
        <v>76</v>
      </c>
      <c r="P10" s="1">
        <v>42109</v>
      </c>
    </row>
    <row r="11" spans="1:17" x14ac:dyDescent="0.25">
      <c r="A11" t="s">
        <v>0</v>
      </c>
      <c r="B11" t="s">
        <v>1</v>
      </c>
      <c r="C11" t="s">
        <v>15</v>
      </c>
      <c r="D11" t="s">
        <v>25</v>
      </c>
      <c r="E11" t="s">
        <v>15</v>
      </c>
      <c r="F11" t="str">
        <f t="shared" si="0"/>
        <v>PIPO-L-B-T8-B</v>
      </c>
      <c r="I11">
        <v>95</v>
      </c>
      <c r="J11" t="s">
        <v>23</v>
      </c>
      <c r="L11">
        <v>2002</v>
      </c>
      <c r="M11">
        <v>78</v>
      </c>
      <c r="P11" s="1">
        <v>42109</v>
      </c>
    </row>
    <row r="12" spans="1:17" x14ac:dyDescent="0.25">
      <c r="A12" t="s">
        <v>0</v>
      </c>
      <c r="B12" t="s">
        <v>1</v>
      </c>
      <c r="C12" t="s">
        <v>15</v>
      </c>
      <c r="D12" t="s">
        <v>33</v>
      </c>
      <c r="E12" t="s">
        <v>2</v>
      </c>
      <c r="F12" t="str">
        <f t="shared" si="0"/>
        <v>PIPO-L-B-T12-A</v>
      </c>
      <c r="I12" t="s">
        <v>20</v>
      </c>
      <c r="J12" t="s">
        <v>23</v>
      </c>
      <c r="L12">
        <v>2002</v>
      </c>
      <c r="M12">
        <v>89</v>
      </c>
      <c r="P12" s="1">
        <v>42109</v>
      </c>
    </row>
    <row r="13" spans="1:17" x14ac:dyDescent="0.25">
      <c r="A13" t="s">
        <v>0</v>
      </c>
      <c r="B13" t="s">
        <v>1</v>
      </c>
      <c r="C13" t="s">
        <v>15</v>
      </c>
      <c r="D13" t="s">
        <v>33</v>
      </c>
      <c r="E13" t="s">
        <v>15</v>
      </c>
      <c r="F13" t="str">
        <f t="shared" si="0"/>
        <v>PIPO-L-B-T12-B</v>
      </c>
      <c r="I13">
        <v>105</v>
      </c>
      <c r="J13" t="s">
        <v>23</v>
      </c>
      <c r="L13">
        <v>2002</v>
      </c>
      <c r="M13">
        <v>91</v>
      </c>
      <c r="P13" s="1">
        <v>42109</v>
      </c>
    </row>
    <row r="14" spans="1:17" x14ac:dyDescent="0.25">
      <c r="A14" t="s">
        <v>0</v>
      </c>
      <c r="B14" t="s">
        <v>1</v>
      </c>
      <c r="C14" t="s">
        <v>34</v>
      </c>
      <c r="D14" t="s">
        <v>30</v>
      </c>
      <c r="E14" t="s">
        <v>2</v>
      </c>
      <c r="F14" t="str">
        <f t="shared" si="0"/>
        <v>PIPO-L-C-T01-A</v>
      </c>
      <c r="I14" t="s">
        <v>20</v>
      </c>
      <c r="J14" t="s">
        <v>23</v>
      </c>
      <c r="L14">
        <v>2002</v>
      </c>
      <c r="M14">
        <f>91-18</f>
        <v>73</v>
      </c>
      <c r="P14" s="1">
        <v>42109</v>
      </c>
    </row>
    <row r="15" spans="1:17" x14ac:dyDescent="0.25">
      <c r="A15" t="s">
        <v>0</v>
      </c>
      <c r="B15" t="s">
        <v>1</v>
      </c>
      <c r="C15" t="s">
        <v>34</v>
      </c>
      <c r="D15" t="s">
        <v>30</v>
      </c>
      <c r="E15" t="s">
        <v>15</v>
      </c>
      <c r="F15" t="str">
        <f t="shared" si="0"/>
        <v>PIPO-L-C-T01-B</v>
      </c>
      <c r="I15">
        <v>93</v>
      </c>
      <c r="J15" t="s">
        <v>23</v>
      </c>
      <c r="L15">
        <v>2002</v>
      </c>
      <c r="M15">
        <v>73</v>
      </c>
      <c r="P15" s="1">
        <v>42109</v>
      </c>
    </row>
    <row r="16" spans="1:17" x14ac:dyDescent="0.25">
      <c r="A16" s="5" t="s">
        <v>0</v>
      </c>
      <c r="B16" s="5" t="s">
        <v>1</v>
      </c>
      <c r="C16" s="5" t="s">
        <v>34</v>
      </c>
      <c r="D16" s="5" t="s">
        <v>35</v>
      </c>
      <c r="E16" s="5" t="s">
        <v>2</v>
      </c>
      <c r="F16" s="5" t="str">
        <f t="shared" si="0"/>
        <v>PIPO-L-C-T4-A</v>
      </c>
      <c r="G16" s="5"/>
      <c r="H16" s="5"/>
      <c r="I16" s="5">
        <v>79</v>
      </c>
      <c r="J16" s="5" t="s">
        <v>22</v>
      </c>
      <c r="K16" s="5" t="s">
        <v>70</v>
      </c>
      <c r="L16" s="5">
        <v>2002</v>
      </c>
      <c r="M16" s="5">
        <v>66</v>
      </c>
      <c r="N16" s="5"/>
      <c r="O16" s="5"/>
      <c r="P16" s="1">
        <v>42109</v>
      </c>
      <c r="Q16" t="s">
        <v>71</v>
      </c>
    </row>
    <row r="17" spans="1:18" x14ac:dyDescent="0.25">
      <c r="A17" s="5" t="s">
        <v>0</v>
      </c>
      <c r="B17" s="5" t="s">
        <v>1</v>
      </c>
      <c r="C17" s="5" t="s">
        <v>34</v>
      </c>
      <c r="D17" s="5" t="s">
        <v>35</v>
      </c>
      <c r="E17" s="5" t="s">
        <v>15</v>
      </c>
      <c r="F17" s="5" t="str">
        <f t="shared" si="0"/>
        <v>PIPO-L-C-T4-B</v>
      </c>
      <c r="G17" s="5"/>
      <c r="H17" s="5"/>
      <c r="I17" s="5">
        <v>79</v>
      </c>
      <c r="J17" s="5" t="s">
        <v>23</v>
      </c>
      <c r="K17" s="5" t="s">
        <v>70</v>
      </c>
      <c r="L17" s="5">
        <v>2002</v>
      </c>
      <c r="M17" s="5">
        <v>68</v>
      </c>
      <c r="N17" s="5"/>
      <c r="O17" s="5"/>
      <c r="P17" s="1">
        <v>42109</v>
      </c>
      <c r="Q17" t="s">
        <v>71</v>
      </c>
    </row>
    <row r="18" spans="1:18" x14ac:dyDescent="0.25">
      <c r="A18" t="s">
        <v>0</v>
      </c>
      <c r="B18" t="s">
        <v>1</v>
      </c>
      <c r="C18" t="s">
        <v>37</v>
      </c>
      <c r="D18" t="s">
        <v>35</v>
      </c>
      <c r="E18" t="s">
        <v>2</v>
      </c>
      <c r="F18" t="str">
        <f t="shared" si="0"/>
        <v>PIPO-L-D-T4-A</v>
      </c>
      <c r="I18">
        <v>100</v>
      </c>
      <c r="J18" t="s">
        <v>22</v>
      </c>
      <c r="L18">
        <v>2002</v>
      </c>
      <c r="M18">
        <f>99-23</f>
        <v>76</v>
      </c>
      <c r="P18" s="1">
        <v>42109</v>
      </c>
    </row>
    <row r="19" spans="1:18" x14ac:dyDescent="0.25">
      <c r="A19" t="s">
        <v>0</v>
      </c>
      <c r="B19" t="s">
        <v>1</v>
      </c>
      <c r="C19" t="s">
        <v>37</v>
      </c>
      <c r="D19" t="s">
        <v>35</v>
      </c>
      <c r="E19" t="s">
        <v>15</v>
      </c>
      <c r="F19" t="str">
        <f t="shared" si="0"/>
        <v>PIPO-L-D-T4-B</v>
      </c>
      <c r="I19" t="s">
        <v>20</v>
      </c>
      <c r="J19" t="s">
        <v>23</v>
      </c>
      <c r="L19">
        <v>2002</v>
      </c>
      <c r="M19">
        <f>98-19</f>
        <v>79</v>
      </c>
      <c r="P19" s="1">
        <v>42109</v>
      </c>
    </row>
    <row r="20" spans="1:18" x14ac:dyDescent="0.25">
      <c r="A20" t="s">
        <v>0</v>
      </c>
      <c r="B20" t="s">
        <v>1</v>
      </c>
      <c r="C20" t="s">
        <v>37</v>
      </c>
      <c r="D20" t="s">
        <v>39</v>
      </c>
      <c r="E20" t="s">
        <v>2</v>
      </c>
      <c r="F20" t="str">
        <f t="shared" si="0"/>
        <v>PIPO-L-D-T5-A</v>
      </c>
      <c r="I20">
        <v>96</v>
      </c>
      <c r="J20" t="s">
        <v>22</v>
      </c>
      <c r="L20" s="3" t="s">
        <v>72</v>
      </c>
      <c r="M20">
        <v>80</v>
      </c>
      <c r="P20" s="1">
        <v>42109</v>
      </c>
    </row>
    <row r="21" spans="1:18" x14ac:dyDescent="0.25">
      <c r="A21" t="s">
        <v>0</v>
      </c>
      <c r="B21" t="s">
        <v>1</v>
      </c>
      <c r="C21" t="s">
        <v>37</v>
      </c>
      <c r="D21" t="s">
        <v>39</v>
      </c>
      <c r="E21" t="s">
        <v>15</v>
      </c>
      <c r="F21" t="str">
        <f t="shared" si="0"/>
        <v>PIPO-L-D-T5-B</v>
      </c>
      <c r="I21">
        <v>96</v>
      </c>
      <c r="J21" t="s">
        <v>22</v>
      </c>
      <c r="K21" t="s">
        <v>38</v>
      </c>
      <c r="L21" s="3" t="s">
        <v>73</v>
      </c>
      <c r="M21">
        <v>81</v>
      </c>
      <c r="P21" s="1">
        <v>42109</v>
      </c>
    </row>
    <row r="22" spans="1:18" x14ac:dyDescent="0.25">
      <c r="A22" s="2" t="s">
        <v>0</v>
      </c>
      <c r="B22" s="2" t="s">
        <v>1</v>
      </c>
      <c r="C22" s="2" t="s">
        <v>37</v>
      </c>
      <c r="D22" s="2" t="s">
        <v>25</v>
      </c>
      <c r="E22" s="2" t="s">
        <v>2</v>
      </c>
      <c r="F22" s="2" t="str">
        <f t="shared" si="0"/>
        <v>PIPO-L-D-T8-A</v>
      </c>
      <c r="G22" s="2"/>
      <c r="H22" s="2"/>
      <c r="I22" s="2">
        <v>101</v>
      </c>
      <c r="J22" s="2" t="s">
        <v>23</v>
      </c>
      <c r="K22" s="2" t="s">
        <v>74</v>
      </c>
      <c r="L22" s="2" t="s">
        <v>78</v>
      </c>
      <c r="M22" s="2">
        <v>79</v>
      </c>
      <c r="N22" s="2"/>
      <c r="O22" s="2"/>
      <c r="P22" s="1">
        <v>42109</v>
      </c>
      <c r="Q22" t="s">
        <v>75</v>
      </c>
    </row>
    <row r="23" spans="1:18" x14ac:dyDescent="0.25">
      <c r="A23" s="2" t="s">
        <v>0</v>
      </c>
      <c r="B23" s="2" t="s">
        <v>1</v>
      </c>
      <c r="C23" s="2" t="s">
        <v>37</v>
      </c>
      <c r="D23" s="2" t="s">
        <v>25</v>
      </c>
      <c r="E23" s="2" t="s">
        <v>15</v>
      </c>
      <c r="F23" s="2" t="str">
        <f t="shared" si="0"/>
        <v>PIPO-L-D-T8-B</v>
      </c>
      <c r="G23" s="2"/>
      <c r="H23" s="2"/>
      <c r="I23" s="2">
        <v>102</v>
      </c>
      <c r="J23" s="2" t="s">
        <v>23</v>
      </c>
      <c r="K23" s="2">
        <v>20</v>
      </c>
      <c r="L23" s="2" t="s">
        <v>77</v>
      </c>
      <c r="M23" s="2">
        <v>81</v>
      </c>
      <c r="N23" s="2"/>
      <c r="O23" s="2"/>
      <c r="P23" s="1">
        <v>42109</v>
      </c>
      <c r="Q23" t="s">
        <v>76</v>
      </c>
    </row>
    <row r="24" spans="1:18" x14ac:dyDescent="0.25">
      <c r="A24" t="s">
        <v>0</v>
      </c>
      <c r="B24" t="s">
        <v>1</v>
      </c>
      <c r="C24" t="s">
        <v>37</v>
      </c>
      <c r="D24" t="s">
        <v>26</v>
      </c>
      <c r="E24" t="s">
        <v>2</v>
      </c>
      <c r="F24" t="str">
        <f t="shared" si="0"/>
        <v>PIPO-L-D-T10-A</v>
      </c>
      <c r="I24">
        <v>101</v>
      </c>
      <c r="J24" t="s">
        <v>22</v>
      </c>
      <c r="K24" t="s">
        <v>40</v>
      </c>
      <c r="L24">
        <v>2000</v>
      </c>
      <c r="M24">
        <v>84</v>
      </c>
      <c r="P24" s="1">
        <v>42109</v>
      </c>
    </row>
    <row r="25" spans="1:18" x14ac:dyDescent="0.25">
      <c r="A25" t="s">
        <v>0</v>
      </c>
      <c r="B25" t="s">
        <v>1</v>
      </c>
      <c r="C25" t="s">
        <v>37</v>
      </c>
      <c r="D25" t="s">
        <v>26</v>
      </c>
      <c r="E25" t="s">
        <v>15</v>
      </c>
      <c r="F25" t="str">
        <f t="shared" si="0"/>
        <v>PIPO-L-D-T10-B</v>
      </c>
      <c r="I25" t="s">
        <v>20</v>
      </c>
      <c r="J25" t="s">
        <v>23</v>
      </c>
      <c r="K25" t="s">
        <v>40</v>
      </c>
      <c r="L25">
        <v>2000</v>
      </c>
      <c r="M25">
        <v>84</v>
      </c>
      <c r="P25" s="1">
        <v>42109</v>
      </c>
    </row>
    <row r="26" spans="1:18" x14ac:dyDescent="0.25">
      <c r="A26" t="s">
        <v>0</v>
      </c>
      <c r="B26" t="s">
        <v>1</v>
      </c>
      <c r="C26" t="s">
        <v>41</v>
      </c>
      <c r="D26" t="s">
        <v>16</v>
      </c>
      <c r="E26" t="s">
        <v>2</v>
      </c>
      <c r="F26" t="str">
        <f t="shared" si="0"/>
        <v>PIPO-L-E-T2-A</v>
      </c>
      <c r="I26">
        <v>113</v>
      </c>
      <c r="J26" t="s">
        <v>23</v>
      </c>
      <c r="L26">
        <v>2002</v>
      </c>
      <c r="M26">
        <f>109-14</f>
        <v>95</v>
      </c>
      <c r="P26" s="1">
        <v>42109</v>
      </c>
    </row>
    <row r="27" spans="1:18" x14ac:dyDescent="0.25">
      <c r="A27" t="s">
        <v>0</v>
      </c>
      <c r="B27" t="s">
        <v>1</v>
      </c>
      <c r="C27" t="s">
        <v>41</v>
      </c>
      <c r="D27" t="s">
        <v>16</v>
      </c>
      <c r="E27" t="s">
        <v>15</v>
      </c>
      <c r="F27" t="str">
        <f t="shared" si="0"/>
        <v>PIPO-L-E-T2-B</v>
      </c>
      <c r="I27">
        <v>111</v>
      </c>
      <c r="J27" t="s">
        <v>23</v>
      </c>
      <c r="L27">
        <v>2002</v>
      </c>
      <c r="M27">
        <f>106-14</f>
        <v>92</v>
      </c>
      <c r="P27" s="1">
        <v>42109</v>
      </c>
    </row>
    <row r="28" spans="1:18" x14ac:dyDescent="0.25">
      <c r="A28" t="s">
        <v>0</v>
      </c>
      <c r="B28" t="s">
        <v>1</v>
      </c>
      <c r="C28" t="s">
        <v>41</v>
      </c>
      <c r="D28" t="s">
        <v>42</v>
      </c>
      <c r="E28" t="s">
        <v>2</v>
      </c>
      <c r="F28" t="str">
        <f t="shared" si="0"/>
        <v>PIPO-L-E-T7-A</v>
      </c>
      <c r="I28" t="s">
        <v>20</v>
      </c>
      <c r="J28" t="s">
        <v>23</v>
      </c>
      <c r="L28">
        <v>2002</v>
      </c>
      <c r="M28">
        <v>85</v>
      </c>
      <c r="P28" s="1">
        <v>42109</v>
      </c>
    </row>
    <row r="29" spans="1:18" x14ac:dyDescent="0.25">
      <c r="A29" t="s">
        <v>0</v>
      </c>
      <c r="B29" t="s">
        <v>1</v>
      </c>
      <c r="C29" t="s">
        <v>41</v>
      </c>
      <c r="D29" t="s">
        <v>42</v>
      </c>
      <c r="E29" t="s">
        <v>15</v>
      </c>
      <c r="F29" t="str">
        <f t="shared" si="0"/>
        <v>PIPO-L-E-T7-B</v>
      </c>
      <c r="I29">
        <v>109</v>
      </c>
      <c r="J29" t="s">
        <v>22</v>
      </c>
      <c r="L29" s="3" t="s">
        <v>27</v>
      </c>
      <c r="M29">
        <v>84</v>
      </c>
      <c r="P29" s="1">
        <v>42109</v>
      </c>
    </row>
    <row r="30" spans="1:18" x14ac:dyDescent="0.25">
      <c r="A30" s="6" t="s">
        <v>0</v>
      </c>
      <c r="B30" s="6" t="s">
        <v>1</v>
      </c>
      <c r="C30" s="6" t="s">
        <v>41</v>
      </c>
      <c r="D30" s="6" t="s">
        <v>35</v>
      </c>
      <c r="E30" s="6" t="s">
        <v>2</v>
      </c>
      <c r="F30" s="6" t="str">
        <f t="shared" si="0"/>
        <v>PIPO-L-E-T4-A</v>
      </c>
      <c r="G30" s="6"/>
      <c r="H30" s="6"/>
      <c r="I30" s="6">
        <v>105</v>
      </c>
      <c r="J30" s="6" t="s">
        <v>23</v>
      </c>
      <c r="K30" s="6" t="s">
        <v>43</v>
      </c>
      <c r="L30" s="6"/>
      <c r="M30" s="6">
        <v>84</v>
      </c>
      <c r="N30" s="6"/>
      <c r="O30" s="6"/>
      <c r="P30" s="1">
        <v>42109</v>
      </c>
      <c r="Q30" s="6" t="s">
        <v>79</v>
      </c>
      <c r="R30" t="s">
        <v>85</v>
      </c>
    </row>
    <row r="31" spans="1:18" x14ac:dyDescent="0.25">
      <c r="A31" s="6" t="s">
        <v>0</v>
      </c>
      <c r="B31" s="6" t="s">
        <v>1</v>
      </c>
      <c r="C31" s="6" t="s">
        <v>41</v>
      </c>
      <c r="D31" s="6" t="s">
        <v>35</v>
      </c>
      <c r="E31" s="6" t="s">
        <v>15</v>
      </c>
      <c r="F31" s="6" t="str">
        <f t="shared" si="0"/>
        <v>PIPO-L-E-T4-B</v>
      </c>
      <c r="G31" s="6"/>
      <c r="H31" s="6"/>
      <c r="I31" s="6">
        <v>105</v>
      </c>
      <c r="J31" s="6" t="s">
        <v>22</v>
      </c>
      <c r="K31" s="6" t="s">
        <v>43</v>
      </c>
      <c r="L31" s="6"/>
      <c r="M31" s="6">
        <f>104-19</f>
        <v>85</v>
      </c>
      <c r="N31" s="6"/>
      <c r="O31" s="6"/>
      <c r="P31" s="1">
        <v>42109</v>
      </c>
      <c r="Q31" s="6" t="s">
        <v>79</v>
      </c>
      <c r="R31" t="s">
        <v>85</v>
      </c>
    </row>
    <row r="32" spans="1:18" x14ac:dyDescent="0.25">
      <c r="A32" t="s">
        <v>0</v>
      </c>
      <c r="B32" t="s">
        <v>49</v>
      </c>
      <c r="C32" t="s">
        <v>2</v>
      </c>
      <c r="D32" t="s">
        <v>44</v>
      </c>
      <c r="E32" t="s">
        <v>2</v>
      </c>
      <c r="F32" t="str">
        <f t="shared" si="0"/>
        <v>PIPO-M-A-T3-A</v>
      </c>
      <c r="I32" t="s">
        <v>20</v>
      </c>
      <c r="J32" t="s">
        <v>23</v>
      </c>
      <c r="K32" t="s">
        <v>47</v>
      </c>
      <c r="L32" t="s">
        <v>46</v>
      </c>
      <c r="M32">
        <v>92</v>
      </c>
      <c r="P32" s="1">
        <v>42109</v>
      </c>
    </row>
    <row r="33" spans="1:18" x14ac:dyDescent="0.25">
      <c r="A33" t="s">
        <v>0</v>
      </c>
      <c r="B33" t="s">
        <v>49</v>
      </c>
      <c r="C33" t="s">
        <v>2</v>
      </c>
      <c r="D33" t="s">
        <v>44</v>
      </c>
      <c r="E33" t="s">
        <v>15</v>
      </c>
      <c r="F33" t="str">
        <f t="shared" si="0"/>
        <v>PIPO-M-A-T3-B</v>
      </c>
      <c r="I33">
        <v>105</v>
      </c>
      <c r="J33" t="s">
        <v>22</v>
      </c>
      <c r="K33" t="s">
        <v>45</v>
      </c>
      <c r="L33" t="s">
        <v>31</v>
      </c>
      <c r="M33">
        <v>92</v>
      </c>
      <c r="P33" s="1">
        <v>42109</v>
      </c>
    </row>
    <row r="34" spans="1:18" x14ac:dyDescent="0.25">
      <c r="A34" t="s">
        <v>0</v>
      </c>
      <c r="B34" t="s">
        <v>49</v>
      </c>
      <c r="C34" t="s">
        <v>15</v>
      </c>
      <c r="D34" t="s">
        <v>30</v>
      </c>
      <c r="E34" t="s">
        <v>2</v>
      </c>
      <c r="F34" t="str">
        <f t="shared" si="0"/>
        <v>PIPO-M-B-T01-A</v>
      </c>
      <c r="I34">
        <v>107</v>
      </c>
      <c r="J34" t="s">
        <v>23</v>
      </c>
      <c r="K34" t="s">
        <v>50</v>
      </c>
      <c r="M34">
        <v>86</v>
      </c>
      <c r="P34" s="1">
        <v>42109</v>
      </c>
    </row>
    <row r="35" spans="1:18" x14ac:dyDescent="0.25">
      <c r="A35" t="s">
        <v>0</v>
      </c>
      <c r="B35" t="s">
        <v>49</v>
      </c>
      <c r="C35" t="s">
        <v>15</v>
      </c>
      <c r="D35" t="s">
        <v>30</v>
      </c>
      <c r="E35" t="s">
        <v>15</v>
      </c>
      <c r="F35" t="str">
        <f t="shared" si="0"/>
        <v>PIPO-M-B-T01-B</v>
      </c>
      <c r="I35" t="s">
        <v>20</v>
      </c>
      <c r="J35" t="s">
        <v>23</v>
      </c>
      <c r="K35" t="s">
        <v>48</v>
      </c>
      <c r="M35" t="s">
        <v>20</v>
      </c>
      <c r="P35" s="1">
        <v>42109</v>
      </c>
    </row>
    <row r="36" spans="1:18" x14ac:dyDescent="0.25">
      <c r="A36" t="s">
        <v>0</v>
      </c>
      <c r="B36" t="s">
        <v>49</v>
      </c>
      <c r="C36" t="s">
        <v>15</v>
      </c>
      <c r="D36" t="s">
        <v>25</v>
      </c>
      <c r="E36" t="s">
        <v>2</v>
      </c>
      <c r="F36" t="str">
        <f t="shared" si="0"/>
        <v>PIPO-M-B-T8-A</v>
      </c>
      <c r="I36" t="s">
        <v>20</v>
      </c>
      <c r="J36" t="s">
        <v>23</v>
      </c>
      <c r="K36" t="s">
        <v>51</v>
      </c>
      <c r="M36">
        <v>79</v>
      </c>
      <c r="P36" s="1">
        <v>42109</v>
      </c>
    </row>
    <row r="37" spans="1:18" x14ac:dyDescent="0.25">
      <c r="A37" t="s">
        <v>0</v>
      </c>
      <c r="B37" t="s">
        <v>49</v>
      </c>
      <c r="C37" t="s">
        <v>15</v>
      </c>
      <c r="D37" t="s">
        <v>25</v>
      </c>
      <c r="E37" t="s">
        <v>15</v>
      </c>
      <c r="F37" t="str">
        <f t="shared" si="0"/>
        <v>PIPO-M-B-T8-B</v>
      </c>
      <c r="I37">
        <v>98</v>
      </c>
      <c r="J37" t="s">
        <v>23</v>
      </c>
      <c r="M37">
        <v>83</v>
      </c>
      <c r="P37" s="1">
        <v>42109</v>
      </c>
    </row>
    <row r="38" spans="1:18" x14ac:dyDescent="0.25">
      <c r="A38" t="s">
        <v>0</v>
      </c>
      <c r="B38" t="s">
        <v>49</v>
      </c>
      <c r="C38" t="s">
        <v>34</v>
      </c>
      <c r="D38" t="s">
        <v>16</v>
      </c>
      <c r="E38" t="s">
        <v>2</v>
      </c>
      <c r="F38" t="str">
        <f t="shared" si="0"/>
        <v>PIPO-M-C-T2-A</v>
      </c>
      <c r="I38" t="s">
        <v>20</v>
      </c>
      <c r="J38" t="s">
        <v>23</v>
      </c>
      <c r="L38">
        <v>2002</v>
      </c>
      <c r="M38">
        <v>68</v>
      </c>
      <c r="P38" s="1">
        <v>42109</v>
      </c>
    </row>
    <row r="39" spans="1:18" x14ac:dyDescent="0.25">
      <c r="A39" t="s">
        <v>0</v>
      </c>
      <c r="B39" t="s">
        <v>49</v>
      </c>
      <c r="C39" t="s">
        <v>34</v>
      </c>
      <c r="D39" t="s">
        <v>16</v>
      </c>
      <c r="E39" t="s">
        <v>15</v>
      </c>
      <c r="F39" t="str">
        <f t="shared" si="0"/>
        <v>PIPO-M-C-T2-B</v>
      </c>
      <c r="I39">
        <v>105</v>
      </c>
      <c r="J39" t="s">
        <v>23</v>
      </c>
      <c r="K39" t="s">
        <v>52</v>
      </c>
      <c r="L39">
        <v>2002</v>
      </c>
      <c r="M39">
        <v>73</v>
      </c>
      <c r="P39" s="1">
        <v>42109</v>
      </c>
    </row>
    <row r="40" spans="1:18" x14ac:dyDescent="0.25">
      <c r="A40" t="s">
        <v>0</v>
      </c>
      <c r="B40" t="s">
        <v>49</v>
      </c>
      <c r="C40" t="s">
        <v>37</v>
      </c>
      <c r="D40" t="s">
        <v>16</v>
      </c>
      <c r="E40" t="s">
        <v>2</v>
      </c>
      <c r="F40" t="str">
        <f t="shared" si="0"/>
        <v>PIPO-M-D-T2-A</v>
      </c>
      <c r="I40">
        <v>86</v>
      </c>
      <c r="J40" t="s">
        <v>22</v>
      </c>
      <c r="K40" t="s">
        <v>53</v>
      </c>
      <c r="M40">
        <v>72</v>
      </c>
      <c r="P40" s="1">
        <v>42109</v>
      </c>
    </row>
    <row r="41" spans="1:18" x14ac:dyDescent="0.25">
      <c r="A41" t="s">
        <v>0</v>
      </c>
      <c r="B41" t="s">
        <v>49</v>
      </c>
      <c r="C41" t="s">
        <v>37</v>
      </c>
      <c r="D41" t="s">
        <v>16</v>
      </c>
      <c r="E41" t="s">
        <v>15</v>
      </c>
      <c r="F41" t="str">
        <f t="shared" si="0"/>
        <v>PIPO-M-D-T2-B</v>
      </c>
      <c r="I41" t="s">
        <v>20</v>
      </c>
      <c r="J41" t="s">
        <v>23</v>
      </c>
      <c r="M41">
        <v>74</v>
      </c>
      <c r="P41" s="1">
        <v>42109</v>
      </c>
    </row>
    <row r="42" spans="1:18" x14ac:dyDescent="0.25">
      <c r="A42" t="s">
        <v>0</v>
      </c>
      <c r="B42" t="s">
        <v>49</v>
      </c>
      <c r="C42" t="s">
        <v>37</v>
      </c>
      <c r="D42" t="s">
        <v>44</v>
      </c>
      <c r="E42" t="s">
        <v>2</v>
      </c>
      <c r="F42" t="str">
        <f t="shared" si="0"/>
        <v>PIPO-M-D-T3-A</v>
      </c>
      <c r="I42">
        <v>102</v>
      </c>
      <c r="J42" t="s">
        <v>22</v>
      </c>
      <c r="L42">
        <v>2002</v>
      </c>
      <c r="M42">
        <v>91</v>
      </c>
      <c r="P42" s="1">
        <v>42109</v>
      </c>
    </row>
    <row r="43" spans="1:18" x14ac:dyDescent="0.25">
      <c r="A43" t="s">
        <v>0</v>
      </c>
      <c r="B43" t="s">
        <v>49</v>
      </c>
      <c r="C43" t="s">
        <v>37</v>
      </c>
      <c r="D43" t="s">
        <v>44</v>
      </c>
      <c r="E43" t="s">
        <v>15</v>
      </c>
      <c r="F43" t="str">
        <f t="shared" si="0"/>
        <v>PIPO-M-D-T3-B</v>
      </c>
      <c r="I43">
        <v>102</v>
      </c>
      <c r="J43" t="s">
        <v>23</v>
      </c>
      <c r="L43">
        <v>2002</v>
      </c>
      <c r="M43">
        <v>94</v>
      </c>
      <c r="P43" s="1">
        <v>42109</v>
      </c>
    </row>
    <row r="44" spans="1:18" x14ac:dyDescent="0.25">
      <c r="A44" t="s">
        <v>0</v>
      </c>
      <c r="B44" t="s">
        <v>49</v>
      </c>
      <c r="C44" t="s">
        <v>41</v>
      </c>
      <c r="D44" t="s">
        <v>54</v>
      </c>
      <c r="E44" t="s">
        <v>2</v>
      </c>
      <c r="F44" t="str">
        <f t="shared" si="0"/>
        <v>PIPO-M-E-T6-A</v>
      </c>
      <c r="I44" t="s">
        <v>20</v>
      </c>
      <c r="J44" t="s">
        <v>23</v>
      </c>
      <c r="L44">
        <v>2002</v>
      </c>
      <c r="M44">
        <f>100-17</f>
        <v>83</v>
      </c>
      <c r="P44" s="1">
        <v>42109</v>
      </c>
    </row>
    <row r="45" spans="1:18" x14ac:dyDescent="0.25">
      <c r="A45" t="s">
        <v>0</v>
      </c>
      <c r="B45" t="s">
        <v>49</v>
      </c>
      <c r="C45" t="s">
        <v>41</v>
      </c>
      <c r="D45" t="s">
        <v>54</v>
      </c>
      <c r="E45" t="s">
        <v>15</v>
      </c>
      <c r="F45" t="str">
        <f t="shared" si="0"/>
        <v>PIPO-M-E-T6-B</v>
      </c>
      <c r="I45">
        <v>110</v>
      </c>
      <c r="J45" t="s">
        <v>22</v>
      </c>
      <c r="L45">
        <v>2002</v>
      </c>
      <c r="M45">
        <f>109-36</f>
        <v>73</v>
      </c>
      <c r="P45" s="1">
        <v>42109</v>
      </c>
    </row>
    <row r="46" spans="1:18" s="7" customFormat="1" x14ac:dyDescent="0.25">
      <c r="A46" s="8" t="s">
        <v>0</v>
      </c>
      <c r="B46" s="8" t="s">
        <v>57</v>
      </c>
      <c r="C46" s="8" t="s">
        <v>2</v>
      </c>
      <c r="D46" s="8" t="s">
        <v>30</v>
      </c>
      <c r="E46" s="8" t="s">
        <v>2</v>
      </c>
      <c r="F46" s="8" t="str">
        <f t="shared" si="0"/>
        <v>PIPO-H-A-T01-A</v>
      </c>
      <c r="G46" s="8"/>
      <c r="H46" s="8"/>
      <c r="I46" s="8">
        <v>88</v>
      </c>
      <c r="J46" s="8" t="s">
        <v>23</v>
      </c>
      <c r="K46" s="8" t="s">
        <v>55</v>
      </c>
      <c r="L46" s="8" t="s">
        <v>86</v>
      </c>
      <c r="M46" s="8">
        <v>81</v>
      </c>
      <c r="N46" s="8">
        <f>12*0.88089+0.6164</f>
        <v>11.18708</v>
      </c>
      <c r="O46" s="8"/>
      <c r="P46" s="1">
        <v>42109</v>
      </c>
      <c r="Q46" s="8" t="s">
        <v>84</v>
      </c>
      <c r="R46" s="8"/>
    </row>
    <row r="47" spans="1:18" x14ac:dyDescent="0.25">
      <c r="A47" t="s">
        <v>0</v>
      </c>
      <c r="B47" t="s">
        <v>57</v>
      </c>
      <c r="C47" t="s">
        <v>2</v>
      </c>
      <c r="D47" t="s">
        <v>30</v>
      </c>
      <c r="E47" t="s">
        <v>15</v>
      </c>
      <c r="F47" t="str">
        <f t="shared" si="0"/>
        <v>PIPO-H-A-T01-B</v>
      </c>
      <c r="I47">
        <v>100</v>
      </c>
      <c r="J47" t="s">
        <v>23</v>
      </c>
      <c r="K47" t="s">
        <v>56</v>
      </c>
      <c r="L47">
        <v>2002</v>
      </c>
      <c r="M47">
        <v>82</v>
      </c>
      <c r="N47">
        <f>11*0.88089+0.6164</f>
        <v>10.306189999999999</v>
      </c>
      <c r="P47" s="1">
        <v>42109</v>
      </c>
    </row>
    <row r="48" spans="1:18" x14ac:dyDescent="0.25">
      <c r="A48" t="s">
        <v>0</v>
      </c>
      <c r="B48" t="s">
        <v>57</v>
      </c>
      <c r="C48" t="s">
        <v>2</v>
      </c>
      <c r="D48" t="s">
        <v>42</v>
      </c>
      <c r="E48" t="s">
        <v>2</v>
      </c>
      <c r="F48" t="str">
        <f t="shared" si="0"/>
        <v>PIPO-H-A-T7-A</v>
      </c>
      <c r="I48" t="s">
        <v>20</v>
      </c>
      <c r="J48" t="s">
        <v>23</v>
      </c>
      <c r="M48">
        <v>76</v>
      </c>
      <c r="P48" s="1">
        <v>42109</v>
      </c>
      <c r="Q48" t="s">
        <v>83</v>
      </c>
    </row>
    <row r="49" spans="1:17" x14ac:dyDescent="0.25">
      <c r="A49" t="s">
        <v>0</v>
      </c>
      <c r="B49" t="s">
        <v>57</v>
      </c>
      <c r="C49" t="s">
        <v>2</v>
      </c>
      <c r="D49" t="s">
        <v>42</v>
      </c>
      <c r="E49" t="s">
        <v>15</v>
      </c>
      <c r="F49" t="str">
        <f t="shared" si="0"/>
        <v>PIPO-H-A-T7-B</v>
      </c>
      <c r="I49" t="s">
        <v>20</v>
      </c>
      <c r="J49" t="s">
        <v>23</v>
      </c>
      <c r="M49">
        <v>82</v>
      </c>
      <c r="P49" s="1">
        <v>42109</v>
      </c>
      <c r="Q49" t="s">
        <v>83</v>
      </c>
    </row>
    <row r="50" spans="1:17" x14ac:dyDescent="0.25">
      <c r="A50" t="s">
        <v>0</v>
      </c>
      <c r="B50" t="s">
        <v>57</v>
      </c>
      <c r="C50" t="s">
        <v>15</v>
      </c>
      <c r="D50" t="s">
        <v>35</v>
      </c>
      <c r="E50" t="s">
        <v>2</v>
      </c>
      <c r="F50" t="str">
        <f t="shared" si="0"/>
        <v>PIPO-H-B-T4-A</v>
      </c>
      <c r="I50">
        <v>89</v>
      </c>
      <c r="J50" t="s">
        <v>22</v>
      </c>
      <c r="M50">
        <f>89-24</f>
        <v>65</v>
      </c>
      <c r="O50" s="4" t="s">
        <v>61</v>
      </c>
      <c r="P50" s="1">
        <v>42109</v>
      </c>
    </row>
    <row r="51" spans="1:17" x14ac:dyDescent="0.25">
      <c r="A51" t="s">
        <v>0</v>
      </c>
      <c r="B51" t="s">
        <v>57</v>
      </c>
      <c r="C51" t="s">
        <v>15</v>
      </c>
      <c r="D51" t="s">
        <v>35</v>
      </c>
      <c r="E51" t="s">
        <v>15</v>
      </c>
      <c r="F51" t="str">
        <f t="shared" si="0"/>
        <v>PIPO-H-B-T4-B</v>
      </c>
      <c r="I51" t="s">
        <v>20</v>
      </c>
      <c r="J51" t="s">
        <v>67</v>
      </c>
      <c r="M51">
        <f>85-24</f>
        <v>61</v>
      </c>
      <c r="O51" s="4" t="s">
        <v>61</v>
      </c>
      <c r="P51" s="1">
        <v>42109</v>
      </c>
    </row>
    <row r="52" spans="1:17" x14ac:dyDescent="0.25">
      <c r="A52" t="s">
        <v>0</v>
      </c>
      <c r="B52" t="s">
        <v>57</v>
      </c>
      <c r="C52" t="s">
        <v>34</v>
      </c>
      <c r="D52" t="s">
        <v>25</v>
      </c>
      <c r="E52" t="s">
        <v>2</v>
      </c>
      <c r="F52" t="str">
        <f t="shared" si="0"/>
        <v>PIPO-H-C-T8-A</v>
      </c>
      <c r="I52">
        <v>85</v>
      </c>
      <c r="J52" t="s">
        <v>23</v>
      </c>
      <c r="M52">
        <v>63</v>
      </c>
      <c r="O52" s="4"/>
      <c r="P52" s="1">
        <v>42109</v>
      </c>
    </row>
    <row r="53" spans="1:17" x14ac:dyDescent="0.25">
      <c r="A53" t="s">
        <v>0</v>
      </c>
      <c r="B53" t="s">
        <v>57</v>
      </c>
      <c r="C53" t="s">
        <v>34</v>
      </c>
      <c r="D53" t="s">
        <v>25</v>
      </c>
      <c r="E53" t="s">
        <v>15</v>
      </c>
      <c r="F53" t="str">
        <f t="shared" si="0"/>
        <v>PIPO-H-C-T8-B</v>
      </c>
      <c r="I53" t="s">
        <v>20</v>
      </c>
      <c r="J53" t="s">
        <v>23</v>
      </c>
      <c r="M53">
        <v>61</v>
      </c>
      <c r="O53" s="4"/>
      <c r="P53" s="1">
        <v>42109</v>
      </c>
      <c r="Q53" t="s">
        <v>82</v>
      </c>
    </row>
    <row r="54" spans="1:17" x14ac:dyDescent="0.25">
      <c r="A54" t="s">
        <v>0</v>
      </c>
      <c r="B54" t="s">
        <v>57</v>
      </c>
      <c r="C54" t="s">
        <v>34</v>
      </c>
      <c r="D54" t="s">
        <v>33</v>
      </c>
      <c r="E54" t="s">
        <v>2</v>
      </c>
      <c r="F54" t="str">
        <f t="shared" si="0"/>
        <v>PIPO-H-C-T12-A</v>
      </c>
      <c r="I54">
        <v>97</v>
      </c>
      <c r="J54" t="s">
        <v>22</v>
      </c>
      <c r="K54" t="s">
        <v>58</v>
      </c>
      <c r="M54">
        <v>77</v>
      </c>
      <c r="P54" s="1">
        <v>42109</v>
      </c>
    </row>
    <row r="55" spans="1:17" x14ac:dyDescent="0.25">
      <c r="A55" t="s">
        <v>0</v>
      </c>
      <c r="B55" t="s">
        <v>57</v>
      </c>
      <c r="C55" t="s">
        <v>34</v>
      </c>
      <c r="D55" t="s">
        <v>33</v>
      </c>
      <c r="E55" t="s">
        <v>15</v>
      </c>
      <c r="F55" t="str">
        <f t="shared" si="0"/>
        <v>PIPO-H-C-T12-B</v>
      </c>
      <c r="I55">
        <v>97</v>
      </c>
      <c r="J55" t="s">
        <v>23</v>
      </c>
      <c r="M55" t="s">
        <v>20</v>
      </c>
      <c r="P55" s="1">
        <v>42109</v>
      </c>
    </row>
    <row r="56" spans="1:17" x14ac:dyDescent="0.25">
      <c r="A56" t="s">
        <v>0</v>
      </c>
      <c r="B56" t="s">
        <v>57</v>
      </c>
      <c r="C56" t="s">
        <v>37</v>
      </c>
      <c r="D56" t="s">
        <v>35</v>
      </c>
      <c r="E56" t="s">
        <v>2</v>
      </c>
      <c r="F56" t="str">
        <f t="shared" si="0"/>
        <v>PIPO-H-D-T4-A</v>
      </c>
      <c r="I56">
        <v>105</v>
      </c>
      <c r="J56" t="s">
        <v>23</v>
      </c>
      <c r="K56" t="s">
        <v>59</v>
      </c>
      <c r="L56">
        <v>2002</v>
      </c>
      <c r="M56">
        <v>82</v>
      </c>
      <c r="P56" s="1">
        <v>42109</v>
      </c>
    </row>
    <row r="57" spans="1:17" x14ac:dyDescent="0.25">
      <c r="A57" t="s">
        <v>0</v>
      </c>
      <c r="B57" t="s">
        <v>57</v>
      </c>
      <c r="C57" t="s">
        <v>37</v>
      </c>
      <c r="D57" t="s">
        <v>35</v>
      </c>
      <c r="E57" t="s">
        <v>15</v>
      </c>
      <c r="F57" t="str">
        <f t="shared" si="0"/>
        <v>PIPO-H-D-T4-B</v>
      </c>
      <c r="I57">
        <v>105</v>
      </c>
      <c r="J57" t="s">
        <v>23</v>
      </c>
      <c r="K57" t="s">
        <v>60</v>
      </c>
      <c r="L57">
        <v>2002</v>
      </c>
      <c r="M57">
        <v>85</v>
      </c>
      <c r="P57" s="1">
        <v>42109</v>
      </c>
    </row>
    <row r="58" spans="1:17" x14ac:dyDescent="0.25">
      <c r="A58" t="s">
        <v>0</v>
      </c>
      <c r="B58" t="s">
        <v>57</v>
      </c>
      <c r="C58" t="s">
        <v>37</v>
      </c>
      <c r="D58" t="s">
        <v>39</v>
      </c>
      <c r="E58" t="s">
        <v>2</v>
      </c>
      <c r="F58" t="str">
        <f t="shared" si="0"/>
        <v>PIPO-H-D-T5-A</v>
      </c>
      <c r="I58">
        <v>105</v>
      </c>
      <c r="J58" t="s">
        <v>23</v>
      </c>
      <c r="M58">
        <f>99-19</f>
        <v>80</v>
      </c>
      <c r="P58" s="1">
        <v>42109</v>
      </c>
    </row>
    <row r="59" spans="1:17" x14ac:dyDescent="0.25">
      <c r="A59" t="s">
        <v>0</v>
      </c>
      <c r="B59" t="s">
        <v>57</v>
      </c>
      <c r="C59" t="s">
        <v>37</v>
      </c>
      <c r="D59" t="s">
        <v>39</v>
      </c>
      <c r="E59" t="s">
        <v>15</v>
      </c>
      <c r="F59" t="str">
        <f t="shared" si="0"/>
        <v>PIPO-H-D-T5-B</v>
      </c>
      <c r="I59">
        <v>105</v>
      </c>
      <c r="J59" t="s">
        <v>23</v>
      </c>
      <c r="K59" t="s">
        <v>62</v>
      </c>
      <c r="M59">
        <v>81</v>
      </c>
      <c r="P59" s="1">
        <v>42109</v>
      </c>
    </row>
    <row r="60" spans="1:17" x14ac:dyDescent="0.25">
      <c r="A60" t="s">
        <v>0</v>
      </c>
      <c r="B60" t="s">
        <v>57</v>
      </c>
      <c r="C60" t="s">
        <v>41</v>
      </c>
      <c r="D60" t="s">
        <v>30</v>
      </c>
      <c r="E60" t="s">
        <v>2</v>
      </c>
      <c r="F60" t="str">
        <f t="shared" si="0"/>
        <v>PIPO-H-E-T01-A</v>
      </c>
      <c r="I60">
        <v>116</v>
      </c>
      <c r="J60" t="s">
        <v>22</v>
      </c>
      <c r="M60">
        <f>114-40</f>
        <v>74</v>
      </c>
      <c r="P60" s="1">
        <v>42109</v>
      </c>
      <c r="Q60" t="s">
        <v>88</v>
      </c>
    </row>
    <row r="61" spans="1:17" x14ac:dyDescent="0.25">
      <c r="A61" t="s">
        <v>0</v>
      </c>
      <c r="B61" t="s">
        <v>57</v>
      </c>
      <c r="C61" t="s">
        <v>41</v>
      </c>
      <c r="D61" t="s">
        <v>30</v>
      </c>
      <c r="E61" t="s">
        <v>15</v>
      </c>
      <c r="F61" t="str">
        <f t="shared" si="0"/>
        <v>PIPO-H-E-T01-B</v>
      </c>
      <c r="I61" t="s">
        <v>20</v>
      </c>
      <c r="J61" t="s">
        <v>23</v>
      </c>
      <c r="M61">
        <f>106-34</f>
        <v>72</v>
      </c>
      <c r="P61" s="1">
        <v>42109</v>
      </c>
      <c r="Q61" t="s">
        <v>88</v>
      </c>
    </row>
    <row r="62" spans="1:17" x14ac:dyDescent="0.25">
      <c r="A62" t="s">
        <v>0</v>
      </c>
      <c r="B62" t="s">
        <v>57</v>
      </c>
      <c r="C62" t="s">
        <v>41</v>
      </c>
      <c r="D62" t="s">
        <v>16</v>
      </c>
      <c r="E62" t="s">
        <v>2</v>
      </c>
      <c r="F62" t="str">
        <f t="shared" si="0"/>
        <v>PIPO-H-E-T2-A</v>
      </c>
      <c r="I62">
        <v>104</v>
      </c>
      <c r="J62" t="s">
        <v>23</v>
      </c>
      <c r="M62" t="s">
        <v>20</v>
      </c>
      <c r="P62" s="1">
        <v>42109</v>
      </c>
      <c r="Q62" t="s">
        <v>87</v>
      </c>
    </row>
    <row r="63" spans="1:17" x14ac:dyDescent="0.25">
      <c r="A63" t="s">
        <v>0</v>
      </c>
      <c r="B63" t="s">
        <v>57</v>
      </c>
      <c r="C63" t="s">
        <v>41</v>
      </c>
      <c r="D63" t="s">
        <v>16</v>
      </c>
      <c r="E63" t="s">
        <v>15</v>
      </c>
      <c r="F63" t="str">
        <f t="shared" si="0"/>
        <v>PIPO-H-E-T2-B</v>
      </c>
      <c r="I63">
        <v>104</v>
      </c>
      <c r="J63" t="s">
        <v>23</v>
      </c>
      <c r="M63">
        <f>98-26</f>
        <v>72</v>
      </c>
      <c r="P63" s="1">
        <v>42109</v>
      </c>
      <c r="Q63" t="s">
        <v>87</v>
      </c>
    </row>
    <row r="64" spans="1:17" x14ac:dyDescent="0.25">
      <c r="A64" t="s">
        <v>63</v>
      </c>
      <c r="B64" t="s">
        <v>1</v>
      </c>
      <c r="C64" t="s">
        <v>2</v>
      </c>
      <c r="D64" t="s">
        <v>44</v>
      </c>
      <c r="E64" t="s">
        <v>2</v>
      </c>
      <c r="F64" t="str">
        <f>CONCATENATE(A64,"-",B64,"-",C64,"-",D64,"-",E64)</f>
        <v>POTR-L-A-T3-A</v>
      </c>
      <c r="I64" t="s">
        <v>20</v>
      </c>
      <c r="J64" t="s">
        <v>23</v>
      </c>
      <c r="P64" t="s">
        <v>117</v>
      </c>
    </row>
    <row r="65" spans="1:20" x14ac:dyDescent="0.25">
      <c r="A65" t="s">
        <v>63</v>
      </c>
      <c r="B65" t="s">
        <v>1</v>
      </c>
      <c r="C65" t="s">
        <v>2</v>
      </c>
      <c r="D65" t="s">
        <v>44</v>
      </c>
      <c r="E65" t="s">
        <v>15</v>
      </c>
      <c r="F65" t="str">
        <f t="shared" si="0"/>
        <v>POTR-L-A-T3-B</v>
      </c>
      <c r="G65" s="1">
        <v>42100</v>
      </c>
      <c r="H65" t="s">
        <v>64</v>
      </c>
      <c r="I65">
        <v>99</v>
      </c>
      <c r="J65" t="s">
        <v>23</v>
      </c>
      <c r="P65" t="s">
        <v>117</v>
      </c>
    </row>
    <row r="66" spans="1:20" x14ac:dyDescent="0.25">
      <c r="A66" t="s">
        <v>63</v>
      </c>
      <c r="B66" t="s">
        <v>1</v>
      </c>
      <c r="C66" t="s">
        <v>2</v>
      </c>
      <c r="D66" t="s">
        <v>26</v>
      </c>
      <c r="E66" t="s">
        <v>2</v>
      </c>
      <c r="F66" t="str">
        <f>CONCATENATE(A66,"-",B66,"-",C66,"-",D66,"-",E66)</f>
        <v>POTR-L-A-T10-A</v>
      </c>
      <c r="G66" s="1">
        <v>42107</v>
      </c>
      <c r="H66" t="s">
        <v>64</v>
      </c>
      <c r="I66">
        <v>90</v>
      </c>
      <c r="J66" t="s">
        <v>22</v>
      </c>
      <c r="P66" s="1">
        <v>42136</v>
      </c>
      <c r="Q66" t="s">
        <v>109</v>
      </c>
    </row>
    <row r="67" spans="1:20" x14ac:dyDescent="0.25">
      <c r="A67" t="s">
        <v>63</v>
      </c>
      <c r="B67" t="s">
        <v>1</v>
      </c>
      <c r="C67" t="s">
        <v>2</v>
      </c>
      <c r="D67" t="s">
        <v>26</v>
      </c>
      <c r="E67" t="s">
        <v>15</v>
      </c>
      <c r="F67" t="str">
        <f>CONCATENATE(A67,"-",B67,"-",C67,"-",D67,"-",E67)</f>
        <v>POTR-L-A-T10-B</v>
      </c>
      <c r="G67" s="1">
        <v>42107</v>
      </c>
      <c r="H67" t="s">
        <v>64</v>
      </c>
      <c r="I67">
        <v>90</v>
      </c>
      <c r="J67" t="s">
        <v>22</v>
      </c>
      <c r="P67" s="1">
        <v>42137</v>
      </c>
      <c r="Q67" t="s">
        <v>109</v>
      </c>
    </row>
    <row r="68" spans="1:20" x14ac:dyDescent="0.25">
      <c r="A68" t="s">
        <v>63</v>
      </c>
      <c r="B68" t="s">
        <v>1</v>
      </c>
      <c r="C68" t="s">
        <v>15</v>
      </c>
      <c r="D68" t="s">
        <v>30</v>
      </c>
      <c r="E68" t="s">
        <v>2</v>
      </c>
      <c r="F68" t="str">
        <f t="shared" ref="F68:F121" si="1">CONCATENATE(A68,"-",B68,"-",C68,"-",D68,"-",E68)</f>
        <v>POTR-L-B-T01-A</v>
      </c>
      <c r="G68" s="1">
        <v>42107</v>
      </c>
      <c r="H68" t="s">
        <v>64</v>
      </c>
      <c r="I68">
        <v>100</v>
      </c>
      <c r="J68" t="s">
        <v>22</v>
      </c>
      <c r="K68" t="s">
        <v>68</v>
      </c>
      <c r="P68" t="s">
        <v>112</v>
      </c>
      <c r="Q68" t="s">
        <v>113</v>
      </c>
      <c r="R68" s="6" t="s">
        <v>114</v>
      </c>
    </row>
    <row r="69" spans="1:20" x14ac:dyDescent="0.25">
      <c r="A69" t="s">
        <v>63</v>
      </c>
      <c r="B69" t="s">
        <v>1</v>
      </c>
      <c r="C69" t="s">
        <v>15</v>
      </c>
      <c r="D69" t="s">
        <v>30</v>
      </c>
      <c r="E69" t="s">
        <v>15</v>
      </c>
      <c r="F69" t="str">
        <f t="shared" si="1"/>
        <v>POTR-L-B-T01-B</v>
      </c>
      <c r="G69" s="1">
        <v>42107</v>
      </c>
      <c r="H69" t="s">
        <v>64</v>
      </c>
      <c r="I69">
        <v>104</v>
      </c>
      <c r="J69" t="s">
        <v>23</v>
      </c>
      <c r="N69">
        <v>0.8</v>
      </c>
      <c r="P69" t="s">
        <v>111</v>
      </c>
      <c r="Q69" t="s">
        <v>110</v>
      </c>
      <c r="T69" t="s">
        <v>118</v>
      </c>
    </row>
    <row r="70" spans="1:20" x14ac:dyDescent="0.25">
      <c r="A70" t="s">
        <v>63</v>
      </c>
      <c r="B70" t="s">
        <v>1</v>
      </c>
      <c r="C70" t="s">
        <v>15</v>
      </c>
      <c r="D70" t="s">
        <v>69</v>
      </c>
      <c r="E70" t="s">
        <v>2</v>
      </c>
      <c r="F70" t="str">
        <f t="shared" si="1"/>
        <v>POTR-L-B-T06-A</v>
      </c>
      <c r="G70" s="1">
        <v>42107</v>
      </c>
      <c r="H70" t="s">
        <v>64</v>
      </c>
      <c r="I70">
        <v>106</v>
      </c>
      <c r="J70" t="s">
        <v>22</v>
      </c>
      <c r="N70">
        <v>1.3</v>
      </c>
      <c r="P70" s="9" t="s">
        <v>115</v>
      </c>
      <c r="Q70" s="9" t="s">
        <v>116</v>
      </c>
      <c r="R70" s="9" t="s">
        <v>160</v>
      </c>
    </row>
    <row r="71" spans="1:20" x14ac:dyDescent="0.25">
      <c r="A71" t="s">
        <v>63</v>
      </c>
      <c r="B71" t="s">
        <v>1</v>
      </c>
      <c r="C71" t="s">
        <v>15</v>
      </c>
      <c r="D71" t="s">
        <v>69</v>
      </c>
      <c r="E71" t="s">
        <v>15</v>
      </c>
      <c r="F71" t="str">
        <f t="shared" si="1"/>
        <v>POTR-L-B-T06-B</v>
      </c>
      <c r="G71" s="1">
        <v>42107</v>
      </c>
      <c r="H71" t="s">
        <v>64</v>
      </c>
      <c r="I71">
        <v>104</v>
      </c>
      <c r="J71" t="s">
        <v>23</v>
      </c>
      <c r="N71">
        <v>1</v>
      </c>
      <c r="P71" s="9" t="s">
        <v>115</v>
      </c>
      <c r="Q71" s="9"/>
    </row>
    <row r="72" spans="1:20" x14ac:dyDescent="0.25">
      <c r="A72" t="s">
        <v>63</v>
      </c>
      <c r="B72" t="s">
        <v>1</v>
      </c>
      <c r="C72" t="s">
        <v>34</v>
      </c>
      <c r="D72" t="s">
        <v>30</v>
      </c>
      <c r="E72" t="s">
        <v>2</v>
      </c>
      <c r="F72" t="str">
        <f t="shared" si="1"/>
        <v>POTR-L-C-T01-A</v>
      </c>
      <c r="G72" s="1">
        <v>42107</v>
      </c>
      <c r="H72" t="s">
        <v>64</v>
      </c>
      <c r="I72">
        <v>105</v>
      </c>
      <c r="J72" t="s">
        <v>22</v>
      </c>
      <c r="P72" s="9" t="s">
        <v>144</v>
      </c>
      <c r="Q72" t="s">
        <v>161</v>
      </c>
    </row>
    <row r="73" spans="1:20" x14ac:dyDescent="0.25">
      <c r="A73" t="s">
        <v>63</v>
      </c>
      <c r="B73" t="s">
        <v>1</v>
      </c>
      <c r="C73" t="s">
        <v>34</v>
      </c>
      <c r="D73" t="s">
        <v>30</v>
      </c>
      <c r="E73" t="s">
        <v>15</v>
      </c>
      <c r="F73" t="str">
        <f t="shared" si="1"/>
        <v>POTR-L-C-T01-B</v>
      </c>
      <c r="G73" s="1">
        <v>42107</v>
      </c>
      <c r="H73" t="s">
        <v>64</v>
      </c>
      <c r="I73">
        <v>101</v>
      </c>
      <c r="J73" t="s">
        <v>22</v>
      </c>
      <c r="P73" s="9" t="s">
        <v>144</v>
      </c>
      <c r="Q73" t="s">
        <v>162</v>
      </c>
    </row>
    <row r="74" spans="1:20" x14ac:dyDescent="0.25">
      <c r="A74" t="s">
        <v>63</v>
      </c>
      <c r="B74" t="s">
        <v>1</v>
      </c>
      <c r="C74" t="s">
        <v>34</v>
      </c>
      <c r="D74" t="s">
        <v>91</v>
      </c>
      <c r="E74" t="s">
        <v>2</v>
      </c>
      <c r="F74" t="str">
        <f t="shared" si="1"/>
        <v>POTR-L-C-T08-A</v>
      </c>
      <c r="G74" s="1">
        <v>42114</v>
      </c>
      <c r="H74" t="s">
        <v>64</v>
      </c>
      <c r="I74">
        <v>113</v>
      </c>
      <c r="J74" t="s">
        <v>22</v>
      </c>
      <c r="N74">
        <v>4.5</v>
      </c>
      <c r="P74" t="s">
        <v>119</v>
      </c>
      <c r="Q74" t="s">
        <v>120</v>
      </c>
    </row>
    <row r="75" spans="1:20" x14ac:dyDescent="0.25">
      <c r="A75" t="s">
        <v>63</v>
      </c>
      <c r="B75" t="s">
        <v>1</v>
      </c>
      <c r="C75" t="s">
        <v>34</v>
      </c>
      <c r="D75" t="s">
        <v>91</v>
      </c>
      <c r="E75" t="s">
        <v>15</v>
      </c>
      <c r="F75" t="str">
        <f t="shared" si="1"/>
        <v>POTR-L-C-T08-B</v>
      </c>
      <c r="G75" s="1">
        <v>42114</v>
      </c>
      <c r="H75" t="s">
        <v>64</v>
      </c>
      <c r="I75">
        <v>104</v>
      </c>
      <c r="J75" t="s">
        <v>23</v>
      </c>
      <c r="P75" t="s">
        <v>119</v>
      </c>
      <c r="Q75" t="s">
        <v>120</v>
      </c>
    </row>
    <row r="76" spans="1:20" x14ac:dyDescent="0.25">
      <c r="A76" t="s">
        <v>63</v>
      </c>
      <c r="B76" t="s">
        <v>1</v>
      </c>
      <c r="C76" t="s">
        <v>37</v>
      </c>
      <c r="D76" t="s">
        <v>89</v>
      </c>
      <c r="E76" t="s">
        <v>2</v>
      </c>
      <c r="F76" t="str">
        <f t="shared" si="1"/>
        <v>POTR-L-D-T02-A</v>
      </c>
      <c r="G76" s="1">
        <v>42114</v>
      </c>
      <c r="H76" t="s">
        <v>64</v>
      </c>
      <c r="I76">
        <v>100</v>
      </c>
      <c r="J76" t="s">
        <v>22</v>
      </c>
      <c r="P76" s="9" t="s">
        <v>115</v>
      </c>
      <c r="Q76" s="9" t="s">
        <v>121</v>
      </c>
    </row>
    <row r="77" spans="1:20" x14ac:dyDescent="0.25">
      <c r="A77" t="s">
        <v>63</v>
      </c>
      <c r="B77" t="s">
        <v>1</v>
      </c>
      <c r="C77" t="s">
        <v>37</v>
      </c>
      <c r="D77" t="s">
        <v>89</v>
      </c>
      <c r="E77" t="s">
        <v>15</v>
      </c>
      <c r="F77" t="str">
        <f t="shared" si="1"/>
        <v>POTR-L-D-T02-B</v>
      </c>
      <c r="G77" s="1">
        <v>42114</v>
      </c>
      <c r="H77" t="s">
        <v>64</v>
      </c>
      <c r="I77">
        <v>94</v>
      </c>
      <c r="J77" t="s">
        <v>23</v>
      </c>
      <c r="P77" s="9" t="s">
        <v>115</v>
      </c>
      <c r="Q77" t="s">
        <v>121</v>
      </c>
    </row>
    <row r="78" spans="1:20" x14ac:dyDescent="0.25">
      <c r="A78" t="s">
        <v>63</v>
      </c>
      <c r="B78" t="s">
        <v>1</v>
      </c>
      <c r="C78" t="s">
        <v>37</v>
      </c>
      <c r="D78" t="s">
        <v>91</v>
      </c>
      <c r="E78" t="s">
        <v>2</v>
      </c>
      <c r="F78" t="str">
        <f t="shared" si="1"/>
        <v>POTR-L-D-T08-A</v>
      </c>
      <c r="G78" s="1">
        <v>42114</v>
      </c>
      <c r="H78" t="s">
        <v>64</v>
      </c>
      <c r="I78">
        <v>98</v>
      </c>
      <c r="J78" t="s">
        <v>23</v>
      </c>
      <c r="P78" s="9" t="s">
        <v>163</v>
      </c>
    </row>
    <row r="79" spans="1:20" x14ac:dyDescent="0.25">
      <c r="A79" t="s">
        <v>63</v>
      </c>
      <c r="B79" t="s">
        <v>1</v>
      </c>
      <c r="C79" t="s">
        <v>37</v>
      </c>
      <c r="D79" t="s">
        <v>91</v>
      </c>
      <c r="E79" t="s">
        <v>15</v>
      </c>
      <c r="F79" t="str">
        <f t="shared" si="1"/>
        <v>POTR-L-D-T08-B</v>
      </c>
      <c r="G79" s="1">
        <v>42114</v>
      </c>
      <c r="H79" t="s">
        <v>64</v>
      </c>
      <c r="I79">
        <v>105</v>
      </c>
      <c r="J79" t="s">
        <v>22</v>
      </c>
      <c r="P79" s="9" t="s">
        <v>163</v>
      </c>
    </row>
    <row r="80" spans="1:20" x14ac:dyDescent="0.25">
      <c r="A80" t="s">
        <v>63</v>
      </c>
      <c r="B80" t="s">
        <v>1</v>
      </c>
      <c r="C80" t="s">
        <v>41</v>
      </c>
      <c r="D80" t="s">
        <v>89</v>
      </c>
      <c r="E80" t="s">
        <v>2</v>
      </c>
      <c r="F80" t="str">
        <f t="shared" si="1"/>
        <v>POTR-L-E-T02-A</v>
      </c>
      <c r="G80" s="1">
        <v>42114</v>
      </c>
      <c r="H80" t="s">
        <v>64</v>
      </c>
      <c r="I80">
        <v>108</v>
      </c>
      <c r="J80" t="s">
        <v>22</v>
      </c>
      <c r="P80" s="9" t="s">
        <v>164</v>
      </c>
    </row>
    <row r="81" spans="1:22" x14ac:dyDescent="0.25">
      <c r="A81" t="s">
        <v>63</v>
      </c>
      <c r="B81" t="s">
        <v>1</v>
      </c>
      <c r="C81" t="s">
        <v>41</v>
      </c>
      <c r="D81" t="s">
        <v>89</v>
      </c>
      <c r="E81" t="s">
        <v>15</v>
      </c>
      <c r="F81" t="str">
        <f t="shared" si="1"/>
        <v>POTR-L-E-T02-B</v>
      </c>
      <c r="G81" s="1">
        <v>42114</v>
      </c>
      <c r="H81" t="s">
        <v>64</v>
      </c>
      <c r="I81">
        <v>93</v>
      </c>
      <c r="J81" t="s">
        <v>23</v>
      </c>
      <c r="P81" s="9" t="s">
        <v>164</v>
      </c>
    </row>
    <row r="82" spans="1:22" x14ac:dyDescent="0.25">
      <c r="A82" t="s">
        <v>63</v>
      </c>
      <c r="B82" t="s">
        <v>1</v>
      </c>
      <c r="C82" t="s">
        <v>41</v>
      </c>
      <c r="D82" t="s">
        <v>90</v>
      </c>
      <c r="E82" t="s">
        <v>2</v>
      </c>
      <c r="F82" t="str">
        <f t="shared" si="1"/>
        <v>POTR-L-E-T03-A</v>
      </c>
      <c r="G82" s="1">
        <v>42114</v>
      </c>
      <c r="H82" t="s">
        <v>64</v>
      </c>
      <c r="I82">
        <v>102</v>
      </c>
      <c r="J82" t="s">
        <v>22</v>
      </c>
      <c r="P82" s="11" t="s">
        <v>166</v>
      </c>
    </row>
    <row r="83" spans="1:22" x14ac:dyDescent="0.25">
      <c r="A83" t="s">
        <v>63</v>
      </c>
      <c r="B83" t="s">
        <v>1</v>
      </c>
      <c r="C83" t="s">
        <v>41</v>
      </c>
      <c r="D83" t="s">
        <v>90</v>
      </c>
      <c r="E83" t="s">
        <v>15</v>
      </c>
      <c r="F83" t="str">
        <f t="shared" si="1"/>
        <v>POTR-L-E-T03-B</v>
      </c>
      <c r="G83" s="1">
        <v>42114</v>
      </c>
      <c r="H83" t="s">
        <v>64</v>
      </c>
      <c r="I83">
        <v>108</v>
      </c>
      <c r="J83" t="s">
        <v>22</v>
      </c>
      <c r="P83" s="9" t="s">
        <v>165</v>
      </c>
    </row>
    <row r="84" spans="1:22" x14ac:dyDescent="0.25">
      <c r="A84" t="s">
        <v>63</v>
      </c>
      <c r="B84" t="s">
        <v>49</v>
      </c>
      <c r="C84" t="s">
        <v>2</v>
      </c>
      <c r="D84" t="s">
        <v>90</v>
      </c>
      <c r="E84" t="s">
        <v>2</v>
      </c>
      <c r="F84" t="str">
        <f t="shared" si="1"/>
        <v>POTR-M-A-T03-A</v>
      </c>
      <c r="G84" s="1">
        <v>42114</v>
      </c>
      <c r="H84" t="s">
        <v>64</v>
      </c>
      <c r="I84">
        <v>109</v>
      </c>
      <c r="J84" t="s">
        <v>23</v>
      </c>
      <c r="K84" t="s">
        <v>92</v>
      </c>
      <c r="N84">
        <v>1.3</v>
      </c>
      <c r="P84" s="1" t="s">
        <v>144</v>
      </c>
      <c r="Q84" s="9" t="s">
        <v>134</v>
      </c>
      <c r="R84" t="s">
        <v>123</v>
      </c>
    </row>
    <row r="85" spans="1:22" x14ac:dyDescent="0.25">
      <c r="A85" t="s">
        <v>63</v>
      </c>
      <c r="B85" t="s">
        <v>49</v>
      </c>
      <c r="C85" t="s">
        <v>2</v>
      </c>
      <c r="D85" t="s">
        <v>90</v>
      </c>
      <c r="E85" t="s">
        <v>15</v>
      </c>
      <c r="F85" t="str">
        <f t="shared" si="1"/>
        <v>POTR-M-A-T03-B</v>
      </c>
      <c r="G85" s="1">
        <v>42114</v>
      </c>
      <c r="H85" t="s">
        <v>64</v>
      </c>
      <c r="I85">
        <v>72</v>
      </c>
      <c r="J85" t="s">
        <v>23</v>
      </c>
      <c r="K85" t="s">
        <v>93</v>
      </c>
      <c r="P85" s="1" t="s">
        <v>144</v>
      </c>
      <c r="Q85" s="9" t="s">
        <v>122</v>
      </c>
      <c r="R85" t="s">
        <v>124</v>
      </c>
    </row>
    <row r="86" spans="1:22" x14ac:dyDescent="0.25">
      <c r="A86" t="s">
        <v>63</v>
      </c>
      <c r="B86" t="s">
        <v>49</v>
      </c>
      <c r="C86" t="s">
        <v>15</v>
      </c>
      <c r="D86" t="s">
        <v>30</v>
      </c>
      <c r="E86" t="s">
        <v>2</v>
      </c>
      <c r="F86" t="str">
        <f t="shared" si="1"/>
        <v>POTR-M-B-T01-A</v>
      </c>
      <c r="G86" s="1">
        <v>42114</v>
      </c>
      <c r="H86" t="s">
        <v>64</v>
      </c>
      <c r="I86">
        <v>115</v>
      </c>
      <c r="J86" t="s">
        <v>22</v>
      </c>
      <c r="P86" s="1" t="s">
        <v>145</v>
      </c>
      <c r="Q86" s="9" t="s">
        <v>125</v>
      </c>
    </row>
    <row r="87" spans="1:22" x14ac:dyDescent="0.25">
      <c r="A87" t="s">
        <v>63</v>
      </c>
      <c r="B87" t="s">
        <v>49</v>
      </c>
      <c r="C87" t="s">
        <v>15</v>
      </c>
      <c r="D87" t="s">
        <v>30</v>
      </c>
      <c r="E87" t="s">
        <v>15</v>
      </c>
      <c r="F87" t="str">
        <f t="shared" si="1"/>
        <v>POTR-M-B-T01-B</v>
      </c>
      <c r="G87" s="1">
        <v>42114</v>
      </c>
      <c r="H87" t="s">
        <v>64</v>
      </c>
      <c r="I87">
        <v>115</v>
      </c>
      <c r="J87" t="s">
        <v>22</v>
      </c>
      <c r="P87" s="1" t="s">
        <v>145</v>
      </c>
      <c r="Q87" s="9" t="s">
        <v>126</v>
      </c>
    </row>
    <row r="88" spans="1:22" x14ac:dyDescent="0.25">
      <c r="A88" t="s">
        <v>63</v>
      </c>
      <c r="B88" t="s">
        <v>49</v>
      </c>
      <c r="C88" t="s">
        <v>15</v>
      </c>
      <c r="D88" t="s">
        <v>90</v>
      </c>
      <c r="E88" t="s">
        <v>2</v>
      </c>
      <c r="F88" t="str">
        <f t="shared" si="1"/>
        <v>POTR-M-B-T03-A</v>
      </c>
      <c r="G88" s="1">
        <v>42115</v>
      </c>
      <c r="H88" t="s">
        <v>64</v>
      </c>
      <c r="I88" s="5">
        <v>111</v>
      </c>
      <c r="J88" t="s">
        <v>22</v>
      </c>
      <c r="K88" t="s">
        <v>94</v>
      </c>
      <c r="P88" s="1" t="s">
        <v>146</v>
      </c>
      <c r="Q88" t="s">
        <v>127</v>
      </c>
    </row>
    <row r="89" spans="1:22" x14ac:dyDescent="0.25">
      <c r="A89" t="s">
        <v>63</v>
      </c>
      <c r="B89" t="s">
        <v>49</v>
      </c>
      <c r="C89" t="s">
        <v>15</v>
      </c>
      <c r="D89" t="s">
        <v>90</v>
      </c>
      <c r="E89" t="s">
        <v>15</v>
      </c>
      <c r="F89" t="str">
        <f t="shared" si="1"/>
        <v>POTR-M-B-T03-B</v>
      </c>
      <c r="G89" s="1">
        <v>42115</v>
      </c>
      <c r="H89" t="s">
        <v>64</v>
      </c>
      <c r="I89" s="5">
        <v>120</v>
      </c>
      <c r="J89" t="s">
        <v>22</v>
      </c>
      <c r="P89" s="1" t="s">
        <v>146</v>
      </c>
      <c r="Q89" t="s">
        <v>127</v>
      </c>
    </row>
    <row r="90" spans="1:22" x14ac:dyDescent="0.25">
      <c r="A90" t="s">
        <v>63</v>
      </c>
      <c r="B90" t="s">
        <v>49</v>
      </c>
      <c r="C90" t="s">
        <v>34</v>
      </c>
      <c r="D90" t="s">
        <v>95</v>
      </c>
      <c r="E90" t="s">
        <v>2</v>
      </c>
      <c r="F90" t="str">
        <f t="shared" si="1"/>
        <v>POTR-M-C-T04-A</v>
      </c>
      <c r="G90" s="1">
        <v>42115</v>
      </c>
      <c r="H90" t="s">
        <v>64</v>
      </c>
      <c r="I90" s="5">
        <v>94</v>
      </c>
      <c r="J90" t="s">
        <v>23</v>
      </c>
      <c r="P90" s="1" t="s">
        <v>147</v>
      </c>
      <c r="Q90" t="s">
        <v>128</v>
      </c>
    </row>
    <row r="91" spans="1:22" x14ac:dyDescent="0.25">
      <c r="A91" t="s">
        <v>63</v>
      </c>
      <c r="B91" t="s">
        <v>49</v>
      </c>
      <c r="C91" t="s">
        <v>34</v>
      </c>
      <c r="D91" t="s">
        <v>95</v>
      </c>
      <c r="E91" t="s">
        <v>15</v>
      </c>
      <c r="F91" t="str">
        <f t="shared" si="1"/>
        <v>POTR-M-C-T04-B</v>
      </c>
      <c r="G91" s="1">
        <v>42115</v>
      </c>
      <c r="H91" t="s">
        <v>64</v>
      </c>
      <c r="I91">
        <v>129</v>
      </c>
      <c r="J91" t="s">
        <v>22</v>
      </c>
      <c r="P91" s="1" t="s">
        <v>146</v>
      </c>
      <c r="Q91" t="s">
        <v>129</v>
      </c>
    </row>
    <row r="92" spans="1:22" x14ac:dyDescent="0.25">
      <c r="A92" t="s">
        <v>63</v>
      </c>
      <c r="B92" t="s">
        <v>49</v>
      </c>
      <c r="C92" t="s">
        <v>34</v>
      </c>
      <c r="D92" t="s">
        <v>91</v>
      </c>
      <c r="E92" t="s">
        <v>2</v>
      </c>
      <c r="F92" t="str">
        <f t="shared" si="1"/>
        <v>POTR-M-C-T08-A</v>
      </c>
      <c r="G92" s="1">
        <v>42115</v>
      </c>
      <c r="H92" t="s">
        <v>64</v>
      </c>
      <c r="I92">
        <v>39</v>
      </c>
      <c r="J92" t="s">
        <v>23</v>
      </c>
      <c r="P92" s="1" t="s">
        <v>146</v>
      </c>
      <c r="Q92" t="s">
        <v>128</v>
      </c>
      <c r="V92" t="s">
        <v>136</v>
      </c>
    </row>
    <row r="93" spans="1:22" x14ac:dyDescent="0.25">
      <c r="A93" t="s">
        <v>63</v>
      </c>
      <c r="B93" t="s">
        <v>49</v>
      </c>
      <c r="C93" t="s">
        <v>34</v>
      </c>
      <c r="D93" t="s">
        <v>91</v>
      </c>
      <c r="E93" t="s">
        <v>15</v>
      </c>
      <c r="F93" t="str">
        <f t="shared" si="1"/>
        <v>POTR-M-C-T08-B</v>
      </c>
      <c r="G93" s="1">
        <v>42115</v>
      </c>
      <c r="H93" t="s">
        <v>64</v>
      </c>
      <c r="I93">
        <v>115</v>
      </c>
      <c r="J93" t="s">
        <v>22</v>
      </c>
      <c r="P93" s="1" t="s">
        <v>148</v>
      </c>
      <c r="Q93" s="10" t="s">
        <v>130</v>
      </c>
    </row>
    <row r="94" spans="1:22" x14ac:dyDescent="0.25">
      <c r="A94" t="s">
        <v>63</v>
      </c>
      <c r="B94" t="s">
        <v>49</v>
      </c>
      <c r="C94" t="s">
        <v>37</v>
      </c>
      <c r="D94" t="s">
        <v>95</v>
      </c>
      <c r="E94" t="s">
        <v>2</v>
      </c>
      <c r="F94" t="str">
        <f t="shared" si="1"/>
        <v>POTR-M-D-T04-A</v>
      </c>
      <c r="G94" s="1">
        <v>42121</v>
      </c>
      <c r="H94" t="s">
        <v>64</v>
      </c>
      <c r="I94">
        <v>51</v>
      </c>
      <c r="J94" t="s">
        <v>23</v>
      </c>
      <c r="K94" t="s">
        <v>92</v>
      </c>
      <c r="P94" s="1" t="s">
        <v>149</v>
      </c>
      <c r="Q94" t="s">
        <v>131</v>
      </c>
    </row>
    <row r="95" spans="1:22" x14ac:dyDescent="0.25">
      <c r="A95" t="s">
        <v>63</v>
      </c>
      <c r="B95" t="s">
        <v>49</v>
      </c>
      <c r="C95" t="s">
        <v>37</v>
      </c>
      <c r="D95" t="s">
        <v>95</v>
      </c>
      <c r="E95" t="s">
        <v>15</v>
      </c>
      <c r="F95" t="str">
        <f t="shared" si="1"/>
        <v>POTR-M-D-T04-B</v>
      </c>
      <c r="G95" s="1">
        <v>42121</v>
      </c>
      <c r="H95" t="s">
        <v>64</v>
      </c>
      <c r="I95">
        <v>56</v>
      </c>
      <c r="J95" t="s">
        <v>23</v>
      </c>
      <c r="K95" t="s">
        <v>92</v>
      </c>
      <c r="P95" s="1" t="s">
        <v>149</v>
      </c>
      <c r="Q95" t="s">
        <v>132</v>
      </c>
    </row>
    <row r="96" spans="1:22" x14ac:dyDescent="0.25">
      <c r="A96" t="s">
        <v>63</v>
      </c>
      <c r="B96" t="s">
        <v>49</v>
      </c>
      <c r="C96" t="s">
        <v>41</v>
      </c>
      <c r="D96" t="s">
        <v>30</v>
      </c>
      <c r="E96" t="s">
        <v>2</v>
      </c>
      <c r="F96" t="str">
        <f t="shared" si="1"/>
        <v>POTR-M-E-T01-A</v>
      </c>
      <c r="G96" s="1">
        <v>42121</v>
      </c>
      <c r="H96" t="s">
        <v>64</v>
      </c>
      <c r="I96">
        <v>130</v>
      </c>
      <c r="J96" t="s">
        <v>22</v>
      </c>
      <c r="K96" t="s">
        <v>96</v>
      </c>
      <c r="P96" s="1" t="s">
        <v>148</v>
      </c>
      <c r="Q96" t="s">
        <v>133</v>
      </c>
    </row>
    <row r="97" spans="1:18" x14ac:dyDescent="0.25">
      <c r="A97" t="s">
        <v>63</v>
      </c>
      <c r="B97" t="s">
        <v>49</v>
      </c>
      <c r="C97" t="s">
        <v>41</v>
      </c>
      <c r="D97" t="s">
        <v>30</v>
      </c>
      <c r="E97" t="s">
        <v>15</v>
      </c>
      <c r="F97" t="str">
        <f t="shared" si="1"/>
        <v>POTR-M-E-T01-B</v>
      </c>
      <c r="G97" s="1">
        <v>42121</v>
      </c>
      <c r="H97" t="s">
        <v>64</v>
      </c>
      <c r="I97">
        <v>127</v>
      </c>
      <c r="J97" t="s">
        <v>23</v>
      </c>
      <c r="K97" t="s">
        <v>92</v>
      </c>
      <c r="P97" s="1" t="s">
        <v>148</v>
      </c>
      <c r="Q97" t="s">
        <v>133</v>
      </c>
    </row>
    <row r="98" spans="1:18" x14ac:dyDescent="0.25">
      <c r="A98" t="s">
        <v>63</v>
      </c>
      <c r="B98" t="s">
        <v>49</v>
      </c>
      <c r="C98" t="s">
        <v>41</v>
      </c>
      <c r="D98" t="s">
        <v>90</v>
      </c>
      <c r="E98" t="s">
        <v>2</v>
      </c>
      <c r="F98" t="str">
        <f t="shared" si="1"/>
        <v>POTR-M-E-T03-A</v>
      </c>
      <c r="G98" s="1">
        <v>42121</v>
      </c>
      <c r="H98" t="s">
        <v>64</v>
      </c>
      <c r="I98">
        <v>100</v>
      </c>
      <c r="J98" t="s">
        <v>22</v>
      </c>
      <c r="K98" t="s">
        <v>92</v>
      </c>
      <c r="N98">
        <v>1.3</v>
      </c>
      <c r="O98">
        <v>6.3</v>
      </c>
      <c r="P98" s="1" t="s">
        <v>148</v>
      </c>
      <c r="Q98" t="s">
        <v>133</v>
      </c>
    </row>
    <row r="99" spans="1:18" x14ac:dyDescent="0.25">
      <c r="A99" t="s">
        <v>63</v>
      </c>
      <c r="B99" t="s">
        <v>49</v>
      </c>
      <c r="C99" t="s">
        <v>41</v>
      </c>
      <c r="D99" t="s">
        <v>90</v>
      </c>
      <c r="E99" t="s">
        <v>15</v>
      </c>
      <c r="F99" t="str">
        <f t="shared" si="1"/>
        <v>POTR-M-E-T03-B</v>
      </c>
      <c r="G99" s="1">
        <v>42121</v>
      </c>
      <c r="H99" t="s">
        <v>64</v>
      </c>
      <c r="I99">
        <v>44</v>
      </c>
      <c r="J99" t="s">
        <v>23</v>
      </c>
      <c r="P99" s="1" t="s">
        <v>148</v>
      </c>
      <c r="Q99" t="s">
        <v>143</v>
      </c>
    </row>
    <row r="100" spans="1:18" x14ac:dyDescent="0.25">
      <c r="A100" t="s">
        <v>63</v>
      </c>
      <c r="B100" t="s">
        <v>49</v>
      </c>
      <c r="C100" t="s">
        <v>41</v>
      </c>
      <c r="D100" t="s">
        <v>97</v>
      </c>
      <c r="E100" t="s">
        <v>2</v>
      </c>
      <c r="F100" t="str">
        <f t="shared" si="1"/>
        <v>POTR-M-E-T05-A</v>
      </c>
      <c r="G100" s="1">
        <v>42121</v>
      </c>
      <c r="H100" t="s">
        <v>64</v>
      </c>
      <c r="I100">
        <v>122</v>
      </c>
      <c r="J100" t="s">
        <v>23</v>
      </c>
      <c r="K100" t="s">
        <v>98</v>
      </c>
      <c r="P100" s="1" t="s">
        <v>148</v>
      </c>
      <c r="Q100" t="s">
        <v>135</v>
      </c>
    </row>
    <row r="101" spans="1:18" x14ac:dyDescent="0.25">
      <c r="A101" t="s">
        <v>63</v>
      </c>
      <c r="B101" t="s">
        <v>49</v>
      </c>
      <c r="C101" t="s">
        <v>41</v>
      </c>
      <c r="D101" t="s">
        <v>97</v>
      </c>
      <c r="E101" t="s">
        <v>15</v>
      </c>
      <c r="F101" t="str">
        <f t="shared" si="1"/>
        <v>POTR-M-E-T05-B</v>
      </c>
      <c r="G101" s="1">
        <v>42121</v>
      </c>
      <c r="H101" t="s">
        <v>64</v>
      </c>
      <c r="I101">
        <v>111</v>
      </c>
      <c r="J101" t="s">
        <v>23</v>
      </c>
      <c r="P101" s="1" t="s">
        <v>148</v>
      </c>
      <c r="Q101" t="s">
        <v>135</v>
      </c>
    </row>
    <row r="102" spans="1:18" x14ac:dyDescent="0.25">
      <c r="A102" t="s">
        <v>63</v>
      </c>
      <c r="B102" t="s">
        <v>57</v>
      </c>
      <c r="C102" t="s">
        <v>2</v>
      </c>
      <c r="D102" t="s">
        <v>30</v>
      </c>
      <c r="E102" t="s">
        <v>2</v>
      </c>
      <c r="F102" t="str">
        <f t="shared" si="1"/>
        <v>POTR-H-A-T01-A</v>
      </c>
      <c r="G102" s="1">
        <v>42121</v>
      </c>
      <c r="H102" t="s">
        <v>64</v>
      </c>
      <c r="I102">
        <v>95</v>
      </c>
      <c r="J102" t="s">
        <v>23</v>
      </c>
      <c r="K102" t="s">
        <v>92</v>
      </c>
      <c r="N102">
        <v>0.9</v>
      </c>
      <c r="O102">
        <v>5.0999999999999996</v>
      </c>
      <c r="P102" s="1" t="s">
        <v>149</v>
      </c>
      <c r="Q102" t="s">
        <v>137</v>
      </c>
    </row>
    <row r="103" spans="1:18" x14ac:dyDescent="0.25">
      <c r="A103" t="s">
        <v>63</v>
      </c>
      <c r="B103" t="s">
        <v>57</v>
      </c>
      <c r="C103" t="s">
        <v>2</v>
      </c>
      <c r="D103" t="s">
        <v>30</v>
      </c>
      <c r="E103" t="s">
        <v>15</v>
      </c>
      <c r="F103" t="str">
        <f t="shared" si="1"/>
        <v>POTR-H-A-T01-B</v>
      </c>
      <c r="G103" s="1">
        <v>42121</v>
      </c>
      <c r="H103" t="s">
        <v>64</v>
      </c>
      <c r="I103">
        <v>105</v>
      </c>
      <c r="J103" t="s">
        <v>22</v>
      </c>
      <c r="K103" t="s">
        <v>92</v>
      </c>
      <c r="N103">
        <v>1.1000000000000001</v>
      </c>
      <c r="O103">
        <v>4.8</v>
      </c>
      <c r="P103" s="1" t="s">
        <v>148</v>
      </c>
      <c r="Q103" t="s">
        <v>138</v>
      </c>
    </row>
    <row r="104" spans="1:18" x14ac:dyDescent="0.25">
      <c r="A104" t="s">
        <v>63</v>
      </c>
      <c r="B104" t="s">
        <v>57</v>
      </c>
      <c r="C104" t="s">
        <v>2</v>
      </c>
      <c r="D104" t="s">
        <v>90</v>
      </c>
      <c r="E104" t="s">
        <v>2</v>
      </c>
      <c r="F104" t="str">
        <f t="shared" si="1"/>
        <v>POTR-H-A-T03-A</v>
      </c>
      <c r="G104" s="1">
        <v>42128</v>
      </c>
      <c r="H104" t="s">
        <v>64</v>
      </c>
      <c r="I104">
        <v>95</v>
      </c>
      <c r="J104" t="s">
        <v>23</v>
      </c>
      <c r="K104" t="s">
        <v>99</v>
      </c>
      <c r="N104">
        <v>1.2</v>
      </c>
      <c r="O104">
        <v>7.5</v>
      </c>
      <c r="P104" s="1" t="s">
        <v>148</v>
      </c>
      <c r="Q104" t="s">
        <v>139</v>
      </c>
    </row>
    <row r="105" spans="1:18" x14ac:dyDescent="0.25">
      <c r="A105" t="s">
        <v>63</v>
      </c>
      <c r="B105" t="s">
        <v>57</v>
      </c>
      <c r="C105" t="s">
        <v>2</v>
      </c>
      <c r="D105" t="s">
        <v>90</v>
      </c>
      <c r="E105" t="s">
        <v>15</v>
      </c>
      <c r="F105" t="str">
        <f t="shared" si="1"/>
        <v>POTR-H-A-T03-B</v>
      </c>
      <c r="G105" s="1">
        <v>42128</v>
      </c>
      <c r="H105" t="s">
        <v>64</v>
      </c>
      <c r="I105">
        <v>97</v>
      </c>
      <c r="J105" t="s">
        <v>22</v>
      </c>
      <c r="K105" t="s">
        <v>100</v>
      </c>
      <c r="N105">
        <v>1.1000000000000001</v>
      </c>
      <c r="O105">
        <v>5.3</v>
      </c>
      <c r="P105" s="1" t="s">
        <v>148</v>
      </c>
      <c r="Q105" t="s">
        <v>139</v>
      </c>
    </row>
    <row r="106" spans="1:18" x14ac:dyDescent="0.25">
      <c r="A106" t="s">
        <v>63</v>
      </c>
      <c r="B106" t="s">
        <v>57</v>
      </c>
      <c r="C106" t="s">
        <v>15</v>
      </c>
      <c r="D106" t="s">
        <v>90</v>
      </c>
      <c r="E106" t="s">
        <v>2</v>
      </c>
      <c r="F106" t="str">
        <f t="shared" si="1"/>
        <v>POTR-H-B-T03-A</v>
      </c>
      <c r="G106" s="1">
        <v>42128</v>
      </c>
      <c r="H106" t="s">
        <v>64</v>
      </c>
      <c r="I106">
        <v>105</v>
      </c>
      <c r="J106" t="s">
        <v>22</v>
      </c>
      <c r="N106">
        <v>1</v>
      </c>
      <c r="O106">
        <v>8.8000000000000007</v>
      </c>
      <c r="P106" s="1" t="s">
        <v>144</v>
      </c>
      <c r="Q106" s="9" t="s">
        <v>140</v>
      </c>
    </row>
    <row r="107" spans="1:18" x14ac:dyDescent="0.25">
      <c r="A107" t="s">
        <v>63</v>
      </c>
      <c r="B107" t="s">
        <v>57</v>
      </c>
      <c r="C107" t="s">
        <v>15</v>
      </c>
      <c r="D107" t="s">
        <v>90</v>
      </c>
      <c r="E107" t="s">
        <v>15</v>
      </c>
      <c r="F107" t="str">
        <f t="shared" si="1"/>
        <v>POTR-H-B-T03-B</v>
      </c>
      <c r="G107" s="1">
        <v>42128</v>
      </c>
      <c r="H107" t="s">
        <v>64</v>
      </c>
      <c r="I107">
        <v>105</v>
      </c>
      <c r="J107" t="s">
        <v>22</v>
      </c>
      <c r="K107" t="s">
        <v>101</v>
      </c>
      <c r="N107">
        <v>1.4</v>
      </c>
      <c r="O107">
        <v>9.5</v>
      </c>
      <c r="P107" s="1" t="s">
        <v>144</v>
      </c>
      <c r="Q107" s="9" t="s">
        <v>140</v>
      </c>
    </row>
    <row r="108" spans="1:18" x14ac:dyDescent="0.25">
      <c r="A108" t="s">
        <v>63</v>
      </c>
      <c r="B108" t="s">
        <v>57</v>
      </c>
      <c r="C108" t="s">
        <v>15</v>
      </c>
      <c r="D108" t="s">
        <v>97</v>
      </c>
      <c r="E108" t="s">
        <v>2</v>
      </c>
      <c r="F108" t="str">
        <f t="shared" si="1"/>
        <v>POTR-H-B-T05-A</v>
      </c>
      <c r="G108" s="1">
        <v>42128</v>
      </c>
      <c r="H108" t="s">
        <v>64</v>
      </c>
      <c r="I108">
        <v>83</v>
      </c>
      <c r="J108" t="s">
        <v>23</v>
      </c>
      <c r="N108">
        <v>3</v>
      </c>
      <c r="O108">
        <v>3.2</v>
      </c>
      <c r="P108" s="1" t="s">
        <v>148</v>
      </c>
      <c r="Q108" t="s">
        <v>141</v>
      </c>
    </row>
    <row r="109" spans="1:18" x14ac:dyDescent="0.25">
      <c r="A109" t="s">
        <v>63</v>
      </c>
      <c r="B109" t="s">
        <v>57</v>
      </c>
      <c r="C109" t="s">
        <v>15</v>
      </c>
      <c r="D109" t="s">
        <v>97</v>
      </c>
      <c r="E109" t="s">
        <v>15</v>
      </c>
      <c r="F109" t="str">
        <f t="shared" si="1"/>
        <v>POTR-H-B-T05-B</v>
      </c>
      <c r="G109" s="1">
        <v>42128</v>
      </c>
      <c r="H109" t="s">
        <v>64</v>
      </c>
      <c r="I109">
        <v>60</v>
      </c>
      <c r="J109" t="s">
        <v>23</v>
      </c>
      <c r="N109">
        <v>2.4</v>
      </c>
      <c r="O109">
        <v>5.8</v>
      </c>
      <c r="P109" s="1" t="s">
        <v>146</v>
      </c>
      <c r="Q109" t="s">
        <v>142</v>
      </c>
    </row>
    <row r="110" spans="1:18" x14ac:dyDescent="0.25">
      <c r="A110" t="s">
        <v>63</v>
      </c>
      <c r="B110" t="s">
        <v>57</v>
      </c>
      <c r="C110" t="s">
        <v>34</v>
      </c>
      <c r="D110" t="s">
        <v>97</v>
      </c>
      <c r="E110" t="s">
        <v>2</v>
      </c>
      <c r="F110" t="str">
        <f t="shared" si="1"/>
        <v>POTR-H-C-T05-A</v>
      </c>
      <c r="G110" s="1">
        <v>42128</v>
      </c>
      <c r="H110" t="s">
        <v>64</v>
      </c>
      <c r="I110">
        <v>75</v>
      </c>
      <c r="J110" t="s">
        <v>22</v>
      </c>
      <c r="K110" t="s">
        <v>102</v>
      </c>
      <c r="N110">
        <v>1.3</v>
      </c>
      <c r="O110" t="s">
        <v>103</v>
      </c>
      <c r="P110" s="1" t="s">
        <v>149</v>
      </c>
      <c r="Q110" t="s">
        <v>150</v>
      </c>
      <c r="R110">
        <v>9.3000000000000007</v>
      </c>
    </row>
    <row r="111" spans="1:18" x14ac:dyDescent="0.25">
      <c r="A111" t="s">
        <v>63</v>
      </c>
      <c r="B111" t="s">
        <v>57</v>
      </c>
      <c r="C111" t="s">
        <v>34</v>
      </c>
      <c r="D111" t="s">
        <v>97</v>
      </c>
      <c r="E111" t="s">
        <v>15</v>
      </c>
      <c r="F111" t="str">
        <f t="shared" si="1"/>
        <v>POTR-H-C-T05-B</v>
      </c>
      <c r="G111" s="1">
        <v>42128</v>
      </c>
      <c r="H111" t="s">
        <v>64</v>
      </c>
      <c r="I111">
        <v>83</v>
      </c>
      <c r="J111" t="s">
        <v>22</v>
      </c>
      <c r="N111">
        <v>1.2</v>
      </c>
      <c r="O111">
        <v>8</v>
      </c>
      <c r="P111" s="1" t="s">
        <v>149</v>
      </c>
      <c r="R111">
        <v>9.5</v>
      </c>
    </row>
    <row r="112" spans="1:18" x14ac:dyDescent="0.25">
      <c r="A112" t="s">
        <v>63</v>
      </c>
      <c r="B112" t="s">
        <v>57</v>
      </c>
      <c r="C112" t="s">
        <v>34</v>
      </c>
      <c r="D112" t="s">
        <v>104</v>
      </c>
      <c r="E112" t="s">
        <v>2</v>
      </c>
      <c r="F112" t="str">
        <f t="shared" si="1"/>
        <v>POTR-H-C-T13-A</v>
      </c>
      <c r="G112" s="1">
        <v>42128</v>
      </c>
      <c r="H112" t="s">
        <v>64</v>
      </c>
      <c r="I112">
        <v>81</v>
      </c>
      <c r="J112" t="s">
        <v>22</v>
      </c>
      <c r="K112" t="s">
        <v>102</v>
      </c>
      <c r="P112" s="1" t="s">
        <v>144</v>
      </c>
      <c r="Q112" t="s">
        <v>151</v>
      </c>
    </row>
    <row r="113" spans="1:17" x14ac:dyDescent="0.25">
      <c r="A113" t="s">
        <v>63</v>
      </c>
      <c r="B113" t="s">
        <v>57</v>
      </c>
      <c r="C113" t="s">
        <v>34</v>
      </c>
      <c r="D113" t="s">
        <v>104</v>
      </c>
      <c r="E113" t="s">
        <v>15</v>
      </c>
      <c r="F113" t="str">
        <f t="shared" si="1"/>
        <v>POTR-H-C-T13-B</v>
      </c>
      <c r="G113" s="1">
        <v>42128</v>
      </c>
      <c r="H113" t="s">
        <v>64</v>
      </c>
      <c r="I113">
        <v>82</v>
      </c>
      <c r="J113" t="s">
        <v>22</v>
      </c>
      <c r="N113">
        <v>1.1000000000000001</v>
      </c>
      <c r="P113" s="1" t="s">
        <v>144</v>
      </c>
      <c r="Q113" t="s">
        <v>152</v>
      </c>
    </row>
    <row r="114" spans="1:17" x14ac:dyDescent="0.25">
      <c r="A114" t="s">
        <v>63</v>
      </c>
      <c r="B114" t="s">
        <v>57</v>
      </c>
      <c r="C114" t="s">
        <v>37</v>
      </c>
      <c r="D114" t="s">
        <v>69</v>
      </c>
      <c r="E114" t="s">
        <v>2</v>
      </c>
      <c r="F114" t="str">
        <f t="shared" si="1"/>
        <v>POTR-H-D-T06-A</v>
      </c>
      <c r="G114" s="1">
        <v>42128</v>
      </c>
      <c r="H114" t="s">
        <v>64</v>
      </c>
      <c r="I114">
        <v>84</v>
      </c>
      <c r="J114" t="s">
        <v>22</v>
      </c>
      <c r="K114" t="s">
        <v>107</v>
      </c>
      <c r="N114">
        <v>0.8</v>
      </c>
      <c r="P114" s="1" t="s">
        <v>146</v>
      </c>
      <c r="Q114" t="s">
        <v>153</v>
      </c>
    </row>
    <row r="115" spans="1:17" x14ac:dyDescent="0.25">
      <c r="A115" t="s">
        <v>63</v>
      </c>
      <c r="B115" t="s">
        <v>57</v>
      </c>
      <c r="C115" t="s">
        <v>37</v>
      </c>
      <c r="D115" t="s">
        <v>69</v>
      </c>
      <c r="E115" t="s">
        <v>15</v>
      </c>
      <c r="F115" t="str">
        <f t="shared" si="1"/>
        <v>POTR-H-D-T06-B</v>
      </c>
      <c r="G115" s="1">
        <v>42128</v>
      </c>
      <c r="H115" t="s">
        <v>64</v>
      </c>
      <c r="I115">
        <v>79</v>
      </c>
      <c r="J115" t="s">
        <v>22</v>
      </c>
      <c r="K115" t="s">
        <v>108</v>
      </c>
      <c r="N115">
        <v>0.8</v>
      </c>
      <c r="P115" s="1" t="s">
        <v>148</v>
      </c>
      <c r="Q115" t="s">
        <v>154</v>
      </c>
    </row>
    <row r="116" spans="1:17" x14ac:dyDescent="0.25">
      <c r="A116" t="s">
        <v>63</v>
      </c>
      <c r="B116" t="s">
        <v>57</v>
      </c>
      <c r="C116" t="s">
        <v>37</v>
      </c>
      <c r="D116" t="s">
        <v>105</v>
      </c>
      <c r="E116" t="s">
        <v>2</v>
      </c>
      <c r="F116" t="str">
        <f t="shared" si="1"/>
        <v>POTR-H-D-TX-A</v>
      </c>
      <c r="G116" s="1">
        <v>42128</v>
      </c>
      <c r="H116" t="s">
        <v>64</v>
      </c>
      <c r="I116">
        <v>84</v>
      </c>
      <c r="J116" t="s">
        <v>22</v>
      </c>
      <c r="N116">
        <v>0.8</v>
      </c>
      <c r="P116" s="1" t="s">
        <v>146</v>
      </c>
      <c r="Q116" t="s">
        <v>155</v>
      </c>
    </row>
    <row r="117" spans="1:17" x14ac:dyDescent="0.25">
      <c r="A117" t="s">
        <v>63</v>
      </c>
      <c r="B117" t="s">
        <v>57</v>
      </c>
      <c r="C117" t="s">
        <v>37</v>
      </c>
      <c r="D117" t="s">
        <v>105</v>
      </c>
      <c r="E117" t="s">
        <v>15</v>
      </c>
      <c r="F117" t="str">
        <f t="shared" si="1"/>
        <v>POTR-H-D-TX-B</v>
      </c>
      <c r="G117" s="1">
        <v>42128</v>
      </c>
      <c r="H117" t="s">
        <v>64</v>
      </c>
      <c r="I117">
        <v>86</v>
      </c>
      <c r="J117" t="s">
        <v>22</v>
      </c>
      <c r="K117" t="s">
        <v>106</v>
      </c>
      <c r="N117">
        <v>0.8</v>
      </c>
      <c r="P117" s="1" t="s">
        <v>146</v>
      </c>
      <c r="Q117" t="s">
        <v>155</v>
      </c>
    </row>
    <row r="118" spans="1:17" x14ac:dyDescent="0.25">
      <c r="A118" t="s">
        <v>63</v>
      </c>
      <c r="B118" t="s">
        <v>57</v>
      </c>
      <c r="C118" t="s">
        <v>41</v>
      </c>
      <c r="D118" t="s">
        <v>95</v>
      </c>
      <c r="E118" t="s">
        <v>2</v>
      </c>
      <c r="F118" t="str">
        <f t="shared" si="1"/>
        <v>POTR-H-E-T04-A</v>
      </c>
      <c r="G118" s="1">
        <v>42128</v>
      </c>
      <c r="H118" t="s">
        <v>64</v>
      </c>
      <c r="I118">
        <v>116</v>
      </c>
      <c r="J118" t="s">
        <v>22</v>
      </c>
      <c r="K118" t="s">
        <v>107</v>
      </c>
      <c r="O118">
        <v>6</v>
      </c>
      <c r="P118" s="1" t="s">
        <v>149</v>
      </c>
      <c r="Q118" t="s">
        <v>157</v>
      </c>
    </row>
    <row r="119" spans="1:17" x14ac:dyDescent="0.25">
      <c r="A119" t="s">
        <v>63</v>
      </c>
      <c r="B119" t="s">
        <v>57</v>
      </c>
      <c r="C119" t="s">
        <v>41</v>
      </c>
      <c r="D119" t="s">
        <v>95</v>
      </c>
      <c r="E119" t="s">
        <v>15</v>
      </c>
      <c r="F119" t="str">
        <f t="shared" si="1"/>
        <v>POTR-H-E-T04-B</v>
      </c>
      <c r="G119" s="1">
        <v>42128</v>
      </c>
      <c r="H119" t="s">
        <v>64</v>
      </c>
      <c r="J119" t="s">
        <v>23</v>
      </c>
      <c r="O119">
        <v>4.5</v>
      </c>
      <c r="P119" s="1" t="s">
        <v>148</v>
      </c>
      <c r="Q119" t="s">
        <v>156</v>
      </c>
    </row>
    <row r="120" spans="1:17" x14ac:dyDescent="0.25">
      <c r="A120" t="s">
        <v>63</v>
      </c>
      <c r="B120" t="s">
        <v>57</v>
      </c>
      <c r="C120" t="s">
        <v>41</v>
      </c>
      <c r="D120" t="s">
        <v>69</v>
      </c>
      <c r="E120" t="s">
        <v>2</v>
      </c>
      <c r="F120" t="str">
        <f t="shared" si="1"/>
        <v>POTR-H-E-T06-A</v>
      </c>
      <c r="G120" s="1">
        <v>42128</v>
      </c>
      <c r="H120" t="s">
        <v>11</v>
      </c>
      <c r="I120">
        <v>155</v>
      </c>
      <c r="J120" t="s">
        <v>23</v>
      </c>
      <c r="O120">
        <v>6</v>
      </c>
      <c r="P120" s="1" t="s">
        <v>149</v>
      </c>
      <c r="Q120" t="s">
        <v>158</v>
      </c>
    </row>
    <row r="121" spans="1:17" x14ac:dyDescent="0.25">
      <c r="A121" t="s">
        <v>63</v>
      </c>
      <c r="B121" t="s">
        <v>57</v>
      </c>
      <c r="C121" t="s">
        <v>41</v>
      </c>
      <c r="D121" t="s">
        <v>69</v>
      </c>
      <c r="E121" t="s">
        <v>15</v>
      </c>
      <c r="F121" t="str">
        <f t="shared" si="1"/>
        <v>POTR-H-E-T06-B</v>
      </c>
      <c r="G121" s="1">
        <v>42129</v>
      </c>
      <c r="H121" t="s">
        <v>11</v>
      </c>
      <c r="J121" t="s">
        <v>23</v>
      </c>
      <c r="O121">
        <v>4.5</v>
      </c>
      <c r="P121" s="1" t="s">
        <v>149</v>
      </c>
      <c r="Q121" t="s">
        <v>159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ColWidth="8.85546875" defaultRowHeight="15" x14ac:dyDescent="0.25"/>
  <sheetData>
    <row r="2" spans="1:1" x14ac:dyDescent="0.25">
      <c r="A2" s="2" t="s">
        <v>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Wilson</dc:creator>
  <cp:lastModifiedBy>Anna Wilson</cp:lastModifiedBy>
  <dcterms:created xsi:type="dcterms:W3CDTF">2015-03-16T19:07:40Z</dcterms:created>
  <dcterms:modified xsi:type="dcterms:W3CDTF">2015-05-16T09:39:12Z</dcterms:modified>
</cp:coreProperties>
</file>