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280" tabRatio="500"/>
  </bookViews>
  <sheets>
    <sheet name="COnew" sheetId="8" r:id="rId1"/>
    <sheet name="MTnew" sheetId="9" r:id="rId2"/>
    <sheet name="WA" sheetId="6" r:id="rId3"/>
    <sheet name="species codes" sheetId="3" r:id="rId4"/>
    <sheet name="column descriptions" sheetId="4" r:id="rId5"/>
    <sheet name="MT trees from WA sheet" sheetId="10" r:id="rId6"/>
  </sheets>
  <definedNames>
    <definedName name="Z_7455CB30_2160_4D4E_A1E6_36CD1174996F_.wvu.Cols" localSheetId="0" hidden="1">COnew!$X:$Z</definedName>
    <definedName name="Z_7455CB30_2160_4D4E_A1E6_36CD1174996F_.wvu.Cols" localSheetId="2" hidden="1">WA!$AA:$AO,WA!$AS:$AX,WA!$BO:$BZ,WA!$CC:$CF,WA!$CW:$CX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9" i="6" l="1"/>
  <c r="J70" i="6"/>
  <c r="J71" i="6"/>
  <c r="J72" i="6"/>
  <c r="J73" i="6"/>
  <c r="J68" i="6"/>
  <c r="J74" i="6"/>
  <c r="K91" i="9"/>
  <c r="AU4" i="8"/>
  <c r="AM5" i="8"/>
  <c r="AU5" i="8"/>
  <c r="AU6" i="8"/>
  <c r="AU8" i="8"/>
  <c r="AU7" i="8"/>
  <c r="AU9" i="8"/>
  <c r="AU10" i="8"/>
  <c r="AU12" i="8"/>
  <c r="AU11" i="8"/>
  <c r="AU14" i="8"/>
  <c r="AU13" i="8"/>
  <c r="AU15" i="8"/>
  <c r="AU16" i="8"/>
  <c r="AU18" i="8"/>
  <c r="AU17" i="8"/>
  <c r="AU20" i="8"/>
  <c r="AU19" i="8"/>
  <c r="AU21" i="8"/>
  <c r="AU22" i="8"/>
  <c r="AU24" i="8"/>
  <c r="AU23" i="8"/>
  <c r="AU26" i="8"/>
  <c r="AU25" i="8"/>
  <c r="AU27" i="8"/>
  <c r="AU28" i="8"/>
  <c r="AU29" i="8"/>
  <c r="AU30" i="8"/>
  <c r="AU31" i="8"/>
  <c r="AU32" i="8"/>
  <c r="AU33" i="8"/>
  <c r="AU34" i="8"/>
  <c r="AU36" i="8"/>
  <c r="AU35" i="8"/>
  <c r="AU38" i="8"/>
  <c r="AU37" i="8"/>
  <c r="AU40" i="8"/>
  <c r="AU39" i="8"/>
  <c r="AU42" i="8"/>
  <c r="AU41" i="8"/>
  <c r="AU44" i="8"/>
  <c r="AU43" i="8"/>
  <c r="AU46" i="8"/>
  <c r="AU45" i="8"/>
  <c r="AU48" i="8"/>
  <c r="AU47" i="8"/>
  <c r="AU50" i="8"/>
  <c r="AU49" i="8"/>
  <c r="AU51" i="8"/>
  <c r="AU52" i="8"/>
  <c r="AU54" i="8"/>
  <c r="AU53" i="8"/>
  <c r="AU55" i="8"/>
  <c r="AU56" i="8"/>
  <c r="AM58" i="8"/>
  <c r="AU58" i="8"/>
  <c r="AM57" i="8"/>
  <c r="AU57" i="8"/>
  <c r="AM60" i="8"/>
  <c r="AU60" i="8"/>
  <c r="AM59" i="8"/>
  <c r="AU59" i="8"/>
  <c r="AM62" i="8"/>
  <c r="AU62" i="8"/>
  <c r="AM61" i="8"/>
  <c r="AU61" i="8"/>
  <c r="AU64" i="8"/>
  <c r="AU63" i="8"/>
  <c r="AU66" i="8"/>
  <c r="AU65" i="8"/>
  <c r="AU68" i="8"/>
  <c r="AU67" i="8"/>
  <c r="AU69" i="8"/>
  <c r="AU70" i="8"/>
  <c r="AU71" i="8"/>
  <c r="AU72" i="8"/>
  <c r="AU73" i="8"/>
  <c r="AU74" i="8"/>
  <c r="AU75" i="8"/>
  <c r="AU76" i="8"/>
  <c r="AU78" i="8"/>
  <c r="AU77" i="8"/>
  <c r="AU80" i="8"/>
  <c r="AU79" i="8"/>
  <c r="AU81" i="8"/>
  <c r="AU82" i="8"/>
  <c r="AU83" i="8"/>
  <c r="AU84" i="8"/>
  <c r="AU86" i="8"/>
  <c r="AU85" i="8"/>
  <c r="AU87" i="8"/>
  <c r="AU88" i="8"/>
  <c r="AU90" i="8"/>
  <c r="AU89" i="8"/>
  <c r="AU92" i="8"/>
  <c r="AU91" i="8"/>
  <c r="AU94" i="8"/>
  <c r="AU93" i="8"/>
  <c r="AU95" i="8"/>
  <c r="AU96" i="8"/>
  <c r="AU97" i="8"/>
  <c r="AU98" i="8"/>
  <c r="AU99" i="8"/>
  <c r="AU100" i="8"/>
  <c r="AU101" i="8"/>
  <c r="AU102" i="8"/>
  <c r="AU103" i="8"/>
  <c r="AU104" i="8"/>
  <c r="AU105" i="8"/>
  <c r="AU106" i="8"/>
  <c r="AU107" i="8"/>
  <c r="AU108" i="8"/>
  <c r="AU109" i="8"/>
  <c r="AU110" i="8"/>
  <c r="AU111" i="8"/>
  <c r="AU112" i="8"/>
  <c r="AU113" i="8"/>
  <c r="AU114" i="8"/>
  <c r="AU115" i="8"/>
  <c r="AU116" i="8"/>
  <c r="AU117" i="8"/>
  <c r="AU118" i="8"/>
  <c r="AU119" i="8"/>
  <c r="AU120" i="8"/>
  <c r="AU121" i="8"/>
  <c r="AU122" i="8"/>
  <c r="AU123" i="8"/>
  <c r="AU124" i="8"/>
  <c r="AU125" i="8"/>
  <c r="AU126" i="8"/>
  <c r="AU127" i="8"/>
  <c r="AU128" i="8"/>
  <c r="AU129" i="8"/>
  <c r="AU130" i="8"/>
  <c r="AU131" i="8"/>
  <c r="AU132" i="8"/>
  <c r="AU133" i="8"/>
  <c r="AU134" i="8"/>
  <c r="AU135" i="8"/>
  <c r="AU136" i="8"/>
  <c r="AU138" i="8"/>
  <c r="AU137" i="8"/>
  <c r="AU140" i="8"/>
  <c r="AU139" i="8"/>
  <c r="AU141" i="8"/>
  <c r="AU142" i="8"/>
  <c r="AU144" i="8"/>
  <c r="AU143" i="8"/>
  <c r="AU145" i="8"/>
  <c r="AU146" i="8"/>
  <c r="AU147" i="8"/>
  <c r="AU148" i="8"/>
  <c r="AU149" i="8"/>
  <c r="AU150" i="8"/>
  <c r="AU151" i="8"/>
  <c r="AU152" i="8"/>
  <c r="AU153" i="8"/>
  <c r="AU154" i="8"/>
  <c r="AU155" i="8"/>
  <c r="AU156" i="8"/>
  <c r="AU157" i="8"/>
  <c r="AU158" i="8"/>
  <c r="AU159" i="8"/>
  <c r="AU160" i="8"/>
  <c r="AU162" i="8"/>
  <c r="AU161" i="8"/>
  <c r="AU164" i="8"/>
  <c r="AU163" i="8"/>
  <c r="AU165" i="8"/>
  <c r="AU166" i="8"/>
  <c r="AU168" i="8"/>
  <c r="AU167" i="8"/>
  <c r="AU170" i="8"/>
  <c r="AU169" i="8"/>
  <c r="AU172" i="8"/>
  <c r="AU171" i="8"/>
  <c r="AU174" i="8"/>
  <c r="AU173" i="8"/>
  <c r="AU175" i="8"/>
  <c r="AU176" i="8"/>
  <c r="AU178" i="8"/>
  <c r="AU177" i="8"/>
  <c r="AU180" i="8"/>
  <c r="AU179" i="8"/>
  <c r="AU182" i="8"/>
  <c r="AU181" i="8"/>
  <c r="AU183" i="8"/>
  <c r="AU184" i="8"/>
  <c r="AU186" i="8"/>
  <c r="AU185" i="8"/>
  <c r="AU187" i="8"/>
  <c r="AU188" i="8"/>
  <c r="AU190" i="8"/>
  <c r="AU189" i="8"/>
  <c r="AU192" i="8"/>
  <c r="AU191" i="8"/>
  <c r="AU193" i="8"/>
  <c r="AU194" i="8"/>
  <c r="AU196" i="8"/>
  <c r="AU195" i="8"/>
  <c r="AU198" i="8"/>
  <c r="AU197" i="8"/>
  <c r="AU199" i="8"/>
  <c r="AU200" i="8"/>
  <c r="AU201" i="8"/>
  <c r="AU202" i="8"/>
  <c r="AU203" i="8"/>
  <c r="AU204" i="8"/>
  <c r="AU205" i="8"/>
  <c r="AU206" i="8"/>
  <c r="AU207" i="8"/>
  <c r="AU208" i="8"/>
  <c r="AU209" i="8"/>
  <c r="AU210" i="8"/>
  <c r="AU211" i="8"/>
  <c r="AU212" i="8"/>
  <c r="AU213" i="8"/>
  <c r="AU214" i="8"/>
  <c r="AU215" i="8"/>
  <c r="AU216" i="8"/>
  <c r="AU218" i="8"/>
  <c r="AU217" i="8"/>
  <c r="AU220" i="8"/>
  <c r="AU219" i="8"/>
  <c r="AU221" i="8"/>
  <c r="AU222" i="8"/>
  <c r="AU224" i="8"/>
  <c r="AU223" i="8"/>
  <c r="AU226" i="8"/>
  <c r="AU225" i="8"/>
  <c r="AU228" i="8"/>
  <c r="AU227" i="8"/>
  <c r="AU230" i="8"/>
  <c r="AU229" i="8"/>
  <c r="AU232" i="8"/>
  <c r="AU231" i="8"/>
  <c r="AU234" i="8"/>
  <c r="AU233" i="8"/>
  <c r="AU236" i="8"/>
  <c r="AU235" i="8"/>
  <c r="AU238" i="8"/>
  <c r="AU237" i="8"/>
  <c r="AU239" i="8"/>
  <c r="AU240" i="8"/>
  <c r="AU241" i="8"/>
  <c r="AU242" i="8"/>
  <c r="AU244" i="8"/>
  <c r="AU243" i="8"/>
  <c r="AV187" i="8"/>
  <c r="AN187" i="8"/>
  <c r="AR187" i="8"/>
  <c r="AT187" i="8"/>
  <c r="AU3" i="8"/>
  <c r="AW4" i="8"/>
  <c r="AS4" i="8"/>
  <c r="AW5" i="8"/>
  <c r="AS5" i="8"/>
  <c r="AW6" i="8"/>
  <c r="AS6" i="8"/>
  <c r="AW8" i="8"/>
  <c r="AS8" i="8"/>
  <c r="AW7" i="8"/>
  <c r="AS7" i="8"/>
  <c r="AW9" i="8"/>
  <c r="AS9" i="8"/>
  <c r="AV10" i="8"/>
  <c r="AW10" i="8"/>
  <c r="AS10" i="8"/>
  <c r="AV12" i="8"/>
  <c r="AW12" i="8"/>
  <c r="AS12" i="8"/>
  <c r="AV11" i="8"/>
  <c r="AW11" i="8"/>
  <c r="AS11" i="8"/>
  <c r="AV14" i="8"/>
  <c r="AW14" i="8"/>
  <c r="AS14" i="8"/>
  <c r="AV13" i="8"/>
  <c r="AW13" i="8"/>
  <c r="AS13" i="8"/>
  <c r="AV15" i="8"/>
  <c r="AW15" i="8"/>
  <c r="AS15" i="8"/>
  <c r="AV16" i="8"/>
  <c r="AW16" i="8"/>
  <c r="AS16" i="8"/>
  <c r="AV18" i="8"/>
  <c r="AW18" i="8"/>
  <c r="AS18" i="8"/>
  <c r="AV17" i="8"/>
  <c r="AW17" i="8"/>
  <c r="AS17" i="8"/>
  <c r="AV20" i="8"/>
  <c r="AW20" i="8"/>
  <c r="AS20" i="8"/>
  <c r="AV19" i="8"/>
  <c r="AW19" i="8"/>
  <c r="AS19" i="8"/>
  <c r="AV21" i="8"/>
  <c r="AW21" i="8"/>
  <c r="AS21" i="8"/>
  <c r="AV22" i="8"/>
  <c r="AW22" i="8"/>
  <c r="AS22" i="8"/>
  <c r="AV24" i="8"/>
  <c r="AW24" i="8"/>
  <c r="AS24" i="8"/>
  <c r="AV23" i="8"/>
  <c r="AW23" i="8"/>
  <c r="AS23" i="8"/>
  <c r="AV26" i="8"/>
  <c r="AW26" i="8"/>
  <c r="AS26" i="8"/>
  <c r="AV25" i="8"/>
  <c r="AW25" i="8"/>
  <c r="AS25" i="8"/>
  <c r="AV27" i="8"/>
  <c r="AW27" i="8"/>
  <c r="AS27" i="8"/>
  <c r="AV28" i="8"/>
  <c r="AW28" i="8"/>
  <c r="AS28" i="8"/>
  <c r="AV29" i="8"/>
  <c r="AW29" i="8"/>
  <c r="AS29" i="8"/>
  <c r="AV30" i="8"/>
  <c r="AW30" i="8"/>
  <c r="AS30" i="8"/>
  <c r="AV31" i="8"/>
  <c r="AW31" i="8"/>
  <c r="AS31" i="8"/>
  <c r="AV32" i="8"/>
  <c r="AW32" i="8"/>
  <c r="AS32" i="8"/>
  <c r="AV33" i="8"/>
  <c r="AW33" i="8"/>
  <c r="AS33" i="8"/>
  <c r="AV34" i="8"/>
  <c r="AW34" i="8"/>
  <c r="AS34" i="8"/>
  <c r="AV36" i="8"/>
  <c r="AW36" i="8"/>
  <c r="AS36" i="8"/>
  <c r="AV35" i="8"/>
  <c r="AW35" i="8"/>
  <c r="AS35" i="8"/>
  <c r="AV38" i="8"/>
  <c r="AW38" i="8"/>
  <c r="AS38" i="8"/>
  <c r="AV37" i="8"/>
  <c r="AW37" i="8"/>
  <c r="AS37" i="8"/>
  <c r="AV40" i="8"/>
  <c r="AW40" i="8"/>
  <c r="AS40" i="8"/>
  <c r="AV39" i="8"/>
  <c r="AW39" i="8"/>
  <c r="AS39" i="8"/>
  <c r="AV42" i="8"/>
  <c r="AW42" i="8"/>
  <c r="AS42" i="8"/>
  <c r="AV41" i="8"/>
  <c r="AW41" i="8"/>
  <c r="AS41" i="8"/>
  <c r="AV44" i="8"/>
  <c r="AW44" i="8"/>
  <c r="AS44" i="8"/>
  <c r="AV43" i="8"/>
  <c r="AW43" i="8"/>
  <c r="AS43" i="8"/>
  <c r="AV46" i="8"/>
  <c r="AW46" i="8"/>
  <c r="AS46" i="8"/>
  <c r="AV45" i="8"/>
  <c r="AW45" i="8"/>
  <c r="AS45" i="8"/>
  <c r="AV48" i="8"/>
  <c r="AW48" i="8"/>
  <c r="AS48" i="8"/>
  <c r="AV47" i="8"/>
  <c r="AW47" i="8"/>
  <c r="AS47" i="8"/>
  <c r="AV50" i="8"/>
  <c r="AW50" i="8"/>
  <c r="AS50" i="8"/>
  <c r="AV49" i="8"/>
  <c r="AW49" i="8"/>
  <c r="AS49" i="8"/>
  <c r="AV51" i="8"/>
  <c r="AW51" i="8"/>
  <c r="AS51" i="8"/>
  <c r="AV52" i="8"/>
  <c r="AW52" i="8"/>
  <c r="AS52" i="8"/>
  <c r="AV54" i="8"/>
  <c r="AW54" i="8"/>
  <c r="AS54" i="8"/>
  <c r="AV53" i="8"/>
  <c r="AW53" i="8"/>
  <c r="AS53" i="8"/>
  <c r="AV55" i="8"/>
  <c r="AW55" i="8"/>
  <c r="AS55" i="8"/>
  <c r="AV56" i="8"/>
  <c r="AW56" i="8"/>
  <c r="AS56" i="8"/>
  <c r="AV58" i="8"/>
  <c r="AW58" i="8"/>
  <c r="AO58" i="8"/>
  <c r="AS58" i="8"/>
  <c r="AV57" i="8"/>
  <c r="AW57" i="8"/>
  <c r="AO57" i="8"/>
  <c r="AS57" i="8"/>
  <c r="AV60" i="8"/>
  <c r="AW60" i="8"/>
  <c r="AO60" i="8"/>
  <c r="AS60" i="8"/>
  <c r="AV59" i="8"/>
  <c r="AW59" i="8"/>
  <c r="AO59" i="8"/>
  <c r="AS59" i="8"/>
  <c r="AV62" i="8"/>
  <c r="AW62" i="8"/>
  <c r="AO62" i="8"/>
  <c r="AS62" i="8"/>
  <c r="AV61" i="8"/>
  <c r="AW61" i="8"/>
  <c r="AO61" i="8"/>
  <c r="AS61" i="8"/>
  <c r="AV64" i="8"/>
  <c r="AW64" i="8"/>
  <c r="AS64" i="8"/>
  <c r="AV63" i="8"/>
  <c r="AW63" i="8"/>
  <c r="AS63" i="8"/>
  <c r="AV66" i="8"/>
  <c r="AW66" i="8"/>
  <c r="AS66" i="8"/>
  <c r="AV65" i="8"/>
  <c r="AW65" i="8"/>
  <c r="AS65" i="8"/>
  <c r="AV68" i="8"/>
  <c r="AW68" i="8"/>
  <c r="AS68" i="8"/>
  <c r="AV67" i="8"/>
  <c r="AW67" i="8"/>
  <c r="AS67" i="8"/>
  <c r="AV69" i="8"/>
  <c r="AW69" i="8"/>
  <c r="AS69" i="8"/>
  <c r="AV70" i="8"/>
  <c r="AW70" i="8"/>
  <c r="AS70" i="8"/>
  <c r="AV71" i="8"/>
  <c r="AW71" i="8"/>
  <c r="AS71" i="8"/>
  <c r="AV72" i="8"/>
  <c r="AW72" i="8"/>
  <c r="AS72" i="8"/>
  <c r="AV73" i="8"/>
  <c r="AW73" i="8"/>
  <c r="AS73" i="8"/>
  <c r="AV74" i="8"/>
  <c r="AW74" i="8"/>
  <c r="AS74" i="8"/>
  <c r="AV75" i="8"/>
  <c r="AW75" i="8"/>
  <c r="AS75" i="8"/>
  <c r="AV76" i="8"/>
  <c r="AW76" i="8"/>
  <c r="AS76" i="8"/>
  <c r="AV78" i="8"/>
  <c r="AW78" i="8"/>
  <c r="AS78" i="8"/>
  <c r="AV77" i="8"/>
  <c r="AW77" i="8"/>
  <c r="AS77" i="8"/>
  <c r="AV80" i="8"/>
  <c r="AW80" i="8"/>
  <c r="AS80" i="8"/>
  <c r="AV79" i="8"/>
  <c r="AW79" i="8"/>
  <c r="AS79" i="8"/>
  <c r="AV81" i="8"/>
  <c r="AW81" i="8"/>
  <c r="AS81" i="8"/>
  <c r="AV82" i="8"/>
  <c r="AW82" i="8"/>
  <c r="AS82" i="8"/>
  <c r="AV83" i="8"/>
  <c r="AW83" i="8"/>
  <c r="AS83" i="8"/>
  <c r="AV84" i="8"/>
  <c r="AW84" i="8"/>
  <c r="AS84" i="8"/>
  <c r="AV86" i="8"/>
  <c r="AW86" i="8"/>
  <c r="AS86" i="8"/>
  <c r="AV85" i="8"/>
  <c r="AW85" i="8"/>
  <c r="AS85" i="8"/>
  <c r="AV87" i="8"/>
  <c r="AW87" i="8"/>
  <c r="AS87" i="8"/>
  <c r="AV88" i="8"/>
  <c r="AW88" i="8"/>
  <c r="AS88" i="8"/>
  <c r="AV90" i="8"/>
  <c r="AW90" i="8"/>
  <c r="AS90" i="8"/>
  <c r="AV89" i="8"/>
  <c r="AW89" i="8"/>
  <c r="AS89" i="8"/>
  <c r="AV92" i="8"/>
  <c r="AW92" i="8"/>
  <c r="AS92" i="8"/>
  <c r="AV91" i="8"/>
  <c r="AW91" i="8"/>
  <c r="AS91" i="8"/>
  <c r="AV94" i="8"/>
  <c r="AW94" i="8"/>
  <c r="AS94" i="8"/>
  <c r="AV93" i="8"/>
  <c r="AW93" i="8"/>
  <c r="AS93" i="8"/>
  <c r="AV95" i="8"/>
  <c r="AW95" i="8"/>
  <c r="AS95" i="8"/>
  <c r="AV96" i="8"/>
  <c r="AW96" i="8"/>
  <c r="AS96" i="8"/>
  <c r="AV97" i="8"/>
  <c r="AW97" i="8"/>
  <c r="AS97" i="8"/>
  <c r="AV98" i="8"/>
  <c r="AW98" i="8"/>
  <c r="AS98" i="8"/>
  <c r="AV99" i="8"/>
  <c r="AW99" i="8"/>
  <c r="AS99" i="8"/>
  <c r="AV100" i="8"/>
  <c r="AW100" i="8"/>
  <c r="AS100" i="8"/>
  <c r="AV101" i="8"/>
  <c r="AW101" i="8"/>
  <c r="AS101" i="8"/>
  <c r="AV102" i="8"/>
  <c r="AW102" i="8"/>
  <c r="AS102" i="8"/>
  <c r="AV103" i="8"/>
  <c r="AW103" i="8"/>
  <c r="AS103" i="8"/>
  <c r="AV104" i="8"/>
  <c r="AW104" i="8"/>
  <c r="AS104" i="8"/>
  <c r="AV105" i="8"/>
  <c r="AW105" i="8"/>
  <c r="AS105" i="8"/>
  <c r="AV106" i="8"/>
  <c r="AW106" i="8"/>
  <c r="AS106" i="8"/>
  <c r="AV107" i="8"/>
  <c r="AW107" i="8"/>
  <c r="AS107" i="8"/>
  <c r="AV108" i="8"/>
  <c r="AW108" i="8"/>
  <c r="AS108" i="8"/>
  <c r="AV109" i="8"/>
  <c r="AW109" i="8"/>
  <c r="AS109" i="8"/>
  <c r="AV110" i="8"/>
  <c r="AW110" i="8"/>
  <c r="AS110" i="8"/>
  <c r="AV111" i="8"/>
  <c r="AW111" i="8"/>
  <c r="AS111" i="8"/>
  <c r="AV112" i="8"/>
  <c r="AW112" i="8"/>
  <c r="AS112" i="8"/>
  <c r="AV113" i="8"/>
  <c r="AW113" i="8"/>
  <c r="AS113" i="8"/>
  <c r="AV114" i="8"/>
  <c r="AW114" i="8"/>
  <c r="AS114" i="8"/>
  <c r="AV115" i="8"/>
  <c r="AW115" i="8"/>
  <c r="AS115" i="8"/>
  <c r="AV116" i="8"/>
  <c r="AW116" i="8"/>
  <c r="AS116" i="8"/>
  <c r="AV117" i="8"/>
  <c r="AW117" i="8"/>
  <c r="AS117" i="8"/>
  <c r="AV118" i="8"/>
  <c r="AW118" i="8"/>
  <c r="AS118" i="8"/>
  <c r="AV119" i="8"/>
  <c r="AW119" i="8"/>
  <c r="AS119" i="8"/>
  <c r="AV120" i="8"/>
  <c r="AW120" i="8"/>
  <c r="AS120" i="8"/>
  <c r="AV121" i="8"/>
  <c r="AW121" i="8"/>
  <c r="AS121" i="8"/>
  <c r="AV122" i="8"/>
  <c r="AW122" i="8"/>
  <c r="AS122" i="8"/>
  <c r="AV123" i="8"/>
  <c r="AW123" i="8"/>
  <c r="AS123" i="8"/>
  <c r="AV124" i="8"/>
  <c r="AW124" i="8"/>
  <c r="AS124" i="8"/>
  <c r="AV125" i="8"/>
  <c r="AW125" i="8"/>
  <c r="AS125" i="8"/>
  <c r="AV126" i="8"/>
  <c r="AW126" i="8"/>
  <c r="AS126" i="8"/>
  <c r="AV127" i="8"/>
  <c r="AW127" i="8"/>
  <c r="AS127" i="8"/>
  <c r="AV128" i="8"/>
  <c r="AW128" i="8"/>
  <c r="AS128" i="8"/>
  <c r="AV129" i="8"/>
  <c r="AW129" i="8"/>
  <c r="AS129" i="8"/>
  <c r="AV130" i="8"/>
  <c r="AW130" i="8"/>
  <c r="AS130" i="8"/>
  <c r="AV131" i="8"/>
  <c r="AW131" i="8"/>
  <c r="AS131" i="8"/>
  <c r="AV132" i="8"/>
  <c r="AW132" i="8"/>
  <c r="AS132" i="8"/>
  <c r="AV133" i="8"/>
  <c r="AW133" i="8"/>
  <c r="AS133" i="8"/>
  <c r="AV134" i="8"/>
  <c r="AW134" i="8"/>
  <c r="AS134" i="8"/>
  <c r="AV135" i="8"/>
  <c r="AW135" i="8"/>
  <c r="AS135" i="8"/>
  <c r="AV136" i="8"/>
  <c r="AW136" i="8"/>
  <c r="AS136" i="8"/>
  <c r="AV138" i="8"/>
  <c r="AW138" i="8"/>
  <c r="AS138" i="8"/>
  <c r="AV137" i="8"/>
  <c r="AW137" i="8"/>
  <c r="AS137" i="8"/>
  <c r="AV140" i="8"/>
  <c r="AW140" i="8"/>
  <c r="AS140" i="8"/>
  <c r="AV139" i="8"/>
  <c r="AW139" i="8"/>
  <c r="AS139" i="8"/>
  <c r="AV141" i="8"/>
  <c r="AW141" i="8"/>
  <c r="AS141" i="8"/>
  <c r="AV142" i="8"/>
  <c r="AW142" i="8"/>
  <c r="AS142" i="8"/>
  <c r="AV144" i="8"/>
  <c r="AW144" i="8"/>
  <c r="AS144" i="8"/>
  <c r="AV143" i="8"/>
  <c r="AW143" i="8"/>
  <c r="AS143" i="8"/>
  <c r="AV145" i="8"/>
  <c r="AW145" i="8"/>
  <c r="AS145" i="8"/>
  <c r="AV146" i="8"/>
  <c r="AW146" i="8"/>
  <c r="AS146" i="8"/>
  <c r="AV147" i="8"/>
  <c r="AW147" i="8"/>
  <c r="AS147" i="8"/>
  <c r="AV148" i="8"/>
  <c r="AW148" i="8"/>
  <c r="AS148" i="8"/>
  <c r="AV149" i="8"/>
  <c r="AW149" i="8"/>
  <c r="AS149" i="8"/>
  <c r="AV150" i="8"/>
  <c r="AW150" i="8"/>
  <c r="AS150" i="8"/>
  <c r="AV151" i="8"/>
  <c r="AW151" i="8"/>
  <c r="AS151" i="8"/>
  <c r="AV152" i="8"/>
  <c r="AW152" i="8"/>
  <c r="AS152" i="8"/>
  <c r="AV153" i="8"/>
  <c r="AW153" i="8"/>
  <c r="AS153" i="8"/>
  <c r="AV154" i="8"/>
  <c r="AW154" i="8"/>
  <c r="AS154" i="8"/>
  <c r="AV155" i="8"/>
  <c r="AW155" i="8"/>
  <c r="AS155" i="8"/>
  <c r="AV156" i="8"/>
  <c r="AW156" i="8"/>
  <c r="AS156" i="8"/>
  <c r="AV157" i="8"/>
  <c r="AW157" i="8"/>
  <c r="AS157" i="8"/>
  <c r="AV158" i="8"/>
  <c r="AW158" i="8"/>
  <c r="AS158" i="8"/>
  <c r="AV159" i="8"/>
  <c r="AW159" i="8"/>
  <c r="AS159" i="8"/>
  <c r="AV160" i="8"/>
  <c r="AW160" i="8"/>
  <c r="AS160" i="8"/>
  <c r="AV162" i="8"/>
  <c r="AW162" i="8"/>
  <c r="AS162" i="8"/>
  <c r="AV161" i="8"/>
  <c r="AW161" i="8"/>
  <c r="AS161" i="8"/>
  <c r="AV164" i="8"/>
  <c r="AW164" i="8"/>
  <c r="AS164" i="8"/>
  <c r="AV163" i="8"/>
  <c r="AW163" i="8"/>
  <c r="AS163" i="8"/>
  <c r="AV165" i="8"/>
  <c r="AW165" i="8"/>
  <c r="AS165" i="8"/>
  <c r="AV166" i="8"/>
  <c r="AW166" i="8"/>
  <c r="AS166" i="8"/>
  <c r="AV168" i="8"/>
  <c r="AW168" i="8"/>
  <c r="AS168" i="8"/>
  <c r="AV167" i="8"/>
  <c r="AW167" i="8"/>
  <c r="AS167" i="8"/>
  <c r="AV170" i="8"/>
  <c r="AW170" i="8"/>
  <c r="AS170" i="8"/>
  <c r="AV169" i="8"/>
  <c r="AW169" i="8"/>
  <c r="AS169" i="8"/>
  <c r="AV172" i="8"/>
  <c r="AW172" i="8"/>
  <c r="AS172" i="8"/>
  <c r="AV171" i="8"/>
  <c r="AW171" i="8"/>
  <c r="AS171" i="8"/>
  <c r="AV174" i="8"/>
  <c r="AW174" i="8"/>
  <c r="AS174" i="8"/>
  <c r="AV173" i="8"/>
  <c r="AW173" i="8"/>
  <c r="AS173" i="8"/>
  <c r="AV175" i="8"/>
  <c r="AW175" i="8"/>
  <c r="AS175" i="8"/>
  <c r="AV176" i="8"/>
  <c r="AW176" i="8"/>
  <c r="AS176" i="8"/>
  <c r="AV178" i="8"/>
  <c r="AW178" i="8"/>
  <c r="AS178" i="8"/>
  <c r="AV177" i="8"/>
  <c r="AW177" i="8"/>
  <c r="AS177" i="8"/>
  <c r="AV180" i="8"/>
  <c r="AW180" i="8"/>
  <c r="AS180" i="8"/>
  <c r="AV179" i="8"/>
  <c r="AW179" i="8"/>
  <c r="AS179" i="8"/>
  <c r="AV182" i="8"/>
  <c r="AW182" i="8"/>
  <c r="AS182" i="8"/>
  <c r="AV181" i="8"/>
  <c r="AW181" i="8"/>
  <c r="AS181" i="8"/>
  <c r="AV183" i="8"/>
  <c r="AW183" i="8"/>
  <c r="AS183" i="8"/>
  <c r="AV184" i="8"/>
  <c r="AW184" i="8"/>
  <c r="AS184" i="8"/>
  <c r="AV186" i="8"/>
  <c r="AW186" i="8"/>
  <c r="AS186" i="8"/>
  <c r="AV185" i="8"/>
  <c r="AW185" i="8"/>
  <c r="AS185" i="8"/>
  <c r="AW187" i="8"/>
  <c r="AS187" i="8"/>
  <c r="AV188" i="8"/>
  <c r="AW188" i="8"/>
  <c r="AS188" i="8"/>
  <c r="AV190" i="8"/>
  <c r="AW190" i="8"/>
  <c r="AS190" i="8"/>
  <c r="AV189" i="8"/>
  <c r="AW189" i="8"/>
  <c r="AS189" i="8"/>
  <c r="AV192" i="8"/>
  <c r="AW192" i="8"/>
  <c r="AS192" i="8"/>
  <c r="AV191" i="8"/>
  <c r="AW191" i="8"/>
  <c r="AS191" i="8"/>
  <c r="AV193" i="8"/>
  <c r="AW193" i="8"/>
  <c r="AS193" i="8"/>
  <c r="AV194" i="8"/>
  <c r="AW194" i="8"/>
  <c r="AS194" i="8"/>
  <c r="AV196" i="8"/>
  <c r="AW196" i="8"/>
  <c r="AS196" i="8"/>
  <c r="AV195" i="8"/>
  <c r="AW195" i="8"/>
  <c r="AS195" i="8"/>
  <c r="AV198" i="8"/>
  <c r="AW198" i="8"/>
  <c r="AS198" i="8"/>
  <c r="AV197" i="8"/>
  <c r="AW197" i="8"/>
  <c r="AS197" i="8"/>
  <c r="AV199" i="8"/>
  <c r="AW199" i="8"/>
  <c r="AS199" i="8"/>
  <c r="AV200" i="8"/>
  <c r="AW200" i="8"/>
  <c r="AS200" i="8"/>
  <c r="AV201" i="8"/>
  <c r="AW201" i="8"/>
  <c r="AS201" i="8"/>
  <c r="AV202" i="8"/>
  <c r="AW202" i="8"/>
  <c r="AS202" i="8"/>
  <c r="AV203" i="8"/>
  <c r="AW203" i="8"/>
  <c r="AS203" i="8"/>
  <c r="AV204" i="8"/>
  <c r="AW204" i="8"/>
  <c r="AS204" i="8"/>
  <c r="AV205" i="8"/>
  <c r="AW205" i="8"/>
  <c r="AS205" i="8"/>
  <c r="AV206" i="8"/>
  <c r="AW206" i="8"/>
  <c r="AS206" i="8"/>
  <c r="AV207" i="8"/>
  <c r="AW207" i="8"/>
  <c r="AS207" i="8"/>
  <c r="AV208" i="8"/>
  <c r="AW208" i="8"/>
  <c r="AS208" i="8"/>
  <c r="AV209" i="8"/>
  <c r="AW209" i="8"/>
  <c r="AS209" i="8"/>
  <c r="AV210" i="8"/>
  <c r="AW210" i="8"/>
  <c r="AS210" i="8"/>
  <c r="AV211" i="8"/>
  <c r="AW211" i="8"/>
  <c r="AS211" i="8"/>
  <c r="AV212" i="8"/>
  <c r="AW212" i="8"/>
  <c r="AS212" i="8"/>
  <c r="AV213" i="8"/>
  <c r="AW213" i="8"/>
  <c r="AS213" i="8"/>
  <c r="AV214" i="8"/>
  <c r="AW214" i="8"/>
  <c r="AS214" i="8"/>
  <c r="AV215" i="8"/>
  <c r="AW215" i="8"/>
  <c r="AS215" i="8"/>
  <c r="AV216" i="8"/>
  <c r="AW216" i="8"/>
  <c r="AS216" i="8"/>
  <c r="AV218" i="8"/>
  <c r="AW218" i="8"/>
  <c r="AS218" i="8"/>
  <c r="AV217" i="8"/>
  <c r="AW217" i="8"/>
  <c r="AS217" i="8"/>
  <c r="AV220" i="8"/>
  <c r="AW220" i="8"/>
  <c r="AS220" i="8"/>
  <c r="AV219" i="8"/>
  <c r="AW219" i="8"/>
  <c r="AS219" i="8"/>
  <c r="AV221" i="8"/>
  <c r="AW221" i="8"/>
  <c r="AS221" i="8"/>
  <c r="AV222" i="8"/>
  <c r="AW222" i="8"/>
  <c r="AS222" i="8"/>
  <c r="AV224" i="8"/>
  <c r="AW224" i="8"/>
  <c r="AS224" i="8"/>
  <c r="AV223" i="8"/>
  <c r="AW223" i="8"/>
  <c r="AS223" i="8"/>
  <c r="AV226" i="8"/>
  <c r="AW226" i="8"/>
  <c r="AS226" i="8"/>
  <c r="AV225" i="8"/>
  <c r="AW225" i="8"/>
  <c r="AS225" i="8"/>
  <c r="AV228" i="8"/>
  <c r="AW228" i="8"/>
  <c r="AS228" i="8"/>
  <c r="AV227" i="8"/>
  <c r="AW227" i="8"/>
  <c r="AS227" i="8"/>
  <c r="AV230" i="8"/>
  <c r="AW230" i="8"/>
  <c r="AS230" i="8"/>
  <c r="AV229" i="8"/>
  <c r="AW229" i="8"/>
  <c r="AS229" i="8"/>
  <c r="AV232" i="8"/>
  <c r="AW232" i="8"/>
  <c r="AS232" i="8"/>
  <c r="AV231" i="8"/>
  <c r="AW231" i="8"/>
  <c r="AS231" i="8"/>
  <c r="AV234" i="8"/>
  <c r="AW234" i="8"/>
  <c r="AS234" i="8"/>
  <c r="AV233" i="8"/>
  <c r="AW233" i="8"/>
  <c r="AS233" i="8"/>
  <c r="AV236" i="8"/>
  <c r="AW236" i="8"/>
  <c r="AS236" i="8"/>
  <c r="AV235" i="8"/>
  <c r="AW235" i="8"/>
  <c r="AS235" i="8"/>
  <c r="AV238" i="8"/>
  <c r="AW238" i="8"/>
  <c r="AS238" i="8"/>
  <c r="AV237" i="8"/>
  <c r="AW237" i="8"/>
  <c r="AS237" i="8"/>
  <c r="AV239" i="8"/>
  <c r="AW239" i="8"/>
  <c r="AS239" i="8"/>
  <c r="AV240" i="8"/>
  <c r="AW240" i="8"/>
  <c r="AS240" i="8"/>
  <c r="AV241" i="8"/>
  <c r="AW241" i="8"/>
  <c r="AS241" i="8"/>
  <c r="AV242" i="8"/>
  <c r="AW242" i="8"/>
  <c r="AS242" i="8"/>
  <c r="AV244" i="8"/>
  <c r="AW244" i="8"/>
  <c r="AS244" i="8"/>
  <c r="AV243" i="8"/>
  <c r="AW243" i="8"/>
  <c r="AS243" i="8"/>
  <c r="AW3" i="8"/>
  <c r="AS3" i="8"/>
  <c r="AN3" i="8"/>
  <c r="AR3" i="8"/>
  <c r="AX4" i="8"/>
  <c r="AX5" i="8"/>
  <c r="AX6" i="8"/>
  <c r="AX8" i="8"/>
  <c r="AX7" i="8"/>
  <c r="AX9" i="8"/>
  <c r="AX10" i="8"/>
  <c r="AX12" i="8"/>
  <c r="AX11" i="8"/>
  <c r="AX14" i="8"/>
  <c r="AX13" i="8"/>
  <c r="AX15" i="8"/>
  <c r="AX16" i="8"/>
  <c r="AX18" i="8"/>
  <c r="AX17" i="8"/>
  <c r="AX20" i="8"/>
  <c r="AX19" i="8"/>
  <c r="AX21" i="8"/>
  <c r="AX22" i="8"/>
  <c r="AX24" i="8"/>
  <c r="AX23" i="8"/>
  <c r="AX26" i="8"/>
  <c r="AX25" i="8"/>
  <c r="AX27" i="8"/>
  <c r="AX28" i="8"/>
  <c r="AX29" i="8"/>
  <c r="AX30" i="8"/>
  <c r="AX31" i="8"/>
  <c r="AX32" i="8"/>
  <c r="AX33" i="8"/>
  <c r="AX34" i="8"/>
  <c r="AX36" i="8"/>
  <c r="AX35" i="8"/>
  <c r="AX38" i="8"/>
  <c r="AX37" i="8"/>
  <c r="AX40" i="8"/>
  <c r="AX39" i="8"/>
  <c r="AX42" i="8"/>
  <c r="AX41" i="8"/>
  <c r="AX44" i="8"/>
  <c r="AX43" i="8"/>
  <c r="AX46" i="8"/>
  <c r="AX45" i="8"/>
  <c r="AX48" i="8"/>
  <c r="AX47" i="8"/>
  <c r="AX50" i="8"/>
  <c r="AX49" i="8"/>
  <c r="AX51" i="8"/>
  <c r="AX52" i="8"/>
  <c r="AX54" i="8"/>
  <c r="AX53" i="8"/>
  <c r="AX55" i="8"/>
  <c r="AX56" i="8"/>
  <c r="AX58" i="8"/>
  <c r="AX57" i="8"/>
  <c r="AX60" i="8"/>
  <c r="AX59" i="8"/>
  <c r="AX62" i="8"/>
  <c r="AX61" i="8"/>
  <c r="AX64" i="8"/>
  <c r="AX63" i="8"/>
  <c r="AX66" i="8"/>
  <c r="AX65" i="8"/>
  <c r="AX68" i="8"/>
  <c r="AX67" i="8"/>
  <c r="AX69" i="8"/>
  <c r="AX70" i="8"/>
  <c r="AX71" i="8"/>
  <c r="AX72" i="8"/>
  <c r="AX73" i="8"/>
  <c r="AX74" i="8"/>
  <c r="AX75" i="8"/>
  <c r="AX76" i="8"/>
  <c r="AX78" i="8"/>
  <c r="AX77" i="8"/>
  <c r="AX80" i="8"/>
  <c r="AX79" i="8"/>
  <c r="AX81" i="8"/>
  <c r="AX82" i="8"/>
  <c r="AX83" i="8"/>
  <c r="AX84" i="8"/>
  <c r="AX86" i="8"/>
  <c r="AX85" i="8"/>
  <c r="AX87" i="8"/>
  <c r="AX88" i="8"/>
  <c r="AX90" i="8"/>
  <c r="AX89" i="8"/>
  <c r="AX92" i="8"/>
  <c r="AX91" i="8"/>
  <c r="AX94" i="8"/>
  <c r="AX93" i="8"/>
  <c r="AX95" i="8"/>
  <c r="AX96" i="8"/>
  <c r="AX97" i="8"/>
  <c r="AX98" i="8"/>
  <c r="AX99" i="8"/>
  <c r="AX100" i="8"/>
  <c r="AX101" i="8"/>
  <c r="AX102" i="8"/>
  <c r="AX103" i="8"/>
  <c r="AX104" i="8"/>
  <c r="AX105" i="8"/>
  <c r="AX106" i="8"/>
  <c r="AX107" i="8"/>
  <c r="AX108" i="8"/>
  <c r="AX109" i="8"/>
  <c r="AX110" i="8"/>
  <c r="AX111" i="8"/>
  <c r="AX112" i="8"/>
  <c r="AX113" i="8"/>
  <c r="AX114" i="8"/>
  <c r="AX115" i="8"/>
  <c r="AX116" i="8"/>
  <c r="AX117" i="8"/>
  <c r="AX118" i="8"/>
  <c r="AX119" i="8"/>
  <c r="AX120" i="8"/>
  <c r="AX121" i="8"/>
  <c r="AX122" i="8"/>
  <c r="AX123" i="8"/>
  <c r="AX124" i="8"/>
  <c r="AX125" i="8"/>
  <c r="AX126" i="8"/>
  <c r="AX127" i="8"/>
  <c r="AX128" i="8"/>
  <c r="AX129" i="8"/>
  <c r="AX130" i="8"/>
  <c r="AX131" i="8"/>
  <c r="AX132" i="8"/>
  <c r="AX133" i="8"/>
  <c r="AX134" i="8"/>
  <c r="AX135" i="8"/>
  <c r="AX136" i="8"/>
  <c r="AX138" i="8"/>
  <c r="AX137" i="8"/>
  <c r="AX140" i="8"/>
  <c r="AX139" i="8"/>
  <c r="AX141" i="8"/>
  <c r="AX142" i="8"/>
  <c r="AX144" i="8"/>
  <c r="AX143" i="8"/>
  <c r="AX145" i="8"/>
  <c r="AX146" i="8"/>
  <c r="AX147" i="8"/>
  <c r="AX148" i="8"/>
  <c r="AX149" i="8"/>
  <c r="AX150" i="8"/>
  <c r="AX151" i="8"/>
  <c r="AX152" i="8"/>
  <c r="AX153" i="8"/>
  <c r="AX154" i="8"/>
  <c r="AX155" i="8"/>
  <c r="AX156" i="8"/>
  <c r="AX157" i="8"/>
  <c r="AX158" i="8"/>
  <c r="AX159" i="8"/>
  <c r="AX160" i="8"/>
  <c r="AX162" i="8"/>
  <c r="AX161" i="8"/>
  <c r="AX164" i="8"/>
  <c r="AX163" i="8"/>
  <c r="AX165" i="8"/>
  <c r="AX166" i="8"/>
  <c r="AX168" i="8"/>
  <c r="AX167" i="8"/>
  <c r="AX170" i="8"/>
  <c r="AX169" i="8"/>
  <c r="AX172" i="8"/>
  <c r="AX171" i="8"/>
  <c r="AX174" i="8"/>
  <c r="AX173" i="8"/>
  <c r="AX175" i="8"/>
  <c r="AX176" i="8"/>
  <c r="AX178" i="8"/>
  <c r="AX177" i="8"/>
  <c r="AX180" i="8"/>
  <c r="AX179" i="8"/>
  <c r="AX182" i="8"/>
  <c r="AX181" i="8"/>
  <c r="AX183" i="8"/>
  <c r="AX184" i="8"/>
  <c r="AX186" i="8"/>
  <c r="AX185" i="8"/>
  <c r="AX187" i="8"/>
  <c r="AX188" i="8"/>
  <c r="AX190" i="8"/>
  <c r="AX189" i="8"/>
  <c r="AX192" i="8"/>
  <c r="AX191" i="8"/>
  <c r="AX193" i="8"/>
  <c r="AX194" i="8"/>
  <c r="AX196" i="8"/>
  <c r="AX195" i="8"/>
  <c r="AX198" i="8"/>
  <c r="AX197" i="8"/>
  <c r="AX199" i="8"/>
  <c r="AX200" i="8"/>
  <c r="AX201" i="8"/>
  <c r="AX202" i="8"/>
  <c r="AX203" i="8"/>
  <c r="AX204" i="8"/>
  <c r="AX205" i="8"/>
  <c r="AX206" i="8"/>
  <c r="AX207" i="8"/>
  <c r="AX208" i="8"/>
  <c r="AX209" i="8"/>
  <c r="AX210" i="8"/>
  <c r="AX211" i="8"/>
  <c r="AX212" i="8"/>
  <c r="AX213" i="8"/>
  <c r="AX214" i="8"/>
  <c r="AX215" i="8"/>
  <c r="AX216" i="8"/>
  <c r="AX218" i="8"/>
  <c r="AX217" i="8"/>
  <c r="AX220" i="8"/>
  <c r="AX219" i="8"/>
  <c r="AX221" i="8"/>
  <c r="AX222" i="8"/>
  <c r="AX224" i="8"/>
  <c r="AX223" i="8"/>
  <c r="AX226" i="8"/>
  <c r="AX225" i="8"/>
  <c r="AX228" i="8"/>
  <c r="AX227" i="8"/>
  <c r="AX230" i="8"/>
  <c r="AX229" i="8"/>
  <c r="AX232" i="8"/>
  <c r="AX231" i="8"/>
  <c r="AX234" i="8"/>
  <c r="AX233" i="8"/>
  <c r="AX236" i="8"/>
  <c r="AX235" i="8"/>
  <c r="AX238" i="8"/>
  <c r="AX237" i="8"/>
  <c r="AX239" i="8"/>
  <c r="AX240" i="8"/>
  <c r="AX241" i="8"/>
  <c r="AX242" i="8"/>
  <c r="AX244" i="8"/>
  <c r="AX243" i="8"/>
  <c r="AX3" i="8"/>
  <c r="AN6" i="8"/>
  <c r="AP6" i="8"/>
  <c r="AN157" i="8"/>
  <c r="AN100" i="8"/>
  <c r="AN5" i="8"/>
  <c r="AN29" i="8"/>
  <c r="AR29" i="8"/>
  <c r="AN4" i="8"/>
  <c r="AR4" i="8"/>
  <c r="AT4" i="8"/>
  <c r="CI167" i="6"/>
  <c r="BH4" i="6"/>
  <c r="BH5" i="6"/>
  <c r="BH6" i="6"/>
  <c r="BH7" i="6"/>
  <c r="BH8" i="6"/>
  <c r="BH9" i="6"/>
  <c r="BH10" i="6"/>
  <c r="BH11" i="6"/>
  <c r="BH12" i="6"/>
  <c r="BH13" i="6"/>
  <c r="BH14" i="6"/>
  <c r="BH15" i="6"/>
  <c r="BH16" i="6"/>
  <c r="BH17" i="6"/>
  <c r="BH18" i="6"/>
  <c r="BH19" i="6"/>
  <c r="BH20" i="6"/>
  <c r="BH21" i="6"/>
  <c r="BH22" i="6"/>
  <c r="BH23" i="6"/>
  <c r="BH24" i="6"/>
  <c r="BH25" i="6"/>
  <c r="BH26" i="6"/>
  <c r="BH27" i="6"/>
  <c r="BH28" i="6"/>
  <c r="BH29" i="6"/>
  <c r="BH30" i="6"/>
  <c r="BH31" i="6"/>
  <c r="BH32" i="6"/>
  <c r="BH33" i="6"/>
  <c r="BH34" i="6"/>
  <c r="BH35" i="6"/>
  <c r="BH36" i="6"/>
  <c r="BH37" i="6"/>
  <c r="BH38" i="6"/>
  <c r="BH39" i="6"/>
  <c r="BH40" i="6"/>
  <c r="BH41" i="6"/>
  <c r="BH42" i="6"/>
  <c r="BH43" i="6"/>
  <c r="BH44" i="6"/>
  <c r="BH45" i="6"/>
  <c r="BH46" i="6"/>
  <c r="BH47" i="6"/>
  <c r="BH48" i="6"/>
  <c r="BH49" i="6"/>
  <c r="BH50" i="6"/>
  <c r="BH51" i="6"/>
  <c r="BH52" i="6"/>
  <c r="BH53" i="6"/>
  <c r="BH54" i="6"/>
  <c r="BH55" i="6"/>
  <c r="BH56" i="6"/>
  <c r="BH57" i="6"/>
  <c r="BH58" i="6"/>
  <c r="BH59" i="6"/>
  <c r="BH60" i="6"/>
  <c r="BH61" i="6"/>
  <c r="BH62" i="6"/>
  <c r="BH63" i="6"/>
  <c r="BH64" i="6"/>
  <c r="BH65" i="6"/>
  <c r="BH66" i="6"/>
  <c r="BH67" i="6"/>
  <c r="BH68" i="6"/>
  <c r="BH69" i="6"/>
  <c r="BH70" i="6"/>
  <c r="BH71" i="6"/>
  <c r="BH72" i="6"/>
  <c r="BH73" i="6"/>
  <c r="BH74" i="6"/>
  <c r="BH75" i="6"/>
  <c r="BH76" i="6"/>
  <c r="BH77" i="6"/>
  <c r="BH78" i="6"/>
  <c r="BH79" i="6"/>
  <c r="BH80" i="6"/>
  <c r="BH81" i="6"/>
  <c r="BH82" i="6"/>
  <c r="BH83" i="6"/>
  <c r="BH84" i="6"/>
  <c r="BH85" i="6"/>
  <c r="BH86" i="6"/>
  <c r="BH87" i="6"/>
  <c r="BH88" i="6"/>
  <c r="BH89" i="6"/>
  <c r="BH90" i="6"/>
  <c r="BH91" i="6"/>
  <c r="BH92" i="6"/>
  <c r="BH93" i="6"/>
  <c r="BH94" i="6"/>
  <c r="BH95" i="6"/>
  <c r="BH96" i="6"/>
  <c r="BH97" i="6"/>
  <c r="BH98" i="6"/>
  <c r="BH99" i="6"/>
  <c r="BH100" i="6"/>
  <c r="BH101" i="6"/>
  <c r="BH102" i="6"/>
  <c r="BH103" i="6"/>
  <c r="BH104" i="6"/>
  <c r="BH105" i="6"/>
  <c r="BH106" i="6"/>
  <c r="BH107" i="6"/>
  <c r="BH108" i="6"/>
  <c r="BH109" i="6"/>
  <c r="BH110" i="6"/>
  <c r="BH111" i="6"/>
  <c r="BH112" i="6"/>
  <c r="BH113" i="6"/>
  <c r="BH114" i="6"/>
  <c r="BH115" i="6"/>
  <c r="BH116" i="6"/>
  <c r="BH117" i="6"/>
  <c r="BH118" i="6"/>
  <c r="BH119" i="6"/>
  <c r="BH120" i="6"/>
  <c r="BH121" i="6"/>
  <c r="BH122" i="6"/>
  <c r="BH123" i="6"/>
  <c r="BH124" i="6"/>
  <c r="BH125" i="6"/>
  <c r="BH126" i="6"/>
  <c r="BH127" i="6"/>
  <c r="BH128" i="6"/>
  <c r="BH129" i="6"/>
  <c r="BH130" i="6"/>
  <c r="BH131" i="6"/>
  <c r="BH132" i="6"/>
  <c r="BH133" i="6"/>
  <c r="BH134" i="6"/>
  <c r="BH135" i="6"/>
  <c r="BH136" i="6"/>
  <c r="BH137" i="6"/>
  <c r="BH138" i="6"/>
  <c r="BH139" i="6"/>
  <c r="BH140" i="6"/>
  <c r="BH141" i="6"/>
  <c r="BH142" i="6"/>
  <c r="BH143" i="6"/>
  <c r="BH144" i="6"/>
  <c r="BH145" i="6"/>
  <c r="BH146" i="6"/>
  <c r="BH147" i="6"/>
  <c r="BH148" i="6"/>
  <c r="BH149" i="6"/>
  <c r="BH150" i="6"/>
  <c r="BH151" i="6"/>
  <c r="BH152" i="6"/>
  <c r="BH153" i="6"/>
  <c r="BH154" i="6"/>
  <c r="BH155" i="6"/>
  <c r="BH156" i="6"/>
  <c r="BH157" i="6"/>
  <c r="BH158" i="6"/>
  <c r="BH159" i="6"/>
  <c r="BH160" i="6"/>
  <c r="BH161" i="6"/>
  <c r="BH162" i="6"/>
  <c r="BH163" i="6"/>
  <c r="BH164" i="6"/>
  <c r="BH165" i="6"/>
  <c r="BH166" i="6"/>
  <c r="BH167" i="6"/>
  <c r="BH168" i="6"/>
  <c r="BH169" i="6"/>
  <c r="BH170" i="6"/>
  <c r="BH171" i="6"/>
  <c r="BH172" i="6"/>
  <c r="BH173" i="6"/>
  <c r="BH174" i="6"/>
  <c r="BH3" i="6"/>
  <c r="BE172" i="6"/>
  <c r="BD172" i="6"/>
  <c r="BC172" i="6"/>
  <c r="BB172" i="6"/>
  <c r="BA172" i="6"/>
  <c r="AZ172" i="6"/>
  <c r="AY172" i="6"/>
  <c r="AY70" i="6"/>
  <c r="CS154" i="6"/>
  <c r="CS169" i="6"/>
  <c r="CS4" i="6"/>
  <c r="CS5" i="6"/>
  <c r="CS6" i="6"/>
  <c r="CS7" i="6"/>
  <c r="CS8" i="6"/>
  <c r="CS9" i="6"/>
  <c r="CS10" i="6"/>
  <c r="CS11" i="6"/>
  <c r="CS12" i="6"/>
  <c r="CS13" i="6"/>
  <c r="CS14" i="6"/>
  <c r="CS15" i="6"/>
  <c r="CS16" i="6"/>
  <c r="CS17" i="6"/>
  <c r="CS18" i="6"/>
  <c r="CS19" i="6"/>
  <c r="CS20" i="6"/>
  <c r="CS21" i="6"/>
  <c r="CS22" i="6"/>
  <c r="CS23" i="6"/>
  <c r="CS24" i="6"/>
  <c r="CS25" i="6"/>
  <c r="CS26" i="6"/>
  <c r="CS27" i="6"/>
  <c r="CS28" i="6"/>
  <c r="CS29" i="6"/>
  <c r="CS30" i="6"/>
  <c r="CS31" i="6"/>
  <c r="CS32" i="6"/>
  <c r="CS33" i="6"/>
  <c r="CS34" i="6"/>
  <c r="CS35" i="6"/>
  <c r="CS36" i="6"/>
  <c r="CS37" i="6"/>
  <c r="CS38" i="6"/>
  <c r="CS39" i="6"/>
  <c r="CS40" i="6"/>
  <c r="CS41" i="6"/>
  <c r="CS42" i="6"/>
  <c r="CS43" i="6"/>
  <c r="CS44" i="6"/>
  <c r="CS45" i="6"/>
  <c r="CS46" i="6"/>
  <c r="CS47" i="6"/>
  <c r="CS48" i="6"/>
  <c r="CS49" i="6"/>
  <c r="CS50" i="6"/>
  <c r="CS51" i="6"/>
  <c r="CS52" i="6"/>
  <c r="CS53" i="6"/>
  <c r="CS54" i="6"/>
  <c r="CS55" i="6"/>
  <c r="CS56" i="6"/>
  <c r="CS57" i="6"/>
  <c r="CS58" i="6"/>
  <c r="CS59" i="6"/>
  <c r="CS60" i="6"/>
  <c r="CS61" i="6"/>
  <c r="CS62" i="6"/>
  <c r="CS63" i="6"/>
  <c r="CS64" i="6"/>
  <c r="CS65" i="6"/>
  <c r="CS66" i="6"/>
  <c r="CS67" i="6"/>
  <c r="CS68" i="6"/>
  <c r="CS69" i="6"/>
  <c r="CS70" i="6"/>
  <c r="CS71" i="6"/>
  <c r="CS72" i="6"/>
  <c r="CS73" i="6"/>
  <c r="CS74" i="6"/>
  <c r="CS75" i="6"/>
  <c r="CS76" i="6"/>
  <c r="CS77" i="6"/>
  <c r="CS78" i="6"/>
  <c r="CS79" i="6"/>
  <c r="CS80" i="6"/>
  <c r="CS81" i="6"/>
  <c r="CS82" i="6"/>
  <c r="CS83" i="6"/>
  <c r="CS84" i="6"/>
  <c r="CS85" i="6"/>
  <c r="CS86" i="6"/>
  <c r="CS87" i="6"/>
  <c r="CS88" i="6"/>
  <c r="CS89" i="6"/>
  <c r="CS90" i="6"/>
  <c r="CS91" i="6"/>
  <c r="CS92" i="6"/>
  <c r="CS93" i="6"/>
  <c r="CS94" i="6"/>
  <c r="CS95" i="6"/>
  <c r="CS96" i="6"/>
  <c r="CS97" i="6"/>
  <c r="CS98" i="6"/>
  <c r="CS99" i="6"/>
  <c r="CS100" i="6"/>
  <c r="CS101" i="6"/>
  <c r="CS102" i="6"/>
  <c r="CS103" i="6"/>
  <c r="CS104" i="6"/>
  <c r="CS105" i="6"/>
  <c r="CS106" i="6"/>
  <c r="CS107" i="6"/>
  <c r="CS108" i="6"/>
  <c r="CS109" i="6"/>
  <c r="CS110" i="6"/>
  <c r="CS111" i="6"/>
  <c r="CS112" i="6"/>
  <c r="CS113" i="6"/>
  <c r="CS114" i="6"/>
  <c r="CS115" i="6"/>
  <c r="CS116" i="6"/>
  <c r="CS117" i="6"/>
  <c r="CS118" i="6"/>
  <c r="CS119" i="6"/>
  <c r="CS120" i="6"/>
  <c r="CS121" i="6"/>
  <c r="CS122" i="6"/>
  <c r="CS123" i="6"/>
  <c r="CS124" i="6"/>
  <c r="CS125" i="6"/>
  <c r="CS126" i="6"/>
  <c r="CS127" i="6"/>
  <c r="CS128" i="6"/>
  <c r="CS129" i="6"/>
  <c r="CS130" i="6"/>
  <c r="CS131" i="6"/>
  <c r="CS132" i="6"/>
  <c r="CS133" i="6"/>
  <c r="CS134" i="6"/>
  <c r="CS135" i="6"/>
  <c r="CS136" i="6"/>
  <c r="CS138" i="6"/>
  <c r="CS139" i="6"/>
  <c r="CS140" i="6"/>
  <c r="CS141" i="6"/>
  <c r="CS142" i="6"/>
  <c r="CS143" i="6"/>
  <c r="CS144" i="6"/>
  <c r="CS145" i="6"/>
  <c r="CS146" i="6"/>
  <c r="CS147" i="6"/>
  <c r="CS148" i="6"/>
  <c r="CS149" i="6"/>
  <c r="CS150" i="6"/>
  <c r="CS151" i="6"/>
  <c r="CS152" i="6"/>
  <c r="CS153" i="6"/>
  <c r="CS155" i="6"/>
  <c r="CS156" i="6"/>
  <c r="CS157" i="6"/>
  <c r="CS158" i="6"/>
  <c r="CS159" i="6"/>
  <c r="CS160" i="6"/>
  <c r="CS161" i="6"/>
  <c r="CS162" i="6"/>
  <c r="CS163" i="6"/>
  <c r="CS164" i="6"/>
  <c r="CS165" i="6"/>
  <c r="CS166" i="6"/>
  <c r="CS167" i="6"/>
  <c r="CS168" i="6"/>
  <c r="CS170" i="6"/>
  <c r="CS171" i="6"/>
  <c r="CS172" i="6"/>
  <c r="CS173" i="6"/>
  <c r="CS174" i="6"/>
  <c r="CS3" i="6"/>
  <c r="CT3" i="9"/>
  <c r="CI4" i="6"/>
  <c r="CM4" i="6"/>
  <c r="CK4" i="6"/>
  <c r="CJ4" i="6"/>
  <c r="CN4" i="6"/>
  <c r="CL4" i="6"/>
  <c r="CI5" i="6"/>
  <c r="CM5" i="6"/>
  <c r="CK5" i="6"/>
  <c r="CJ5" i="6"/>
  <c r="CL5" i="6"/>
  <c r="CN5" i="6"/>
  <c r="CI6" i="6"/>
  <c r="CM6" i="6"/>
  <c r="CK6" i="6"/>
  <c r="CJ6" i="6"/>
  <c r="CN6" i="6"/>
  <c r="CL6" i="6"/>
  <c r="CI7" i="6"/>
  <c r="CK7" i="6"/>
  <c r="CM7" i="6"/>
  <c r="CJ7" i="6"/>
  <c r="CL7" i="6"/>
  <c r="CN7" i="6"/>
  <c r="CI8" i="6"/>
  <c r="CM8" i="6"/>
  <c r="CK8" i="6"/>
  <c r="CJ8" i="6"/>
  <c r="CN8" i="6"/>
  <c r="CL8" i="6"/>
  <c r="CI9" i="6"/>
  <c r="CK9" i="6"/>
  <c r="CM9" i="6"/>
  <c r="CJ9" i="6"/>
  <c r="CL9" i="6"/>
  <c r="CN9" i="6"/>
  <c r="CI10" i="6"/>
  <c r="CM10" i="6"/>
  <c r="CK10" i="6"/>
  <c r="CJ10" i="6"/>
  <c r="CN10" i="6"/>
  <c r="CL10" i="6"/>
  <c r="CI11" i="6"/>
  <c r="CK11" i="6"/>
  <c r="CM11" i="6"/>
  <c r="CJ11" i="6"/>
  <c r="CL11" i="6"/>
  <c r="CN11" i="6"/>
  <c r="CI12" i="6"/>
  <c r="CM12" i="6"/>
  <c r="CK12" i="6"/>
  <c r="CJ12" i="6"/>
  <c r="CN12" i="6"/>
  <c r="CL12" i="6"/>
  <c r="CI13" i="6"/>
  <c r="CK13" i="6"/>
  <c r="CM13" i="6"/>
  <c r="CJ13" i="6"/>
  <c r="CL13" i="6"/>
  <c r="CN13" i="6"/>
  <c r="CI14" i="6"/>
  <c r="CM14" i="6"/>
  <c r="CK14" i="6"/>
  <c r="CJ14" i="6"/>
  <c r="CN14" i="6"/>
  <c r="CL14" i="6"/>
  <c r="CI15" i="6"/>
  <c r="CK15" i="6"/>
  <c r="CM15" i="6"/>
  <c r="CJ15" i="6"/>
  <c r="CL15" i="6"/>
  <c r="CN15" i="6"/>
  <c r="CI16" i="6"/>
  <c r="CM16" i="6"/>
  <c r="CK16" i="6"/>
  <c r="CJ16" i="6"/>
  <c r="CN16" i="6"/>
  <c r="CL16" i="6"/>
  <c r="CI17" i="6"/>
  <c r="CK17" i="6"/>
  <c r="CM17" i="6"/>
  <c r="CJ17" i="6"/>
  <c r="CL17" i="6"/>
  <c r="CN17" i="6"/>
  <c r="CI18" i="6"/>
  <c r="CM18" i="6"/>
  <c r="CK18" i="6"/>
  <c r="CJ18" i="6"/>
  <c r="CN18" i="6"/>
  <c r="CL18" i="6"/>
  <c r="CI19" i="6"/>
  <c r="CK19" i="6"/>
  <c r="CM19" i="6"/>
  <c r="CJ19" i="6"/>
  <c r="CL19" i="6"/>
  <c r="CN19" i="6"/>
  <c r="CI20" i="6"/>
  <c r="CM20" i="6"/>
  <c r="CK20" i="6"/>
  <c r="CJ20" i="6"/>
  <c r="CN20" i="6"/>
  <c r="CL20" i="6"/>
  <c r="CI21" i="6"/>
  <c r="CK21" i="6"/>
  <c r="CM21" i="6"/>
  <c r="CJ21" i="6"/>
  <c r="CL21" i="6"/>
  <c r="CN21" i="6"/>
  <c r="CI22" i="6"/>
  <c r="CM22" i="6"/>
  <c r="CK22" i="6"/>
  <c r="CJ22" i="6"/>
  <c r="CN22" i="6"/>
  <c r="CL22" i="6"/>
  <c r="CI23" i="6"/>
  <c r="CK23" i="6"/>
  <c r="CM23" i="6"/>
  <c r="CJ23" i="6"/>
  <c r="CL23" i="6"/>
  <c r="CN23" i="6"/>
  <c r="CI24" i="6"/>
  <c r="CM24" i="6"/>
  <c r="CK24" i="6"/>
  <c r="CJ24" i="6"/>
  <c r="CN24" i="6"/>
  <c r="CL24" i="6"/>
  <c r="CI25" i="6"/>
  <c r="CK25" i="6"/>
  <c r="CM25" i="6"/>
  <c r="CJ25" i="6"/>
  <c r="CL25" i="6"/>
  <c r="CN25" i="6"/>
  <c r="CI26" i="6"/>
  <c r="CM26" i="6"/>
  <c r="CK26" i="6"/>
  <c r="CJ26" i="6"/>
  <c r="CN26" i="6"/>
  <c r="CL26" i="6"/>
  <c r="CI27" i="6"/>
  <c r="CK27" i="6"/>
  <c r="CM27" i="6"/>
  <c r="CJ27" i="6"/>
  <c r="CL27" i="6"/>
  <c r="CN27" i="6"/>
  <c r="CI28" i="6"/>
  <c r="CM28" i="6"/>
  <c r="CK28" i="6"/>
  <c r="CJ28" i="6"/>
  <c r="CN28" i="6"/>
  <c r="CL28" i="6"/>
  <c r="CI29" i="6"/>
  <c r="CK29" i="6"/>
  <c r="CM29" i="6"/>
  <c r="CJ29" i="6"/>
  <c r="CL29" i="6"/>
  <c r="CN29" i="6"/>
  <c r="CI30" i="6"/>
  <c r="CM30" i="6"/>
  <c r="CK30" i="6"/>
  <c r="CJ30" i="6"/>
  <c r="CN30" i="6"/>
  <c r="CL30" i="6"/>
  <c r="CI31" i="6"/>
  <c r="CK31" i="6"/>
  <c r="CM31" i="6"/>
  <c r="CJ31" i="6"/>
  <c r="CL31" i="6"/>
  <c r="CN31" i="6"/>
  <c r="CI32" i="6"/>
  <c r="CM32" i="6"/>
  <c r="CK32" i="6"/>
  <c r="CJ32" i="6"/>
  <c r="CN32" i="6"/>
  <c r="CL32" i="6"/>
  <c r="CI33" i="6"/>
  <c r="CK33" i="6"/>
  <c r="CM33" i="6"/>
  <c r="CJ33" i="6"/>
  <c r="CL33" i="6"/>
  <c r="CN33" i="6"/>
  <c r="CI34" i="6"/>
  <c r="CM34" i="6"/>
  <c r="CK34" i="6"/>
  <c r="CJ34" i="6"/>
  <c r="CN34" i="6"/>
  <c r="CL34" i="6"/>
  <c r="CI35" i="6"/>
  <c r="CK35" i="6"/>
  <c r="CM35" i="6"/>
  <c r="CJ35" i="6"/>
  <c r="CL35" i="6"/>
  <c r="CN35" i="6"/>
  <c r="CI36" i="6"/>
  <c r="CM36" i="6"/>
  <c r="CK36" i="6"/>
  <c r="CJ36" i="6"/>
  <c r="CN36" i="6"/>
  <c r="CL36" i="6"/>
  <c r="CI37" i="6"/>
  <c r="CK37" i="6"/>
  <c r="CM37" i="6"/>
  <c r="CJ37" i="6"/>
  <c r="CL37" i="6"/>
  <c r="CN37" i="6"/>
  <c r="CI38" i="6"/>
  <c r="CM38" i="6"/>
  <c r="CK38" i="6"/>
  <c r="CJ38" i="6"/>
  <c r="CN38" i="6"/>
  <c r="CL38" i="6"/>
  <c r="CI39" i="6"/>
  <c r="CK39" i="6"/>
  <c r="CM39" i="6"/>
  <c r="CJ39" i="6"/>
  <c r="CL39" i="6"/>
  <c r="CN39" i="6"/>
  <c r="CI40" i="6"/>
  <c r="CM40" i="6"/>
  <c r="CK40" i="6"/>
  <c r="CJ40" i="6"/>
  <c r="CN40" i="6"/>
  <c r="CL40" i="6"/>
  <c r="CI41" i="6"/>
  <c r="CK41" i="6"/>
  <c r="CM41" i="6"/>
  <c r="CJ41" i="6"/>
  <c r="CL41" i="6"/>
  <c r="CN41" i="6"/>
  <c r="CI42" i="6"/>
  <c r="CM42" i="6"/>
  <c r="CK42" i="6"/>
  <c r="CJ42" i="6"/>
  <c r="CN42" i="6"/>
  <c r="CL42" i="6"/>
  <c r="CI43" i="6"/>
  <c r="CK43" i="6"/>
  <c r="CM43" i="6"/>
  <c r="CJ43" i="6"/>
  <c r="CL43" i="6"/>
  <c r="CN43" i="6"/>
  <c r="CI44" i="6"/>
  <c r="CM44" i="6"/>
  <c r="CK44" i="6"/>
  <c r="CJ44" i="6"/>
  <c r="CN44" i="6"/>
  <c r="CL44" i="6"/>
  <c r="CI45" i="6"/>
  <c r="CK45" i="6"/>
  <c r="CM45" i="6"/>
  <c r="CJ45" i="6"/>
  <c r="CL45" i="6"/>
  <c r="CN45" i="6"/>
  <c r="CI46" i="6"/>
  <c r="CM46" i="6"/>
  <c r="CK46" i="6"/>
  <c r="CJ46" i="6"/>
  <c r="CN46" i="6"/>
  <c r="CL46" i="6"/>
  <c r="CI47" i="6"/>
  <c r="CK47" i="6"/>
  <c r="CM47" i="6"/>
  <c r="CJ47" i="6"/>
  <c r="CL47" i="6"/>
  <c r="CN47" i="6"/>
  <c r="CI48" i="6"/>
  <c r="CM48" i="6"/>
  <c r="CK48" i="6"/>
  <c r="CJ48" i="6"/>
  <c r="CN48" i="6"/>
  <c r="CL48" i="6"/>
  <c r="CI49" i="6"/>
  <c r="CK49" i="6"/>
  <c r="CM49" i="6"/>
  <c r="CJ49" i="6"/>
  <c r="CL49" i="6"/>
  <c r="CN49" i="6"/>
  <c r="CI50" i="6"/>
  <c r="CM50" i="6"/>
  <c r="CK50" i="6"/>
  <c r="CJ50" i="6"/>
  <c r="CN50" i="6"/>
  <c r="CL50" i="6"/>
  <c r="CI51" i="6"/>
  <c r="CK51" i="6"/>
  <c r="CM51" i="6"/>
  <c r="CJ51" i="6"/>
  <c r="CL51" i="6"/>
  <c r="CN51" i="6"/>
  <c r="CI52" i="6"/>
  <c r="CM52" i="6"/>
  <c r="CK52" i="6"/>
  <c r="CJ52" i="6"/>
  <c r="CN52" i="6"/>
  <c r="CL52" i="6"/>
  <c r="CI53" i="6"/>
  <c r="CK53" i="6"/>
  <c r="CM53" i="6"/>
  <c r="CJ53" i="6"/>
  <c r="CL53" i="6"/>
  <c r="CN53" i="6"/>
  <c r="CI54" i="6"/>
  <c r="CM54" i="6"/>
  <c r="CK54" i="6"/>
  <c r="CJ54" i="6"/>
  <c r="CN54" i="6"/>
  <c r="CL54" i="6"/>
  <c r="CI55" i="6"/>
  <c r="CK55" i="6"/>
  <c r="CM55" i="6"/>
  <c r="CJ55" i="6"/>
  <c r="CL55" i="6"/>
  <c r="CN55" i="6"/>
  <c r="CI56" i="6"/>
  <c r="CM56" i="6"/>
  <c r="CK56" i="6"/>
  <c r="CJ56" i="6"/>
  <c r="CN56" i="6"/>
  <c r="CL56" i="6"/>
  <c r="CI57" i="6"/>
  <c r="CK57" i="6"/>
  <c r="CM57" i="6"/>
  <c r="CJ57" i="6"/>
  <c r="CL57" i="6"/>
  <c r="CN57" i="6"/>
  <c r="CI58" i="6"/>
  <c r="CM58" i="6"/>
  <c r="CK58" i="6"/>
  <c r="CJ58" i="6"/>
  <c r="CN58" i="6"/>
  <c r="CL58" i="6"/>
  <c r="CI59" i="6"/>
  <c r="CK59" i="6"/>
  <c r="CM59" i="6"/>
  <c r="CJ59" i="6"/>
  <c r="CL59" i="6"/>
  <c r="CN59" i="6"/>
  <c r="CI60" i="6"/>
  <c r="CM60" i="6"/>
  <c r="CK60" i="6"/>
  <c r="CJ60" i="6"/>
  <c r="CN60" i="6"/>
  <c r="CL60" i="6"/>
  <c r="CI61" i="6"/>
  <c r="CK61" i="6"/>
  <c r="CM61" i="6"/>
  <c r="CJ61" i="6"/>
  <c r="CL61" i="6"/>
  <c r="CN61" i="6"/>
  <c r="CI62" i="6"/>
  <c r="CM62" i="6"/>
  <c r="CK62" i="6"/>
  <c r="CJ62" i="6"/>
  <c r="CN62" i="6"/>
  <c r="CL62" i="6"/>
  <c r="CI63" i="6"/>
  <c r="CK63" i="6"/>
  <c r="CM63" i="6"/>
  <c r="CJ63" i="6"/>
  <c r="CL63" i="6"/>
  <c r="CN63" i="6"/>
  <c r="CI64" i="6"/>
  <c r="CM64" i="6"/>
  <c r="CK64" i="6"/>
  <c r="CJ64" i="6"/>
  <c r="CN64" i="6"/>
  <c r="CL64" i="6"/>
  <c r="CI65" i="6"/>
  <c r="CK65" i="6"/>
  <c r="CM65" i="6"/>
  <c r="CJ65" i="6"/>
  <c r="CL65" i="6"/>
  <c r="CN65" i="6"/>
  <c r="CI66" i="6"/>
  <c r="CM66" i="6"/>
  <c r="CK66" i="6"/>
  <c r="CJ66" i="6"/>
  <c r="CN66" i="6"/>
  <c r="CL66" i="6"/>
  <c r="CI67" i="6"/>
  <c r="CK67" i="6"/>
  <c r="CM67" i="6"/>
  <c r="CJ67" i="6"/>
  <c r="CL67" i="6"/>
  <c r="CN67" i="6"/>
  <c r="CI68" i="6"/>
  <c r="CM68" i="6"/>
  <c r="CK68" i="6"/>
  <c r="CJ68" i="6"/>
  <c r="CN68" i="6"/>
  <c r="CL68" i="6"/>
  <c r="CI69" i="6"/>
  <c r="CK69" i="6"/>
  <c r="CM69" i="6"/>
  <c r="CJ69" i="6"/>
  <c r="CL69" i="6"/>
  <c r="CN69" i="6"/>
  <c r="CI70" i="6"/>
  <c r="CM70" i="6"/>
  <c r="CK70" i="6"/>
  <c r="CJ70" i="6"/>
  <c r="CN70" i="6"/>
  <c r="CL70" i="6"/>
  <c r="CI71" i="6"/>
  <c r="CK71" i="6"/>
  <c r="CM71" i="6"/>
  <c r="CJ71" i="6"/>
  <c r="CL71" i="6"/>
  <c r="CN71" i="6"/>
  <c r="CI72" i="6"/>
  <c r="CM72" i="6"/>
  <c r="CK72" i="6"/>
  <c r="CJ72" i="6"/>
  <c r="CN72" i="6"/>
  <c r="CL72" i="6"/>
  <c r="CI73" i="6"/>
  <c r="CK73" i="6"/>
  <c r="CM73" i="6"/>
  <c r="CJ73" i="6"/>
  <c r="CL73" i="6"/>
  <c r="CN73" i="6"/>
  <c r="CI74" i="6"/>
  <c r="CM74" i="6"/>
  <c r="CK74" i="6"/>
  <c r="CJ74" i="6"/>
  <c r="CN74" i="6"/>
  <c r="CL74" i="6"/>
  <c r="CI75" i="6"/>
  <c r="CK75" i="6"/>
  <c r="CM75" i="6"/>
  <c r="CJ75" i="6"/>
  <c r="CL75" i="6"/>
  <c r="CN75" i="6"/>
  <c r="CI76" i="6"/>
  <c r="CM76" i="6"/>
  <c r="CK76" i="6"/>
  <c r="CJ76" i="6"/>
  <c r="CN76" i="6"/>
  <c r="CL76" i="6"/>
  <c r="CI77" i="6"/>
  <c r="CK77" i="6"/>
  <c r="CM77" i="6"/>
  <c r="CJ77" i="6"/>
  <c r="CL77" i="6"/>
  <c r="CN77" i="6"/>
  <c r="CI78" i="6"/>
  <c r="CM78" i="6"/>
  <c r="CK78" i="6"/>
  <c r="CJ78" i="6"/>
  <c r="CN78" i="6"/>
  <c r="CL78" i="6"/>
  <c r="CI79" i="6"/>
  <c r="CK79" i="6"/>
  <c r="CM79" i="6"/>
  <c r="CJ79" i="6"/>
  <c r="CL79" i="6"/>
  <c r="CN79" i="6"/>
  <c r="CI80" i="6"/>
  <c r="CM80" i="6"/>
  <c r="CK80" i="6"/>
  <c r="CJ80" i="6"/>
  <c r="CN80" i="6"/>
  <c r="CL80" i="6"/>
  <c r="CI81" i="6"/>
  <c r="CK81" i="6"/>
  <c r="CM81" i="6"/>
  <c r="CJ81" i="6"/>
  <c r="CL81" i="6"/>
  <c r="CN81" i="6"/>
  <c r="CI82" i="6"/>
  <c r="CM82" i="6"/>
  <c r="CK82" i="6"/>
  <c r="CJ82" i="6"/>
  <c r="CN82" i="6"/>
  <c r="CL82" i="6"/>
  <c r="CI83" i="6"/>
  <c r="CK83" i="6"/>
  <c r="CM83" i="6"/>
  <c r="CJ83" i="6"/>
  <c r="CL83" i="6"/>
  <c r="CN83" i="6"/>
  <c r="CI84" i="6"/>
  <c r="CM84" i="6"/>
  <c r="CK84" i="6"/>
  <c r="CJ84" i="6"/>
  <c r="CN84" i="6"/>
  <c r="CL84" i="6"/>
  <c r="CI85" i="6"/>
  <c r="CK85" i="6"/>
  <c r="CM85" i="6"/>
  <c r="CJ85" i="6"/>
  <c r="CL85" i="6"/>
  <c r="CN85" i="6"/>
  <c r="CI86" i="6"/>
  <c r="CM86" i="6"/>
  <c r="CK86" i="6"/>
  <c r="CJ86" i="6"/>
  <c r="CN86" i="6"/>
  <c r="CL86" i="6"/>
  <c r="CI87" i="6"/>
  <c r="CK87" i="6"/>
  <c r="CM87" i="6"/>
  <c r="CJ87" i="6"/>
  <c r="CL87" i="6"/>
  <c r="CN87" i="6"/>
  <c r="CI88" i="6"/>
  <c r="CM88" i="6"/>
  <c r="CK88" i="6"/>
  <c r="CJ88" i="6"/>
  <c r="CN88" i="6"/>
  <c r="CL88" i="6"/>
  <c r="CI89" i="6"/>
  <c r="CK89" i="6"/>
  <c r="CM89" i="6"/>
  <c r="CJ89" i="6"/>
  <c r="CL89" i="6"/>
  <c r="CN89" i="6"/>
  <c r="CI90" i="6"/>
  <c r="CM90" i="6"/>
  <c r="CK90" i="6"/>
  <c r="CJ90" i="6"/>
  <c r="CN90" i="6"/>
  <c r="CL90" i="6"/>
  <c r="CI91" i="6"/>
  <c r="CK91" i="6"/>
  <c r="CM91" i="6"/>
  <c r="CJ91" i="6"/>
  <c r="CL91" i="6"/>
  <c r="CN91" i="6"/>
  <c r="CI92" i="6"/>
  <c r="CM92" i="6"/>
  <c r="CK92" i="6"/>
  <c r="CJ92" i="6"/>
  <c r="CN92" i="6"/>
  <c r="CL92" i="6"/>
  <c r="CI93" i="6"/>
  <c r="CK93" i="6"/>
  <c r="CM93" i="6"/>
  <c r="CJ93" i="6"/>
  <c r="CL93" i="6"/>
  <c r="CN93" i="6"/>
  <c r="CI94" i="6"/>
  <c r="CM94" i="6"/>
  <c r="CK94" i="6"/>
  <c r="CJ94" i="6"/>
  <c r="CN94" i="6"/>
  <c r="CL94" i="6"/>
  <c r="CI95" i="6"/>
  <c r="CK95" i="6"/>
  <c r="CM95" i="6"/>
  <c r="CJ95" i="6"/>
  <c r="CL95" i="6"/>
  <c r="CN95" i="6"/>
  <c r="CI96" i="6"/>
  <c r="CM96" i="6"/>
  <c r="CK96" i="6"/>
  <c r="CJ96" i="6"/>
  <c r="CN96" i="6"/>
  <c r="CL96" i="6"/>
  <c r="CI97" i="6"/>
  <c r="CK97" i="6"/>
  <c r="CM97" i="6"/>
  <c r="CJ97" i="6"/>
  <c r="CL97" i="6"/>
  <c r="CN97" i="6"/>
  <c r="CI98" i="6"/>
  <c r="CM98" i="6"/>
  <c r="CK98" i="6"/>
  <c r="CJ98" i="6"/>
  <c r="CN98" i="6"/>
  <c r="CL98" i="6"/>
  <c r="CI99" i="6"/>
  <c r="CK99" i="6"/>
  <c r="CM99" i="6"/>
  <c r="CJ99" i="6"/>
  <c r="CL99" i="6"/>
  <c r="CN99" i="6"/>
  <c r="CI100" i="6"/>
  <c r="CM100" i="6"/>
  <c r="CK100" i="6"/>
  <c r="CJ100" i="6"/>
  <c r="CN100" i="6"/>
  <c r="CL100" i="6"/>
  <c r="CI101" i="6"/>
  <c r="CK101" i="6"/>
  <c r="CM101" i="6"/>
  <c r="CJ101" i="6"/>
  <c r="CL101" i="6"/>
  <c r="CN101" i="6"/>
  <c r="CI102" i="6"/>
  <c r="CM102" i="6"/>
  <c r="CK102" i="6"/>
  <c r="CJ102" i="6"/>
  <c r="CN102" i="6"/>
  <c r="CL102" i="6"/>
  <c r="CI103" i="6"/>
  <c r="CK103" i="6"/>
  <c r="CM103" i="6"/>
  <c r="CJ103" i="6"/>
  <c r="CL103" i="6"/>
  <c r="CN103" i="6"/>
  <c r="CI104" i="6"/>
  <c r="CM104" i="6"/>
  <c r="CK104" i="6"/>
  <c r="CJ104" i="6"/>
  <c r="CN104" i="6"/>
  <c r="CL104" i="6"/>
  <c r="CI105" i="6"/>
  <c r="CK105" i="6"/>
  <c r="CM105" i="6"/>
  <c r="CJ105" i="6"/>
  <c r="CL105" i="6"/>
  <c r="CN105" i="6"/>
  <c r="CI106" i="6"/>
  <c r="CM106" i="6"/>
  <c r="CK106" i="6"/>
  <c r="CJ106" i="6"/>
  <c r="CN106" i="6"/>
  <c r="CL106" i="6"/>
  <c r="CI107" i="6"/>
  <c r="CK107" i="6"/>
  <c r="CM107" i="6"/>
  <c r="CJ107" i="6"/>
  <c r="CL107" i="6"/>
  <c r="CN107" i="6"/>
  <c r="CI108" i="6"/>
  <c r="CM108" i="6"/>
  <c r="CK108" i="6"/>
  <c r="CJ108" i="6"/>
  <c r="CN108" i="6"/>
  <c r="CL108" i="6"/>
  <c r="CI109" i="6"/>
  <c r="CK109" i="6"/>
  <c r="CM109" i="6"/>
  <c r="CJ109" i="6"/>
  <c r="CL109" i="6"/>
  <c r="CN109" i="6"/>
  <c r="CI110" i="6"/>
  <c r="CM110" i="6"/>
  <c r="CK110" i="6"/>
  <c r="CJ110" i="6"/>
  <c r="CN110" i="6"/>
  <c r="CL110" i="6"/>
  <c r="CI111" i="6"/>
  <c r="CK111" i="6"/>
  <c r="CM111" i="6"/>
  <c r="CJ111" i="6"/>
  <c r="CL111" i="6"/>
  <c r="CN111" i="6"/>
  <c r="CI112" i="6"/>
  <c r="CM112" i="6"/>
  <c r="CK112" i="6"/>
  <c r="CJ112" i="6"/>
  <c r="CN112" i="6"/>
  <c r="CL112" i="6"/>
  <c r="CI113" i="6"/>
  <c r="CK113" i="6"/>
  <c r="CM113" i="6"/>
  <c r="CJ113" i="6"/>
  <c r="CL113" i="6"/>
  <c r="CN113" i="6"/>
  <c r="CI114" i="6"/>
  <c r="CM114" i="6"/>
  <c r="CK114" i="6"/>
  <c r="CJ114" i="6"/>
  <c r="CN114" i="6"/>
  <c r="CL114" i="6"/>
  <c r="CI115" i="6"/>
  <c r="CK115" i="6"/>
  <c r="CM115" i="6"/>
  <c r="CJ115" i="6"/>
  <c r="CL115" i="6"/>
  <c r="CN115" i="6"/>
  <c r="CI116" i="6"/>
  <c r="CM116" i="6"/>
  <c r="CK116" i="6"/>
  <c r="CJ116" i="6"/>
  <c r="CN116" i="6"/>
  <c r="CL116" i="6"/>
  <c r="CI117" i="6"/>
  <c r="CK117" i="6"/>
  <c r="CM117" i="6"/>
  <c r="CJ117" i="6"/>
  <c r="CL117" i="6"/>
  <c r="CN117" i="6"/>
  <c r="CI118" i="6"/>
  <c r="CM118" i="6"/>
  <c r="CK118" i="6"/>
  <c r="CJ118" i="6"/>
  <c r="CL118" i="6"/>
  <c r="CN118" i="6"/>
  <c r="CI119" i="6"/>
  <c r="CK119" i="6"/>
  <c r="CM119" i="6"/>
  <c r="CJ119" i="6"/>
  <c r="CN119" i="6"/>
  <c r="CL119" i="6"/>
  <c r="CI120" i="6"/>
  <c r="CK120" i="6"/>
  <c r="CJ120" i="6"/>
  <c r="CN120" i="6"/>
  <c r="CL120" i="6"/>
  <c r="CI121" i="6"/>
  <c r="CK121" i="6"/>
  <c r="CM121" i="6"/>
  <c r="CJ121" i="6"/>
  <c r="CL121" i="6"/>
  <c r="CN121" i="6"/>
  <c r="CI122" i="6"/>
  <c r="CM122" i="6"/>
  <c r="CK122" i="6"/>
  <c r="CJ122" i="6"/>
  <c r="CL122" i="6"/>
  <c r="CN122" i="6"/>
  <c r="CI123" i="6"/>
  <c r="CK123" i="6"/>
  <c r="CM123" i="6"/>
  <c r="CJ123" i="6"/>
  <c r="CN123" i="6"/>
  <c r="CL123" i="6"/>
  <c r="CI124" i="6"/>
  <c r="CK124" i="6"/>
  <c r="CJ124" i="6"/>
  <c r="CN124" i="6"/>
  <c r="CL124" i="6"/>
  <c r="CI125" i="6"/>
  <c r="CK125" i="6"/>
  <c r="CM125" i="6"/>
  <c r="CJ125" i="6"/>
  <c r="CL125" i="6"/>
  <c r="CN125" i="6"/>
  <c r="CI126" i="6"/>
  <c r="CM126" i="6"/>
  <c r="CK126" i="6"/>
  <c r="CJ126" i="6"/>
  <c r="CL126" i="6"/>
  <c r="CN126" i="6"/>
  <c r="CI127" i="6"/>
  <c r="CK127" i="6"/>
  <c r="CM127" i="6"/>
  <c r="CJ127" i="6"/>
  <c r="CN127" i="6"/>
  <c r="CL127" i="6"/>
  <c r="CI128" i="6"/>
  <c r="CK128" i="6"/>
  <c r="CJ128" i="6"/>
  <c r="CN128" i="6"/>
  <c r="CL128" i="6"/>
  <c r="CI129" i="6"/>
  <c r="CK129" i="6"/>
  <c r="CM129" i="6"/>
  <c r="CJ129" i="6"/>
  <c r="CL129" i="6"/>
  <c r="CN129" i="6"/>
  <c r="CI130" i="6"/>
  <c r="CM130" i="6"/>
  <c r="CK130" i="6"/>
  <c r="CJ130" i="6"/>
  <c r="CL130" i="6"/>
  <c r="CN130" i="6"/>
  <c r="CI131" i="6"/>
  <c r="CK131" i="6"/>
  <c r="CM131" i="6"/>
  <c r="CJ131" i="6"/>
  <c r="CN131" i="6"/>
  <c r="CL131" i="6"/>
  <c r="CI132" i="6"/>
  <c r="CK132" i="6"/>
  <c r="CJ132" i="6"/>
  <c r="CN132" i="6"/>
  <c r="CL132" i="6"/>
  <c r="CI133" i="6"/>
  <c r="CK133" i="6"/>
  <c r="CM133" i="6"/>
  <c r="CJ133" i="6"/>
  <c r="CL133" i="6"/>
  <c r="CN133" i="6"/>
  <c r="CI134" i="6"/>
  <c r="CM134" i="6"/>
  <c r="CK134" i="6"/>
  <c r="CJ134" i="6"/>
  <c r="CL134" i="6"/>
  <c r="CN134" i="6"/>
  <c r="CI135" i="6"/>
  <c r="CK135" i="6"/>
  <c r="CM135" i="6"/>
  <c r="CJ135" i="6"/>
  <c r="CN135" i="6"/>
  <c r="CL135" i="6"/>
  <c r="CI136" i="6"/>
  <c r="CK136" i="6"/>
  <c r="CJ136" i="6"/>
  <c r="CN136" i="6"/>
  <c r="CL136" i="6"/>
  <c r="CI137" i="6"/>
  <c r="CK137" i="6"/>
  <c r="CM137" i="6"/>
  <c r="CJ137" i="6"/>
  <c r="CL137" i="6"/>
  <c r="CN137" i="6"/>
  <c r="CI138" i="6"/>
  <c r="CM138" i="6"/>
  <c r="CK138" i="6"/>
  <c r="CJ138" i="6"/>
  <c r="CL138" i="6"/>
  <c r="CN138" i="6"/>
  <c r="CI139" i="6"/>
  <c r="CK139" i="6"/>
  <c r="CM139" i="6"/>
  <c r="CJ139" i="6"/>
  <c r="CN139" i="6"/>
  <c r="CL139" i="6"/>
  <c r="CI140" i="6"/>
  <c r="CK140" i="6"/>
  <c r="CJ140" i="6"/>
  <c r="CN140" i="6"/>
  <c r="CL140" i="6"/>
  <c r="CI141" i="6"/>
  <c r="CK141" i="6"/>
  <c r="CM141" i="6"/>
  <c r="CJ141" i="6"/>
  <c r="CL141" i="6"/>
  <c r="CN141" i="6"/>
  <c r="CI142" i="6"/>
  <c r="CM142" i="6"/>
  <c r="CK142" i="6"/>
  <c r="CJ142" i="6"/>
  <c r="CL142" i="6"/>
  <c r="CN142" i="6"/>
  <c r="CI143" i="6"/>
  <c r="CK143" i="6"/>
  <c r="CM143" i="6"/>
  <c r="CJ143" i="6"/>
  <c r="CN143" i="6"/>
  <c r="CL143" i="6"/>
  <c r="CI144" i="6"/>
  <c r="CK144" i="6"/>
  <c r="CJ144" i="6"/>
  <c r="CN144" i="6"/>
  <c r="CL144" i="6"/>
  <c r="CI145" i="6"/>
  <c r="CK145" i="6"/>
  <c r="CM145" i="6"/>
  <c r="CJ145" i="6"/>
  <c r="CL145" i="6"/>
  <c r="CN145" i="6"/>
  <c r="CI146" i="6"/>
  <c r="CM146" i="6"/>
  <c r="CK146" i="6"/>
  <c r="CJ146" i="6"/>
  <c r="CL146" i="6"/>
  <c r="CN146" i="6"/>
  <c r="CI147" i="6"/>
  <c r="CK147" i="6"/>
  <c r="CM147" i="6"/>
  <c r="CJ147" i="6"/>
  <c r="CN147" i="6"/>
  <c r="CL147" i="6"/>
  <c r="CI148" i="6"/>
  <c r="CK148" i="6"/>
  <c r="CJ148" i="6"/>
  <c r="CN148" i="6"/>
  <c r="CL148" i="6"/>
  <c r="CI149" i="6"/>
  <c r="CK149" i="6"/>
  <c r="CM149" i="6"/>
  <c r="CJ149" i="6"/>
  <c r="CL149" i="6"/>
  <c r="CN149" i="6"/>
  <c r="CI150" i="6"/>
  <c r="CM150" i="6"/>
  <c r="CK150" i="6"/>
  <c r="CJ150" i="6"/>
  <c r="CL150" i="6"/>
  <c r="CN150" i="6"/>
  <c r="CI151" i="6"/>
  <c r="CK151" i="6"/>
  <c r="CM151" i="6"/>
  <c r="CJ151" i="6"/>
  <c r="CN151" i="6"/>
  <c r="CL151" i="6"/>
  <c r="CI152" i="6"/>
  <c r="CK152" i="6"/>
  <c r="CJ152" i="6"/>
  <c r="CN152" i="6"/>
  <c r="CL152" i="6"/>
  <c r="CI153" i="6"/>
  <c r="CK153" i="6"/>
  <c r="CM153" i="6"/>
  <c r="CJ153" i="6"/>
  <c r="CL153" i="6"/>
  <c r="CN153" i="6"/>
  <c r="CI154" i="6"/>
  <c r="CM154" i="6"/>
  <c r="CK154" i="6"/>
  <c r="CJ154" i="6"/>
  <c r="CL154" i="6"/>
  <c r="CN154" i="6"/>
  <c r="CI155" i="6"/>
  <c r="CK155" i="6"/>
  <c r="CM155" i="6"/>
  <c r="CJ155" i="6"/>
  <c r="CN155" i="6"/>
  <c r="CL155" i="6"/>
  <c r="CI156" i="6"/>
  <c r="CK156" i="6"/>
  <c r="CJ156" i="6"/>
  <c r="CN156" i="6"/>
  <c r="CL156" i="6"/>
  <c r="CI157" i="6"/>
  <c r="CK157" i="6"/>
  <c r="CM157" i="6"/>
  <c r="CJ157" i="6"/>
  <c r="CL157" i="6"/>
  <c r="CN157" i="6"/>
  <c r="CI158" i="6"/>
  <c r="CM158" i="6"/>
  <c r="CK158" i="6"/>
  <c r="CJ158" i="6"/>
  <c r="CL158" i="6"/>
  <c r="CN158" i="6"/>
  <c r="CI159" i="6"/>
  <c r="CK159" i="6"/>
  <c r="CM159" i="6"/>
  <c r="CJ159" i="6"/>
  <c r="CN159" i="6"/>
  <c r="CL159" i="6"/>
  <c r="CI160" i="6"/>
  <c r="CK160" i="6"/>
  <c r="CJ160" i="6"/>
  <c r="CN160" i="6"/>
  <c r="CL160" i="6"/>
  <c r="CI161" i="6"/>
  <c r="CK161" i="6"/>
  <c r="CM161" i="6"/>
  <c r="CJ161" i="6"/>
  <c r="CL161" i="6"/>
  <c r="CN161" i="6"/>
  <c r="CI162" i="6"/>
  <c r="CM162" i="6"/>
  <c r="CK162" i="6"/>
  <c r="CJ162" i="6"/>
  <c r="CL162" i="6"/>
  <c r="CN162" i="6"/>
  <c r="CI163" i="6"/>
  <c r="CK163" i="6"/>
  <c r="CM163" i="6"/>
  <c r="CJ163" i="6"/>
  <c r="CN163" i="6"/>
  <c r="CL163" i="6"/>
  <c r="CI164" i="6"/>
  <c r="CK164" i="6"/>
  <c r="CJ164" i="6"/>
  <c r="CN164" i="6"/>
  <c r="CL164" i="6"/>
  <c r="CI165" i="6"/>
  <c r="CK165" i="6"/>
  <c r="CM165" i="6"/>
  <c r="CJ165" i="6"/>
  <c r="CL165" i="6"/>
  <c r="CN165" i="6"/>
  <c r="CI166" i="6"/>
  <c r="CK166" i="6"/>
  <c r="CJ166" i="6"/>
  <c r="CN166" i="6"/>
  <c r="CL166" i="6"/>
  <c r="CK167" i="6"/>
  <c r="CM167" i="6"/>
  <c r="CJ167" i="6"/>
  <c r="CL167" i="6"/>
  <c r="CN167" i="6"/>
  <c r="CI168" i="6"/>
  <c r="CM168" i="6"/>
  <c r="CK168" i="6"/>
  <c r="CJ168" i="6"/>
  <c r="CL168" i="6"/>
  <c r="CN168" i="6"/>
  <c r="CI169" i="6"/>
  <c r="CK169" i="6"/>
  <c r="CM169" i="6"/>
  <c r="CJ169" i="6"/>
  <c r="CN169" i="6"/>
  <c r="CL169" i="6"/>
  <c r="CI170" i="6"/>
  <c r="CM170" i="6"/>
  <c r="CK170" i="6"/>
  <c r="CJ170" i="6"/>
  <c r="CL170" i="6"/>
  <c r="CN170" i="6"/>
  <c r="CI171" i="6"/>
  <c r="CM171" i="6"/>
  <c r="CK171" i="6"/>
  <c r="CJ171" i="6"/>
  <c r="CN171" i="6"/>
  <c r="CL171" i="6"/>
  <c r="CI172" i="6"/>
  <c r="CK172" i="6"/>
  <c r="CM172" i="6"/>
  <c r="CJ172" i="6"/>
  <c r="CL172" i="6"/>
  <c r="CN172" i="6"/>
  <c r="CI173" i="6"/>
  <c r="CM173" i="6"/>
  <c r="CK173" i="6"/>
  <c r="CJ173" i="6"/>
  <c r="CN173" i="6"/>
  <c r="CL173" i="6"/>
  <c r="CI174" i="6"/>
  <c r="CK174" i="6"/>
  <c r="CM174" i="6"/>
  <c r="CJ174" i="6"/>
  <c r="CL174" i="6"/>
  <c r="CN174" i="6"/>
  <c r="CJ3" i="6"/>
  <c r="CN3" i="6"/>
  <c r="CL3" i="6"/>
  <c r="CI3" i="6"/>
  <c r="CM3" i="6"/>
  <c r="CK3" i="6"/>
  <c r="BI4" i="6"/>
  <c r="BI5" i="6"/>
  <c r="BI6" i="6"/>
  <c r="BI7" i="6"/>
  <c r="BI8" i="6"/>
  <c r="BI9" i="6"/>
  <c r="BI10" i="6"/>
  <c r="BI11" i="6"/>
  <c r="BI12" i="6"/>
  <c r="BI13" i="6"/>
  <c r="BI14" i="6"/>
  <c r="BI15" i="6"/>
  <c r="BI16" i="6"/>
  <c r="BI17" i="6"/>
  <c r="BI18" i="6"/>
  <c r="BI19" i="6"/>
  <c r="BI20" i="6"/>
  <c r="BI21" i="6"/>
  <c r="BI22" i="6"/>
  <c r="BI23" i="6"/>
  <c r="BI24" i="6"/>
  <c r="BI25" i="6"/>
  <c r="BI26" i="6"/>
  <c r="BI27" i="6"/>
  <c r="BI28" i="6"/>
  <c r="BI29" i="6"/>
  <c r="BI30" i="6"/>
  <c r="BI31" i="6"/>
  <c r="BI32" i="6"/>
  <c r="BI33" i="6"/>
  <c r="BI34" i="6"/>
  <c r="BI35" i="6"/>
  <c r="BI36" i="6"/>
  <c r="BI37" i="6"/>
  <c r="BI38" i="6"/>
  <c r="BI39" i="6"/>
  <c r="BI40" i="6"/>
  <c r="BI41" i="6"/>
  <c r="BI42" i="6"/>
  <c r="BI43" i="6"/>
  <c r="BI44" i="6"/>
  <c r="BI45" i="6"/>
  <c r="BI46" i="6"/>
  <c r="BI47" i="6"/>
  <c r="BI48" i="6"/>
  <c r="BI49" i="6"/>
  <c r="BI50" i="6"/>
  <c r="BI51" i="6"/>
  <c r="BI52" i="6"/>
  <c r="BI53" i="6"/>
  <c r="BI54" i="6"/>
  <c r="BI55" i="6"/>
  <c r="BI56" i="6"/>
  <c r="BI57" i="6"/>
  <c r="BI58" i="6"/>
  <c r="BI59" i="6"/>
  <c r="BI60" i="6"/>
  <c r="BI61" i="6"/>
  <c r="BI62" i="6"/>
  <c r="BI63" i="6"/>
  <c r="BI64" i="6"/>
  <c r="BI65" i="6"/>
  <c r="BI66" i="6"/>
  <c r="BI67" i="6"/>
  <c r="BI68" i="6"/>
  <c r="BI69" i="6"/>
  <c r="BI70" i="6"/>
  <c r="BI71" i="6"/>
  <c r="BI72" i="6"/>
  <c r="BI73" i="6"/>
  <c r="BI74" i="6"/>
  <c r="BI75" i="6"/>
  <c r="BI76" i="6"/>
  <c r="BI77" i="6"/>
  <c r="BI78" i="6"/>
  <c r="BI79" i="6"/>
  <c r="BI80" i="6"/>
  <c r="BI81" i="6"/>
  <c r="BI82" i="6"/>
  <c r="BI83" i="6"/>
  <c r="BI84" i="6"/>
  <c r="BI85" i="6"/>
  <c r="BI86" i="6"/>
  <c r="BI87" i="6"/>
  <c r="BI88" i="6"/>
  <c r="BI89" i="6"/>
  <c r="BI90" i="6"/>
  <c r="BI91" i="6"/>
  <c r="BI92" i="6"/>
  <c r="BI93" i="6"/>
  <c r="BI94" i="6"/>
  <c r="BI95" i="6"/>
  <c r="BI96" i="6"/>
  <c r="BI97" i="6"/>
  <c r="BI98" i="6"/>
  <c r="BI99" i="6"/>
  <c r="BI100" i="6"/>
  <c r="BI101" i="6"/>
  <c r="BI102" i="6"/>
  <c r="BI103" i="6"/>
  <c r="BI104" i="6"/>
  <c r="BI105" i="6"/>
  <c r="BI106" i="6"/>
  <c r="BI107" i="6"/>
  <c r="BI108" i="6"/>
  <c r="BI109" i="6"/>
  <c r="BI110" i="6"/>
  <c r="BI111" i="6"/>
  <c r="BI112" i="6"/>
  <c r="BI113" i="6"/>
  <c r="BI114" i="6"/>
  <c r="BI115" i="6"/>
  <c r="BI116" i="6"/>
  <c r="BI117" i="6"/>
  <c r="BI118" i="6"/>
  <c r="BI119" i="6"/>
  <c r="BI120" i="6"/>
  <c r="BI121" i="6"/>
  <c r="BI122" i="6"/>
  <c r="BI123" i="6"/>
  <c r="BI124" i="6"/>
  <c r="BI125" i="6"/>
  <c r="BI126" i="6"/>
  <c r="BI127" i="6"/>
  <c r="BI128" i="6"/>
  <c r="BI129" i="6"/>
  <c r="BI130" i="6"/>
  <c r="BI131" i="6"/>
  <c r="BI132" i="6"/>
  <c r="BI133" i="6"/>
  <c r="BI134" i="6"/>
  <c r="BI135" i="6"/>
  <c r="BI136" i="6"/>
  <c r="BI137" i="6"/>
  <c r="BI138" i="6"/>
  <c r="BI139" i="6"/>
  <c r="BI140" i="6"/>
  <c r="BI141" i="6"/>
  <c r="BI142" i="6"/>
  <c r="BI143" i="6"/>
  <c r="BI144" i="6"/>
  <c r="BI145" i="6"/>
  <c r="BI146" i="6"/>
  <c r="BI147" i="6"/>
  <c r="BI148" i="6"/>
  <c r="BI149" i="6"/>
  <c r="BI150" i="6"/>
  <c r="BI151" i="6"/>
  <c r="BI152" i="6"/>
  <c r="BI153" i="6"/>
  <c r="BI154" i="6"/>
  <c r="BI155" i="6"/>
  <c r="BI156" i="6"/>
  <c r="BI157" i="6"/>
  <c r="BI158" i="6"/>
  <c r="BI159" i="6"/>
  <c r="BI160" i="6"/>
  <c r="BI161" i="6"/>
  <c r="BI162" i="6"/>
  <c r="BI163" i="6"/>
  <c r="BI164" i="6"/>
  <c r="BI165" i="6"/>
  <c r="BI166" i="6"/>
  <c r="BI167" i="6"/>
  <c r="BI168" i="6"/>
  <c r="BI169" i="6"/>
  <c r="BI170" i="6"/>
  <c r="BI171" i="6"/>
  <c r="BI172" i="6"/>
  <c r="BI173" i="6"/>
  <c r="BI174" i="6"/>
  <c r="BI3" i="6"/>
  <c r="AY4" i="6"/>
  <c r="BC4" i="6"/>
  <c r="BG4" i="6"/>
  <c r="AY5" i="6"/>
  <c r="BC5" i="6"/>
  <c r="BG5" i="6"/>
  <c r="AY6" i="6"/>
  <c r="BG6" i="6"/>
  <c r="BC6" i="6"/>
  <c r="AY7" i="6"/>
  <c r="BG7" i="6"/>
  <c r="BC7" i="6"/>
  <c r="AY8" i="6"/>
  <c r="BC8" i="6"/>
  <c r="BG8" i="6"/>
  <c r="BD8" i="6"/>
  <c r="BF8" i="6"/>
  <c r="AY9" i="6"/>
  <c r="BC9" i="6"/>
  <c r="BG9" i="6"/>
  <c r="AY10" i="6"/>
  <c r="BG10" i="6"/>
  <c r="BC10" i="6"/>
  <c r="AY11" i="6"/>
  <c r="BG11" i="6"/>
  <c r="BC11" i="6"/>
  <c r="AY12" i="6"/>
  <c r="BC12" i="6"/>
  <c r="BG12" i="6"/>
  <c r="AY13" i="6"/>
  <c r="BC13" i="6"/>
  <c r="BG13" i="6"/>
  <c r="AY14" i="6"/>
  <c r="BG14" i="6"/>
  <c r="BC14" i="6"/>
  <c r="AY15" i="6"/>
  <c r="BG15" i="6"/>
  <c r="BC15" i="6"/>
  <c r="AY16" i="6"/>
  <c r="BC16" i="6"/>
  <c r="BG16" i="6"/>
  <c r="AY17" i="6"/>
  <c r="BC17" i="6"/>
  <c r="BG17" i="6"/>
  <c r="AY18" i="6"/>
  <c r="BG18" i="6"/>
  <c r="BC18" i="6"/>
  <c r="AY19" i="6"/>
  <c r="BG19" i="6"/>
  <c r="BD19" i="6"/>
  <c r="BF19" i="6"/>
  <c r="BC19" i="6"/>
  <c r="AY20" i="6"/>
  <c r="BC20" i="6"/>
  <c r="BG20" i="6"/>
  <c r="AY21" i="6"/>
  <c r="BC21" i="6"/>
  <c r="BG21" i="6"/>
  <c r="AY22" i="6"/>
  <c r="BG22" i="6"/>
  <c r="BC22" i="6"/>
  <c r="AY23" i="6"/>
  <c r="BG23" i="6"/>
  <c r="BC23" i="6"/>
  <c r="AY24" i="6"/>
  <c r="BC24" i="6"/>
  <c r="BG24" i="6"/>
  <c r="AY25" i="6"/>
  <c r="BC25" i="6"/>
  <c r="BG25" i="6"/>
  <c r="AY26" i="6"/>
  <c r="BG26" i="6"/>
  <c r="BC26" i="6"/>
  <c r="AY27" i="6"/>
  <c r="BG27" i="6"/>
  <c r="BC27" i="6"/>
  <c r="AY28" i="6"/>
  <c r="BC28" i="6"/>
  <c r="BG28" i="6"/>
  <c r="AY29" i="6"/>
  <c r="BC29" i="6"/>
  <c r="BG29" i="6"/>
  <c r="AY30" i="6"/>
  <c r="BG30" i="6"/>
  <c r="BC30" i="6"/>
  <c r="AY31" i="6"/>
  <c r="BG31" i="6"/>
  <c r="BC31" i="6"/>
  <c r="AY32" i="6"/>
  <c r="BC32" i="6"/>
  <c r="BG32" i="6"/>
  <c r="AY33" i="6"/>
  <c r="BC33" i="6"/>
  <c r="BG33" i="6"/>
  <c r="AY34" i="6"/>
  <c r="BG34" i="6"/>
  <c r="BC34" i="6"/>
  <c r="AY35" i="6"/>
  <c r="BG35" i="6"/>
  <c r="BC35" i="6"/>
  <c r="AY36" i="6"/>
  <c r="BC36" i="6"/>
  <c r="BG36" i="6"/>
  <c r="AY37" i="6"/>
  <c r="BC37" i="6"/>
  <c r="BG37" i="6"/>
  <c r="AY38" i="6"/>
  <c r="BG38" i="6"/>
  <c r="BC38" i="6"/>
  <c r="AY39" i="6"/>
  <c r="BG39" i="6"/>
  <c r="BC39" i="6"/>
  <c r="AY40" i="6"/>
  <c r="BC40" i="6"/>
  <c r="BG40" i="6"/>
  <c r="AY41" i="6"/>
  <c r="BC41" i="6"/>
  <c r="BG41" i="6"/>
  <c r="AY42" i="6"/>
  <c r="BG42" i="6"/>
  <c r="BD42" i="6"/>
  <c r="BF42" i="6"/>
  <c r="BC42" i="6"/>
  <c r="AY43" i="6"/>
  <c r="BG43" i="6"/>
  <c r="BC43" i="6"/>
  <c r="AY44" i="6"/>
  <c r="BC44" i="6"/>
  <c r="BG44" i="6"/>
  <c r="AY45" i="6"/>
  <c r="BC45" i="6"/>
  <c r="BG45" i="6"/>
  <c r="AY46" i="6"/>
  <c r="BG46" i="6"/>
  <c r="BC46" i="6"/>
  <c r="AY47" i="6"/>
  <c r="BG47" i="6"/>
  <c r="BC47" i="6"/>
  <c r="AY48" i="6"/>
  <c r="BC48" i="6"/>
  <c r="BG48" i="6"/>
  <c r="AY49" i="6"/>
  <c r="BC49" i="6"/>
  <c r="BG49" i="6"/>
  <c r="AY50" i="6"/>
  <c r="BG50" i="6"/>
  <c r="BC50" i="6"/>
  <c r="AY51" i="6"/>
  <c r="BG51" i="6"/>
  <c r="BD51" i="6"/>
  <c r="BF51" i="6"/>
  <c r="BC51" i="6"/>
  <c r="AY52" i="6"/>
  <c r="BC52" i="6"/>
  <c r="BG52" i="6"/>
  <c r="AY53" i="6"/>
  <c r="BC53" i="6"/>
  <c r="BG53" i="6"/>
  <c r="AY54" i="6"/>
  <c r="BG54" i="6"/>
  <c r="BC54" i="6"/>
  <c r="AY55" i="6"/>
  <c r="BG55" i="6"/>
  <c r="BC55" i="6"/>
  <c r="AY56" i="6"/>
  <c r="BC56" i="6"/>
  <c r="BG56" i="6"/>
  <c r="BD56" i="6"/>
  <c r="BF56" i="6"/>
  <c r="AY57" i="6"/>
  <c r="BC57" i="6"/>
  <c r="BG57" i="6"/>
  <c r="AY58" i="6"/>
  <c r="BG58" i="6"/>
  <c r="BD58" i="6"/>
  <c r="BF58" i="6"/>
  <c r="BC58" i="6"/>
  <c r="AY59" i="6"/>
  <c r="BG59" i="6"/>
  <c r="BC59" i="6"/>
  <c r="AY60" i="6"/>
  <c r="BC60" i="6"/>
  <c r="BG60" i="6"/>
  <c r="AY61" i="6"/>
  <c r="BC61" i="6"/>
  <c r="BG61" i="6"/>
  <c r="AY62" i="6"/>
  <c r="BG62" i="6"/>
  <c r="BC62" i="6"/>
  <c r="AY63" i="6"/>
  <c r="BG63" i="6"/>
  <c r="BC63" i="6"/>
  <c r="AY64" i="6"/>
  <c r="BC64" i="6"/>
  <c r="BG64" i="6"/>
  <c r="AY65" i="6"/>
  <c r="BC65" i="6"/>
  <c r="BG65" i="6"/>
  <c r="AY66" i="6"/>
  <c r="BG66" i="6"/>
  <c r="BC66" i="6"/>
  <c r="AY67" i="6"/>
  <c r="BG67" i="6"/>
  <c r="BC67" i="6"/>
  <c r="AY68" i="6"/>
  <c r="BC68" i="6"/>
  <c r="BG68" i="6"/>
  <c r="AY69" i="6"/>
  <c r="BC69" i="6"/>
  <c r="BG69" i="6"/>
  <c r="BC70" i="6"/>
  <c r="BG70" i="6"/>
  <c r="AY71" i="6"/>
  <c r="BC71" i="6"/>
  <c r="BG71" i="6"/>
  <c r="AY72" i="6"/>
  <c r="BC72" i="6"/>
  <c r="BG72" i="6"/>
  <c r="AY73" i="6"/>
  <c r="BG73" i="6"/>
  <c r="BC73" i="6"/>
  <c r="AY74" i="6"/>
  <c r="BG74" i="6"/>
  <c r="BC74" i="6"/>
  <c r="AY75" i="6"/>
  <c r="BC75" i="6"/>
  <c r="BG75" i="6"/>
  <c r="AY76" i="6"/>
  <c r="BC76" i="6"/>
  <c r="BG76" i="6"/>
  <c r="AY77" i="6"/>
  <c r="BG77" i="6"/>
  <c r="BC77" i="6"/>
  <c r="AY78" i="6"/>
  <c r="BG78" i="6"/>
  <c r="BC78" i="6"/>
  <c r="AY79" i="6"/>
  <c r="BC79" i="6"/>
  <c r="BG79" i="6"/>
  <c r="AY80" i="6"/>
  <c r="BC80" i="6"/>
  <c r="BG80" i="6"/>
  <c r="AY81" i="6"/>
  <c r="BG81" i="6"/>
  <c r="BC81" i="6"/>
  <c r="AY82" i="6"/>
  <c r="BG82" i="6"/>
  <c r="BC82" i="6"/>
  <c r="AY83" i="6"/>
  <c r="BC83" i="6"/>
  <c r="BG83" i="6"/>
  <c r="AY84" i="6"/>
  <c r="BC84" i="6"/>
  <c r="BG84" i="6"/>
  <c r="AY85" i="6"/>
  <c r="BG85" i="6"/>
  <c r="BC85" i="6"/>
  <c r="AY86" i="6"/>
  <c r="BG86" i="6"/>
  <c r="BC86" i="6"/>
  <c r="AY87" i="6"/>
  <c r="BC87" i="6"/>
  <c r="BG87" i="6"/>
  <c r="AY88" i="6"/>
  <c r="BC88" i="6"/>
  <c r="BG88" i="6"/>
  <c r="AY89" i="6"/>
  <c r="BG89" i="6"/>
  <c r="BC89" i="6"/>
  <c r="AY90" i="6"/>
  <c r="BG90" i="6"/>
  <c r="BC90" i="6"/>
  <c r="AY91" i="6"/>
  <c r="BC91" i="6"/>
  <c r="BG91" i="6"/>
  <c r="AY92" i="6"/>
  <c r="BC92" i="6"/>
  <c r="BG92" i="6"/>
  <c r="AY93" i="6"/>
  <c r="BG93" i="6"/>
  <c r="BC93" i="6"/>
  <c r="AY94" i="6"/>
  <c r="BG94" i="6"/>
  <c r="BC94" i="6"/>
  <c r="AY95" i="6"/>
  <c r="BC95" i="6"/>
  <c r="BG95" i="6"/>
  <c r="AY96" i="6"/>
  <c r="BC96" i="6"/>
  <c r="BG96" i="6"/>
  <c r="AY97" i="6"/>
  <c r="BG97" i="6"/>
  <c r="BC97" i="6"/>
  <c r="AY98" i="6"/>
  <c r="BG98" i="6"/>
  <c r="BC98" i="6"/>
  <c r="AY99" i="6"/>
  <c r="BC99" i="6"/>
  <c r="BG99" i="6"/>
  <c r="AY100" i="6"/>
  <c r="BC100" i="6"/>
  <c r="BG100" i="6"/>
  <c r="AY101" i="6"/>
  <c r="BG101" i="6"/>
  <c r="BC101" i="6"/>
  <c r="AY102" i="6"/>
  <c r="BG102" i="6"/>
  <c r="BC102" i="6"/>
  <c r="AY103" i="6"/>
  <c r="BC103" i="6"/>
  <c r="BG103" i="6"/>
  <c r="AY104" i="6"/>
  <c r="BC104" i="6"/>
  <c r="BG104" i="6"/>
  <c r="AY105" i="6"/>
  <c r="BG105" i="6"/>
  <c r="BC105" i="6"/>
  <c r="AY106" i="6"/>
  <c r="BG106" i="6"/>
  <c r="BC106" i="6"/>
  <c r="AY107" i="6"/>
  <c r="BC107" i="6"/>
  <c r="BG107" i="6"/>
  <c r="AY108" i="6"/>
  <c r="BC108" i="6"/>
  <c r="BG108" i="6"/>
  <c r="AY109" i="6"/>
  <c r="BG109" i="6"/>
  <c r="BC109" i="6"/>
  <c r="AY110" i="6"/>
  <c r="BG110" i="6"/>
  <c r="BC110" i="6"/>
  <c r="AY111" i="6"/>
  <c r="BC111" i="6"/>
  <c r="BG111" i="6"/>
  <c r="AY112" i="6"/>
  <c r="BC112" i="6"/>
  <c r="BG112" i="6"/>
  <c r="AY113" i="6"/>
  <c r="BG113" i="6"/>
  <c r="BC113" i="6"/>
  <c r="AY114" i="6"/>
  <c r="BG114" i="6"/>
  <c r="BC114" i="6"/>
  <c r="AY115" i="6"/>
  <c r="BC115" i="6"/>
  <c r="BG115" i="6"/>
  <c r="AY116" i="6"/>
  <c r="BC116" i="6"/>
  <c r="BG116" i="6"/>
  <c r="AY117" i="6"/>
  <c r="BG117" i="6"/>
  <c r="BC117" i="6"/>
  <c r="AY118" i="6"/>
  <c r="BG118" i="6"/>
  <c r="BC118" i="6"/>
  <c r="AY119" i="6"/>
  <c r="BC119" i="6"/>
  <c r="BG119" i="6"/>
  <c r="AY120" i="6"/>
  <c r="BC120" i="6"/>
  <c r="BG120" i="6"/>
  <c r="AY121" i="6"/>
  <c r="BG121" i="6"/>
  <c r="BC121" i="6"/>
  <c r="AY122" i="6"/>
  <c r="BG122" i="6"/>
  <c r="BC122" i="6"/>
  <c r="AY123" i="6"/>
  <c r="BC123" i="6"/>
  <c r="BG123" i="6"/>
  <c r="AY124" i="6"/>
  <c r="BC124" i="6"/>
  <c r="BG124" i="6"/>
  <c r="AY125" i="6"/>
  <c r="BG125" i="6"/>
  <c r="BC125" i="6"/>
  <c r="AY126" i="6"/>
  <c r="BG126" i="6"/>
  <c r="BC126" i="6"/>
  <c r="AY127" i="6"/>
  <c r="BC127" i="6"/>
  <c r="BG127" i="6"/>
  <c r="AY128" i="6"/>
  <c r="BC128" i="6"/>
  <c r="BG128" i="6"/>
  <c r="AY129" i="6"/>
  <c r="BG129" i="6"/>
  <c r="BC129" i="6"/>
  <c r="AY130" i="6"/>
  <c r="BG130" i="6"/>
  <c r="BC130" i="6"/>
  <c r="AY131" i="6"/>
  <c r="BC131" i="6"/>
  <c r="BG131" i="6"/>
  <c r="AY132" i="6"/>
  <c r="BC132" i="6"/>
  <c r="BG132" i="6"/>
  <c r="AY133" i="6"/>
  <c r="BG133" i="6"/>
  <c r="BC133" i="6"/>
  <c r="AY134" i="6"/>
  <c r="BG134" i="6"/>
  <c r="BC134" i="6"/>
  <c r="AY135" i="6"/>
  <c r="BC135" i="6"/>
  <c r="BG135" i="6"/>
  <c r="AY136" i="6"/>
  <c r="BC136" i="6"/>
  <c r="BG136" i="6"/>
  <c r="AY137" i="6"/>
  <c r="BG137" i="6"/>
  <c r="BC137" i="6"/>
  <c r="AY138" i="6"/>
  <c r="BG138" i="6"/>
  <c r="BC138" i="6"/>
  <c r="AY139" i="6"/>
  <c r="BC139" i="6"/>
  <c r="BG139" i="6"/>
  <c r="AY140" i="6"/>
  <c r="BC140" i="6"/>
  <c r="BG140" i="6"/>
  <c r="AY141" i="6"/>
  <c r="BG141" i="6"/>
  <c r="BC141" i="6"/>
  <c r="AY142" i="6"/>
  <c r="BG142" i="6"/>
  <c r="BD142" i="6"/>
  <c r="BF142" i="6"/>
  <c r="BC142" i="6"/>
  <c r="AY143" i="6"/>
  <c r="BC143" i="6"/>
  <c r="BG143" i="6"/>
  <c r="AY144" i="6"/>
  <c r="BC144" i="6"/>
  <c r="BG144" i="6"/>
  <c r="AY145" i="6"/>
  <c r="BG145" i="6"/>
  <c r="BC145" i="6"/>
  <c r="AY146" i="6"/>
  <c r="BG146" i="6"/>
  <c r="BC146" i="6"/>
  <c r="AY147" i="6"/>
  <c r="BC147" i="6"/>
  <c r="BG147" i="6"/>
  <c r="BD147" i="6"/>
  <c r="BF147" i="6"/>
  <c r="AY148" i="6"/>
  <c r="BC148" i="6"/>
  <c r="BG148" i="6"/>
  <c r="AY149" i="6"/>
  <c r="BG149" i="6"/>
  <c r="BC149" i="6"/>
  <c r="AY150" i="6"/>
  <c r="BG150" i="6"/>
  <c r="BC150" i="6"/>
  <c r="AY151" i="6"/>
  <c r="BC151" i="6"/>
  <c r="BG151" i="6"/>
  <c r="AY152" i="6"/>
  <c r="BC152" i="6"/>
  <c r="BG152" i="6"/>
  <c r="AY153" i="6"/>
  <c r="BG153" i="6"/>
  <c r="BC153" i="6"/>
  <c r="AY154" i="6"/>
  <c r="BG154" i="6"/>
  <c r="BC154" i="6"/>
  <c r="AY155" i="6"/>
  <c r="BC155" i="6"/>
  <c r="BG155" i="6"/>
  <c r="AY156" i="6"/>
  <c r="BC156" i="6"/>
  <c r="BG156" i="6"/>
  <c r="AY157" i="6"/>
  <c r="BG157" i="6"/>
  <c r="BC157" i="6"/>
  <c r="AY158" i="6"/>
  <c r="BG158" i="6"/>
  <c r="BD158" i="6"/>
  <c r="BF158" i="6"/>
  <c r="BC158" i="6"/>
  <c r="AY159" i="6"/>
  <c r="BC159" i="6"/>
  <c r="BG159" i="6"/>
  <c r="AY160" i="6"/>
  <c r="BC160" i="6"/>
  <c r="BG160" i="6"/>
  <c r="AY161" i="6"/>
  <c r="BG161" i="6"/>
  <c r="BC161" i="6"/>
  <c r="AY162" i="6"/>
  <c r="BG162" i="6"/>
  <c r="BC162" i="6"/>
  <c r="AY163" i="6"/>
  <c r="BC163" i="6"/>
  <c r="BG163" i="6"/>
  <c r="BD163" i="6"/>
  <c r="BF163" i="6"/>
  <c r="AY164" i="6"/>
  <c r="BC164" i="6"/>
  <c r="BG164" i="6"/>
  <c r="AY165" i="6"/>
  <c r="BG165" i="6"/>
  <c r="BC165" i="6"/>
  <c r="AY166" i="6"/>
  <c r="BG166" i="6"/>
  <c r="BC166" i="6"/>
  <c r="AY167" i="6"/>
  <c r="BC167" i="6"/>
  <c r="BG167" i="6"/>
  <c r="AY168" i="6"/>
  <c r="BC168" i="6"/>
  <c r="BG168" i="6"/>
  <c r="AY169" i="6"/>
  <c r="BG169" i="6"/>
  <c r="BC169" i="6"/>
  <c r="AY170" i="6"/>
  <c r="BG170" i="6"/>
  <c r="BC170" i="6"/>
  <c r="AY171" i="6"/>
  <c r="BC171" i="6"/>
  <c r="BG171" i="6"/>
  <c r="BG172" i="6"/>
  <c r="AY173" i="6"/>
  <c r="BC173" i="6"/>
  <c r="BG173" i="6"/>
  <c r="AY174" i="6"/>
  <c r="BG174" i="6"/>
  <c r="BD174" i="6"/>
  <c r="BF174" i="6"/>
  <c r="BC174" i="6"/>
  <c r="AY3" i="6"/>
  <c r="BC3" i="6"/>
  <c r="BG3" i="6"/>
  <c r="AZ4" i="6"/>
  <c r="BD4" i="6"/>
  <c r="AZ5" i="6"/>
  <c r="BD5" i="6"/>
  <c r="BF5" i="6"/>
  <c r="AZ6" i="6"/>
  <c r="BD6" i="6"/>
  <c r="AZ7" i="6"/>
  <c r="BD7" i="6"/>
  <c r="AZ8" i="6"/>
  <c r="AZ9" i="6"/>
  <c r="BD9" i="6"/>
  <c r="BF9" i="6"/>
  <c r="AZ10" i="6"/>
  <c r="BD10" i="6"/>
  <c r="AZ11" i="6"/>
  <c r="BD11" i="6"/>
  <c r="AZ12" i="6"/>
  <c r="BD12" i="6"/>
  <c r="AZ13" i="6"/>
  <c r="BD13" i="6"/>
  <c r="BF13" i="6"/>
  <c r="AZ14" i="6"/>
  <c r="BD14" i="6"/>
  <c r="AZ15" i="6"/>
  <c r="BD15" i="6"/>
  <c r="AZ16" i="6"/>
  <c r="BD16" i="6"/>
  <c r="AZ17" i="6"/>
  <c r="BD17" i="6"/>
  <c r="BF17" i="6"/>
  <c r="AZ18" i="6"/>
  <c r="BD18" i="6"/>
  <c r="AZ19" i="6"/>
  <c r="AZ20" i="6"/>
  <c r="BD20" i="6"/>
  <c r="AZ21" i="6"/>
  <c r="BD21" i="6"/>
  <c r="BF21" i="6"/>
  <c r="AZ22" i="6"/>
  <c r="BD22" i="6"/>
  <c r="BD23" i="6"/>
  <c r="AZ23" i="6"/>
  <c r="BD24" i="6"/>
  <c r="AZ24" i="6"/>
  <c r="AZ25" i="6"/>
  <c r="BD25" i="6"/>
  <c r="BF25" i="6"/>
  <c r="AZ26" i="6"/>
  <c r="BD26" i="6"/>
  <c r="BD27" i="6"/>
  <c r="AZ27" i="6"/>
  <c r="AZ28" i="6"/>
  <c r="AZ29" i="6"/>
  <c r="BD29" i="6"/>
  <c r="BF29" i="6"/>
  <c r="AZ30" i="6"/>
  <c r="BD30" i="6"/>
  <c r="BD31" i="6"/>
  <c r="AZ31" i="6"/>
  <c r="BD32" i="6"/>
  <c r="AZ32" i="6"/>
  <c r="AZ33" i="6"/>
  <c r="BD33" i="6"/>
  <c r="BF33" i="6"/>
  <c r="AZ34" i="6"/>
  <c r="BD34" i="6"/>
  <c r="BD35" i="6"/>
  <c r="AZ35" i="6"/>
  <c r="AZ36" i="6"/>
  <c r="AZ37" i="6"/>
  <c r="BD37" i="6"/>
  <c r="BF37" i="6"/>
  <c r="AZ38" i="6"/>
  <c r="BD38" i="6"/>
  <c r="BD39" i="6"/>
  <c r="AZ39" i="6"/>
  <c r="BD40" i="6"/>
  <c r="AZ40" i="6"/>
  <c r="AZ41" i="6"/>
  <c r="BD41" i="6"/>
  <c r="BF41" i="6"/>
  <c r="AZ42" i="6"/>
  <c r="AZ43" i="6"/>
  <c r="BD43" i="6"/>
  <c r="BF43" i="6"/>
  <c r="AZ44" i="6"/>
  <c r="BD44" i="6"/>
  <c r="BF44" i="6"/>
  <c r="AZ45" i="6"/>
  <c r="BD45" i="6"/>
  <c r="BF45" i="6"/>
  <c r="AZ46" i="6"/>
  <c r="BD46" i="6"/>
  <c r="BF46" i="6"/>
  <c r="AZ47" i="6"/>
  <c r="BD47" i="6"/>
  <c r="BF47" i="6"/>
  <c r="AZ48" i="6"/>
  <c r="BD48" i="6"/>
  <c r="BF48" i="6"/>
  <c r="AZ49" i="6"/>
  <c r="BD49" i="6"/>
  <c r="BF49" i="6"/>
  <c r="AZ50" i="6"/>
  <c r="BD50" i="6"/>
  <c r="BF50" i="6"/>
  <c r="AZ51" i="6"/>
  <c r="AZ52" i="6"/>
  <c r="BD52" i="6"/>
  <c r="BF52" i="6"/>
  <c r="AZ53" i="6"/>
  <c r="BD53" i="6"/>
  <c r="BF53" i="6"/>
  <c r="AZ54" i="6"/>
  <c r="BD54" i="6"/>
  <c r="BF54" i="6"/>
  <c r="AZ55" i="6"/>
  <c r="BD55" i="6"/>
  <c r="BF55" i="6"/>
  <c r="AZ56" i="6"/>
  <c r="AZ57" i="6"/>
  <c r="BD57" i="6"/>
  <c r="BF57" i="6"/>
  <c r="AZ58" i="6"/>
  <c r="AZ59" i="6"/>
  <c r="BD59" i="6"/>
  <c r="BF59" i="6"/>
  <c r="AZ60" i="6"/>
  <c r="BD60" i="6"/>
  <c r="BF60" i="6"/>
  <c r="AZ61" i="6"/>
  <c r="BD61" i="6"/>
  <c r="BF61" i="6"/>
  <c r="AZ62" i="6"/>
  <c r="AZ63" i="6"/>
  <c r="BD63" i="6"/>
  <c r="BF63" i="6"/>
  <c r="AZ64" i="6"/>
  <c r="BD64" i="6"/>
  <c r="BF64" i="6"/>
  <c r="AZ65" i="6"/>
  <c r="AZ66" i="6"/>
  <c r="AZ67" i="6"/>
  <c r="BD67" i="6"/>
  <c r="AZ68" i="6"/>
  <c r="BD68" i="6"/>
  <c r="BF68" i="6"/>
  <c r="AZ69" i="6"/>
  <c r="AZ70" i="6"/>
  <c r="BB70" i="6"/>
  <c r="AZ71" i="6"/>
  <c r="BD71" i="6"/>
  <c r="BF71" i="6"/>
  <c r="AZ72" i="6"/>
  <c r="BD72" i="6"/>
  <c r="BF72" i="6"/>
  <c r="AZ73" i="6"/>
  <c r="AZ74" i="6"/>
  <c r="AZ75" i="6"/>
  <c r="BD75" i="6"/>
  <c r="BF75" i="6"/>
  <c r="AZ76" i="6"/>
  <c r="BD76" i="6"/>
  <c r="BF76" i="6"/>
  <c r="AZ77" i="6"/>
  <c r="AZ78" i="6"/>
  <c r="BB78" i="6"/>
  <c r="AZ79" i="6"/>
  <c r="BD79" i="6"/>
  <c r="BF79" i="6"/>
  <c r="AZ80" i="6"/>
  <c r="BD80" i="6"/>
  <c r="BF80" i="6"/>
  <c r="AZ81" i="6"/>
  <c r="AZ82" i="6"/>
  <c r="AZ83" i="6"/>
  <c r="BD83" i="6"/>
  <c r="AZ84" i="6"/>
  <c r="BD84" i="6"/>
  <c r="BF84" i="6"/>
  <c r="AZ85" i="6"/>
  <c r="AZ86" i="6"/>
  <c r="BB86" i="6"/>
  <c r="AZ87" i="6"/>
  <c r="BD87" i="6"/>
  <c r="BF87" i="6"/>
  <c r="AZ88" i="6"/>
  <c r="BD88" i="6"/>
  <c r="BF88" i="6"/>
  <c r="AZ89" i="6"/>
  <c r="BD90" i="6"/>
  <c r="BF90" i="6"/>
  <c r="AZ90" i="6"/>
  <c r="AZ91" i="6"/>
  <c r="BD91" i="6"/>
  <c r="BF91" i="6"/>
  <c r="AZ92" i="6"/>
  <c r="BD92" i="6"/>
  <c r="BF92" i="6"/>
  <c r="AZ93" i="6"/>
  <c r="AZ94" i="6"/>
  <c r="BB94" i="6"/>
  <c r="AZ95" i="6"/>
  <c r="BD95" i="6"/>
  <c r="BF95" i="6"/>
  <c r="AZ96" i="6"/>
  <c r="BD96" i="6"/>
  <c r="BF96" i="6"/>
  <c r="AZ97" i="6"/>
  <c r="BD98" i="6"/>
  <c r="BF98" i="6"/>
  <c r="AZ98" i="6"/>
  <c r="AZ99" i="6"/>
  <c r="BD99" i="6"/>
  <c r="BF99" i="6"/>
  <c r="AZ100" i="6"/>
  <c r="BD100" i="6"/>
  <c r="BF100" i="6"/>
  <c r="AZ101" i="6"/>
  <c r="AZ102" i="6"/>
  <c r="BB102" i="6"/>
  <c r="AZ103" i="6"/>
  <c r="BD103" i="6"/>
  <c r="BF103" i="6"/>
  <c r="AZ104" i="6"/>
  <c r="BD104" i="6"/>
  <c r="BF104" i="6"/>
  <c r="AZ105" i="6"/>
  <c r="BD106" i="6"/>
  <c r="BF106" i="6"/>
  <c r="AZ106" i="6"/>
  <c r="AZ107" i="6"/>
  <c r="BD107" i="6"/>
  <c r="BF107" i="6"/>
  <c r="AZ108" i="6"/>
  <c r="BD108" i="6"/>
  <c r="BF108" i="6"/>
  <c r="AZ109" i="6"/>
  <c r="AZ110" i="6"/>
  <c r="BB110" i="6"/>
  <c r="AZ111" i="6"/>
  <c r="BD111" i="6"/>
  <c r="BF111" i="6"/>
  <c r="AZ112" i="6"/>
  <c r="BD112" i="6"/>
  <c r="BF112" i="6"/>
  <c r="AZ113" i="6"/>
  <c r="BD114" i="6"/>
  <c r="BF114" i="6"/>
  <c r="AZ114" i="6"/>
  <c r="AZ115" i="6"/>
  <c r="BD115" i="6"/>
  <c r="BF115" i="6"/>
  <c r="AZ116" i="6"/>
  <c r="BD116" i="6"/>
  <c r="BF116" i="6"/>
  <c r="AZ117" i="6"/>
  <c r="BD117" i="6"/>
  <c r="BF117" i="6"/>
  <c r="AZ118" i="6"/>
  <c r="BD118" i="6"/>
  <c r="BF118" i="6"/>
  <c r="AZ119" i="6"/>
  <c r="BD119" i="6"/>
  <c r="BF119" i="6"/>
  <c r="AZ120" i="6"/>
  <c r="BD120" i="6"/>
  <c r="BF120" i="6"/>
  <c r="AZ121" i="6"/>
  <c r="BD121" i="6"/>
  <c r="BF121" i="6"/>
  <c r="AZ122" i="6"/>
  <c r="BD122" i="6"/>
  <c r="BF122" i="6"/>
  <c r="AZ123" i="6"/>
  <c r="BD123" i="6"/>
  <c r="BF123" i="6"/>
  <c r="AZ124" i="6"/>
  <c r="BD124" i="6"/>
  <c r="BF124" i="6"/>
  <c r="AZ125" i="6"/>
  <c r="BD125" i="6"/>
  <c r="BF125" i="6"/>
  <c r="AZ126" i="6"/>
  <c r="BD126" i="6"/>
  <c r="BF126" i="6"/>
  <c r="AZ127" i="6"/>
  <c r="BD127" i="6"/>
  <c r="BF127" i="6"/>
  <c r="AZ128" i="6"/>
  <c r="BD128" i="6"/>
  <c r="BF128" i="6"/>
  <c r="AZ129" i="6"/>
  <c r="BD129" i="6"/>
  <c r="BF129" i="6"/>
  <c r="AZ130" i="6"/>
  <c r="BD130" i="6"/>
  <c r="BF130" i="6"/>
  <c r="AZ131" i="6"/>
  <c r="BD131" i="6"/>
  <c r="BF131" i="6"/>
  <c r="AZ132" i="6"/>
  <c r="BD132" i="6"/>
  <c r="BF132" i="6"/>
  <c r="AZ133" i="6"/>
  <c r="BD133" i="6"/>
  <c r="BF133" i="6"/>
  <c r="AZ134" i="6"/>
  <c r="BD134" i="6"/>
  <c r="BF134" i="6"/>
  <c r="AZ135" i="6"/>
  <c r="BD135" i="6"/>
  <c r="BF135" i="6"/>
  <c r="AZ136" i="6"/>
  <c r="BD136" i="6"/>
  <c r="BF136" i="6"/>
  <c r="AZ137" i="6"/>
  <c r="BD137" i="6"/>
  <c r="BF137" i="6"/>
  <c r="AZ138" i="6"/>
  <c r="BD138" i="6"/>
  <c r="BF138" i="6"/>
  <c r="AZ139" i="6"/>
  <c r="BD139" i="6"/>
  <c r="BF139" i="6"/>
  <c r="AZ140" i="6"/>
  <c r="BD140" i="6"/>
  <c r="BF140" i="6"/>
  <c r="AZ141" i="6"/>
  <c r="BD141" i="6"/>
  <c r="BF141" i="6"/>
  <c r="AZ142" i="6"/>
  <c r="AZ143" i="6"/>
  <c r="BD143" i="6"/>
  <c r="BF143" i="6"/>
  <c r="AZ144" i="6"/>
  <c r="BD144" i="6"/>
  <c r="BF144" i="6"/>
  <c r="AZ145" i="6"/>
  <c r="BD145" i="6"/>
  <c r="BF145" i="6"/>
  <c r="AZ146" i="6"/>
  <c r="BD146" i="6"/>
  <c r="BF146" i="6"/>
  <c r="BE147" i="6"/>
  <c r="AZ147" i="6"/>
  <c r="AZ148" i="6"/>
  <c r="BD148" i="6"/>
  <c r="BF148" i="6"/>
  <c r="AZ149" i="6"/>
  <c r="BD149" i="6"/>
  <c r="AZ150" i="6"/>
  <c r="BD150" i="6"/>
  <c r="BF150" i="6"/>
  <c r="AZ151" i="6"/>
  <c r="BD151" i="6"/>
  <c r="BF151" i="6"/>
  <c r="AZ152" i="6"/>
  <c r="BD152" i="6"/>
  <c r="AZ153" i="6"/>
  <c r="BD153" i="6"/>
  <c r="BF153" i="6"/>
  <c r="AZ154" i="6"/>
  <c r="BD154" i="6"/>
  <c r="BF154" i="6"/>
  <c r="BE155" i="6"/>
  <c r="AZ155" i="6"/>
  <c r="BD155" i="6"/>
  <c r="BF155" i="6"/>
  <c r="AZ156" i="6"/>
  <c r="BD156" i="6"/>
  <c r="BF156" i="6"/>
  <c r="AZ157" i="6"/>
  <c r="BD157" i="6"/>
  <c r="BF157" i="6"/>
  <c r="AZ158" i="6"/>
  <c r="AZ159" i="6"/>
  <c r="BD159" i="6"/>
  <c r="BF159" i="6"/>
  <c r="AZ160" i="6"/>
  <c r="BD160" i="6"/>
  <c r="BF160" i="6"/>
  <c r="AZ161" i="6"/>
  <c r="BD161" i="6"/>
  <c r="BF161" i="6"/>
  <c r="AZ162" i="6"/>
  <c r="BD162" i="6"/>
  <c r="BF162" i="6"/>
  <c r="BE163" i="6"/>
  <c r="AZ163" i="6"/>
  <c r="AZ164" i="6"/>
  <c r="BD164" i="6"/>
  <c r="BF164" i="6"/>
  <c r="AZ165" i="6"/>
  <c r="BD165" i="6"/>
  <c r="AZ166" i="6"/>
  <c r="BD166" i="6"/>
  <c r="BF166" i="6"/>
  <c r="AZ167" i="6"/>
  <c r="BD167" i="6"/>
  <c r="BF167" i="6"/>
  <c r="AZ168" i="6"/>
  <c r="BD168" i="6"/>
  <c r="AZ169" i="6"/>
  <c r="BD169" i="6"/>
  <c r="BF169" i="6"/>
  <c r="AZ170" i="6"/>
  <c r="BD170" i="6"/>
  <c r="BF170" i="6"/>
  <c r="BE171" i="6"/>
  <c r="AZ171" i="6"/>
  <c r="BD171" i="6"/>
  <c r="BF171" i="6"/>
  <c r="BF172" i="6"/>
  <c r="AZ173" i="6"/>
  <c r="BD173" i="6"/>
  <c r="BF173" i="6"/>
  <c r="AZ174" i="6"/>
  <c r="AZ3" i="6"/>
  <c r="BD3" i="6"/>
  <c r="BF3" i="6"/>
  <c r="BA4" i="6"/>
  <c r="BE4" i="6"/>
  <c r="BA5" i="6"/>
  <c r="BE5" i="6"/>
  <c r="BA6" i="6"/>
  <c r="BE6" i="6"/>
  <c r="BA7" i="6"/>
  <c r="BE7" i="6"/>
  <c r="BA8" i="6"/>
  <c r="BE8" i="6"/>
  <c r="BA9" i="6"/>
  <c r="BE9" i="6"/>
  <c r="BA10" i="6"/>
  <c r="BE10" i="6"/>
  <c r="BA11" i="6"/>
  <c r="BE11" i="6"/>
  <c r="BA12" i="6"/>
  <c r="BE12" i="6"/>
  <c r="BA13" i="6"/>
  <c r="BE13" i="6"/>
  <c r="BA14" i="6"/>
  <c r="BE14" i="6"/>
  <c r="BA15" i="6"/>
  <c r="BE15" i="6"/>
  <c r="BA16" i="6"/>
  <c r="BE16" i="6"/>
  <c r="BA17" i="6"/>
  <c r="BE17" i="6"/>
  <c r="BA18" i="6"/>
  <c r="BE18" i="6"/>
  <c r="BA19" i="6"/>
  <c r="BE19" i="6"/>
  <c r="BA20" i="6"/>
  <c r="BE20" i="6"/>
  <c r="BA21" i="6"/>
  <c r="BE21" i="6"/>
  <c r="BA22" i="6"/>
  <c r="BE22" i="6"/>
  <c r="BA23" i="6"/>
  <c r="BE23" i="6"/>
  <c r="BA24" i="6"/>
  <c r="BE24" i="6"/>
  <c r="BA25" i="6"/>
  <c r="BE25" i="6"/>
  <c r="BA26" i="6"/>
  <c r="BE26" i="6"/>
  <c r="BA27" i="6"/>
  <c r="BE27" i="6"/>
  <c r="BA28" i="6"/>
  <c r="BA29" i="6"/>
  <c r="BE29" i="6"/>
  <c r="BA30" i="6"/>
  <c r="BE30" i="6"/>
  <c r="BA31" i="6"/>
  <c r="BE31" i="6"/>
  <c r="BA32" i="6"/>
  <c r="BE32" i="6"/>
  <c r="BA33" i="6"/>
  <c r="BE33" i="6"/>
  <c r="BA34" i="6"/>
  <c r="BE34" i="6"/>
  <c r="BA35" i="6"/>
  <c r="BE35" i="6"/>
  <c r="BA36" i="6"/>
  <c r="BA37" i="6"/>
  <c r="BE37" i="6"/>
  <c r="BA38" i="6"/>
  <c r="BE38" i="6"/>
  <c r="BA39" i="6"/>
  <c r="BE39" i="6"/>
  <c r="BA40" i="6"/>
  <c r="BE40" i="6"/>
  <c r="BA41" i="6"/>
  <c r="BE41" i="6"/>
  <c r="BA42" i="6"/>
  <c r="BE42" i="6"/>
  <c r="BA43" i="6"/>
  <c r="BE43" i="6"/>
  <c r="BA44" i="6"/>
  <c r="BE44" i="6"/>
  <c r="BA45" i="6"/>
  <c r="BE45" i="6"/>
  <c r="BA46" i="6"/>
  <c r="BE46" i="6"/>
  <c r="BA47" i="6"/>
  <c r="BE47" i="6"/>
  <c r="BA48" i="6"/>
  <c r="BE48" i="6"/>
  <c r="BA49" i="6"/>
  <c r="BE49" i="6"/>
  <c r="BA50" i="6"/>
  <c r="BE50" i="6"/>
  <c r="BA51" i="6"/>
  <c r="BE51" i="6"/>
  <c r="BA52" i="6"/>
  <c r="BE52" i="6"/>
  <c r="BA53" i="6"/>
  <c r="BE53" i="6"/>
  <c r="BA54" i="6"/>
  <c r="BE54" i="6"/>
  <c r="BA55" i="6"/>
  <c r="BE55" i="6"/>
  <c r="BA56" i="6"/>
  <c r="BE56" i="6"/>
  <c r="BA57" i="6"/>
  <c r="BE57" i="6"/>
  <c r="BA58" i="6"/>
  <c r="BE58" i="6"/>
  <c r="BA59" i="6"/>
  <c r="BE59" i="6"/>
  <c r="BA60" i="6"/>
  <c r="BE60" i="6"/>
  <c r="BA61" i="6"/>
  <c r="BE61" i="6"/>
  <c r="BA62" i="6"/>
  <c r="BE62" i="6"/>
  <c r="BA63" i="6"/>
  <c r="BE63" i="6"/>
  <c r="BA64" i="6"/>
  <c r="BE64" i="6"/>
  <c r="BA65" i="6"/>
  <c r="BA66" i="6"/>
  <c r="BE66" i="6"/>
  <c r="BA67" i="6"/>
  <c r="BE67" i="6"/>
  <c r="BA68" i="6"/>
  <c r="BE68" i="6"/>
  <c r="BA69" i="6"/>
  <c r="BA70" i="6"/>
  <c r="BE70" i="6"/>
  <c r="BA71" i="6"/>
  <c r="BE71" i="6"/>
  <c r="BA72" i="6"/>
  <c r="BE72" i="6"/>
  <c r="BA73" i="6"/>
  <c r="BA74" i="6"/>
  <c r="BE74" i="6"/>
  <c r="BA75" i="6"/>
  <c r="BE75" i="6"/>
  <c r="BA76" i="6"/>
  <c r="BE76" i="6"/>
  <c r="BA77" i="6"/>
  <c r="BA78" i="6"/>
  <c r="BE78" i="6"/>
  <c r="BA79" i="6"/>
  <c r="BE79" i="6"/>
  <c r="BA80" i="6"/>
  <c r="BE80" i="6"/>
  <c r="BA81" i="6"/>
  <c r="BA82" i="6"/>
  <c r="BE82" i="6"/>
  <c r="BA83" i="6"/>
  <c r="BE83" i="6"/>
  <c r="BA84" i="6"/>
  <c r="BE84" i="6"/>
  <c r="BA85" i="6"/>
  <c r="BA86" i="6"/>
  <c r="BE86" i="6"/>
  <c r="BA87" i="6"/>
  <c r="BE87" i="6"/>
  <c r="BA88" i="6"/>
  <c r="BE88" i="6"/>
  <c r="BA89" i="6"/>
  <c r="BA90" i="6"/>
  <c r="BE90" i="6"/>
  <c r="BA91" i="6"/>
  <c r="BE91" i="6"/>
  <c r="BA92" i="6"/>
  <c r="BE92" i="6"/>
  <c r="BA93" i="6"/>
  <c r="BA94" i="6"/>
  <c r="BE94" i="6"/>
  <c r="BA95" i="6"/>
  <c r="BE95" i="6"/>
  <c r="BA96" i="6"/>
  <c r="BE96" i="6"/>
  <c r="BA97" i="6"/>
  <c r="BA98" i="6"/>
  <c r="BE98" i="6"/>
  <c r="BA99" i="6"/>
  <c r="BE99" i="6"/>
  <c r="BA100" i="6"/>
  <c r="BE100" i="6"/>
  <c r="BA101" i="6"/>
  <c r="BA102" i="6"/>
  <c r="BE102" i="6"/>
  <c r="BA103" i="6"/>
  <c r="BE103" i="6"/>
  <c r="BA104" i="6"/>
  <c r="BE104" i="6"/>
  <c r="BA105" i="6"/>
  <c r="BA106" i="6"/>
  <c r="BE106" i="6"/>
  <c r="BA107" i="6"/>
  <c r="BE107" i="6"/>
  <c r="BA108" i="6"/>
  <c r="BE108" i="6"/>
  <c r="BA109" i="6"/>
  <c r="BA110" i="6"/>
  <c r="BE110" i="6"/>
  <c r="BA111" i="6"/>
  <c r="BE111" i="6"/>
  <c r="BA112" i="6"/>
  <c r="BE112" i="6"/>
  <c r="BA113" i="6"/>
  <c r="BA114" i="6"/>
  <c r="BE114" i="6"/>
  <c r="BA115" i="6"/>
  <c r="BE115" i="6"/>
  <c r="BA116" i="6"/>
  <c r="BE116" i="6"/>
  <c r="BA117" i="6"/>
  <c r="BE117" i="6"/>
  <c r="BA118" i="6"/>
  <c r="BE118" i="6"/>
  <c r="BA119" i="6"/>
  <c r="BE119" i="6"/>
  <c r="BA120" i="6"/>
  <c r="BE120" i="6"/>
  <c r="BA121" i="6"/>
  <c r="BE121" i="6"/>
  <c r="BA122" i="6"/>
  <c r="BE122" i="6"/>
  <c r="BA123" i="6"/>
  <c r="BE123" i="6"/>
  <c r="BA124" i="6"/>
  <c r="BE124" i="6"/>
  <c r="BA125" i="6"/>
  <c r="BE125" i="6"/>
  <c r="BA126" i="6"/>
  <c r="BE126" i="6"/>
  <c r="BA127" i="6"/>
  <c r="BE127" i="6"/>
  <c r="BA128" i="6"/>
  <c r="BE128" i="6"/>
  <c r="BA129" i="6"/>
  <c r="BE129" i="6"/>
  <c r="BA130" i="6"/>
  <c r="BE130" i="6"/>
  <c r="BA131" i="6"/>
  <c r="BE131" i="6"/>
  <c r="BA132" i="6"/>
  <c r="BE132" i="6"/>
  <c r="BA133" i="6"/>
  <c r="BE133" i="6"/>
  <c r="BA134" i="6"/>
  <c r="BE134" i="6"/>
  <c r="BA135" i="6"/>
  <c r="BE135" i="6"/>
  <c r="BA136" i="6"/>
  <c r="BE136" i="6"/>
  <c r="BA137" i="6"/>
  <c r="BE137" i="6"/>
  <c r="BA138" i="6"/>
  <c r="BE138" i="6"/>
  <c r="BA139" i="6"/>
  <c r="BE139" i="6"/>
  <c r="BA140" i="6"/>
  <c r="BE140" i="6"/>
  <c r="BA141" i="6"/>
  <c r="BE141" i="6"/>
  <c r="BA142" i="6"/>
  <c r="BE142" i="6"/>
  <c r="BA143" i="6"/>
  <c r="BE143" i="6"/>
  <c r="BA144" i="6"/>
  <c r="BE144" i="6"/>
  <c r="BA145" i="6"/>
  <c r="BE145" i="6"/>
  <c r="BA146" i="6"/>
  <c r="BE146" i="6"/>
  <c r="BA147" i="6"/>
  <c r="BA148" i="6"/>
  <c r="BE148" i="6"/>
  <c r="BA149" i="6"/>
  <c r="BA150" i="6"/>
  <c r="BE150" i="6"/>
  <c r="BA151" i="6"/>
  <c r="BA152" i="6"/>
  <c r="BE152" i="6"/>
  <c r="BA153" i="6"/>
  <c r="BA154" i="6"/>
  <c r="BE154" i="6"/>
  <c r="BA155" i="6"/>
  <c r="BA156" i="6"/>
  <c r="BE156" i="6"/>
  <c r="BA157" i="6"/>
  <c r="BA158" i="6"/>
  <c r="BE158" i="6"/>
  <c r="BA159" i="6"/>
  <c r="BA160" i="6"/>
  <c r="BE160" i="6"/>
  <c r="BA161" i="6"/>
  <c r="BA162" i="6"/>
  <c r="BE162" i="6"/>
  <c r="BA163" i="6"/>
  <c r="BA164" i="6"/>
  <c r="BE164" i="6"/>
  <c r="BA165" i="6"/>
  <c r="BA166" i="6"/>
  <c r="BE166" i="6"/>
  <c r="BA167" i="6"/>
  <c r="BA168" i="6"/>
  <c r="BE168" i="6"/>
  <c r="BA169" i="6"/>
  <c r="BA170" i="6"/>
  <c r="BE170" i="6"/>
  <c r="BA171" i="6"/>
  <c r="BA173" i="6"/>
  <c r="BA174" i="6"/>
  <c r="BE174" i="6"/>
  <c r="BA3" i="6"/>
  <c r="BJ24" i="10"/>
  <c r="BI24" i="10"/>
  <c r="BH24" i="10"/>
  <c r="AY24" i="10"/>
  <c r="BC24" i="10"/>
  <c r="BA24" i="10"/>
  <c r="AZ24" i="10"/>
  <c r="BD24" i="10"/>
  <c r="H24" i="10"/>
  <c r="F24" i="10"/>
  <c r="BJ23" i="10"/>
  <c r="BI23" i="10"/>
  <c r="BH23" i="10"/>
  <c r="AY23" i="10"/>
  <c r="BG23" i="10"/>
  <c r="BC23" i="10"/>
  <c r="BA23" i="10"/>
  <c r="BE23" i="10"/>
  <c r="AZ23" i="10"/>
  <c r="BD23" i="10"/>
  <c r="H23" i="10"/>
  <c r="F23" i="10"/>
  <c r="BJ22" i="10"/>
  <c r="BI22" i="10"/>
  <c r="BH22" i="10"/>
  <c r="AY22" i="10"/>
  <c r="BC22" i="10"/>
  <c r="BA22" i="10"/>
  <c r="BE22" i="10"/>
  <c r="AZ22" i="10"/>
  <c r="BB22" i="10"/>
  <c r="H22" i="10"/>
  <c r="F22" i="10"/>
  <c r="BJ21" i="10"/>
  <c r="BI21" i="10"/>
  <c r="BH21" i="10"/>
  <c r="AY21" i="10"/>
  <c r="BC21" i="10"/>
  <c r="BG21" i="10"/>
  <c r="BA21" i="10"/>
  <c r="AZ21" i="10"/>
  <c r="BD21" i="10"/>
  <c r="BB21" i="10"/>
  <c r="H21" i="10"/>
  <c r="F21" i="10"/>
  <c r="BJ20" i="10"/>
  <c r="BI20" i="10"/>
  <c r="BH20" i="10"/>
  <c r="AY20" i="10"/>
  <c r="BC20" i="10"/>
  <c r="BA20" i="10"/>
  <c r="AZ20" i="10"/>
  <c r="BD20" i="10"/>
  <c r="H20" i="10"/>
  <c r="F20" i="10"/>
  <c r="BJ19" i="10"/>
  <c r="BI19" i="10"/>
  <c r="BH19" i="10"/>
  <c r="AY19" i="10"/>
  <c r="BG19" i="10"/>
  <c r="BC19" i="10"/>
  <c r="BA19" i="10"/>
  <c r="BE19" i="10"/>
  <c r="AZ19" i="10"/>
  <c r="BD19" i="10"/>
  <c r="H19" i="10"/>
  <c r="F19" i="10"/>
  <c r="BJ18" i="10"/>
  <c r="BI18" i="10"/>
  <c r="BH18" i="10"/>
  <c r="AY18" i="10"/>
  <c r="BC18" i="10"/>
  <c r="BA18" i="10"/>
  <c r="BE18" i="10"/>
  <c r="AZ18" i="10"/>
  <c r="BB18" i="10"/>
  <c r="H18" i="10"/>
  <c r="F18" i="10"/>
  <c r="BJ17" i="10"/>
  <c r="BI17" i="10"/>
  <c r="BH17" i="10"/>
  <c r="AY17" i="10"/>
  <c r="BC17" i="10"/>
  <c r="BG17" i="10"/>
  <c r="BA17" i="10"/>
  <c r="AZ17" i="10"/>
  <c r="BD17" i="10"/>
  <c r="BB17" i="10"/>
  <c r="H17" i="10"/>
  <c r="F17" i="10"/>
  <c r="BJ16" i="10"/>
  <c r="BI16" i="10"/>
  <c r="BH16" i="10"/>
  <c r="AY16" i="10"/>
  <c r="BC16" i="10"/>
  <c r="BA16" i="10"/>
  <c r="AZ16" i="10"/>
  <c r="BD16" i="10"/>
  <c r="H16" i="10"/>
  <c r="F16" i="10"/>
  <c r="BJ15" i="10"/>
  <c r="BI15" i="10"/>
  <c r="BH15" i="10"/>
  <c r="AY15" i="10"/>
  <c r="BG15" i="10"/>
  <c r="BC15" i="10"/>
  <c r="BA15" i="10"/>
  <c r="BE15" i="10"/>
  <c r="AZ15" i="10"/>
  <c r="BD15" i="10"/>
  <c r="H15" i="10"/>
  <c r="F15" i="10"/>
  <c r="BJ14" i="10"/>
  <c r="BI14" i="10"/>
  <c r="BH14" i="10"/>
  <c r="BD14" i="10"/>
  <c r="AY14" i="10"/>
  <c r="BG14" i="10"/>
  <c r="BC14" i="10"/>
  <c r="BA14" i="10"/>
  <c r="BE14" i="10"/>
  <c r="AZ14" i="10"/>
  <c r="BB14" i="10"/>
  <c r="H14" i="10"/>
  <c r="F14" i="10"/>
  <c r="BJ13" i="10"/>
  <c r="BI13" i="10"/>
  <c r="BH13" i="10"/>
  <c r="AY13" i="10"/>
  <c r="BC13" i="10"/>
  <c r="BG13" i="10"/>
  <c r="BA13" i="10"/>
  <c r="AZ13" i="10"/>
  <c r="BB13" i="10"/>
  <c r="H13" i="10"/>
  <c r="F13" i="10"/>
  <c r="BJ12" i="10"/>
  <c r="BI12" i="10"/>
  <c r="BH12" i="10"/>
  <c r="AY12" i="10"/>
  <c r="BC12" i="10"/>
  <c r="BB12" i="10"/>
  <c r="BG12" i="10"/>
  <c r="BA12" i="10"/>
  <c r="AZ12" i="10"/>
  <c r="BD12" i="10"/>
  <c r="H12" i="10"/>
  <c r="F12" i="10"/>
  <c r="BJ11" i="10"/>
  <c r="BI11" i="10"/>
  <c r="BH11" i="10"/>
  <c r="AY11" i="10"/>
  <c r="BC11" i="10"/>
  <c r="BB11" i="10"/>
  <c r="BA11" i="10"/>
  <c r="BE11" i="10"/>
  <c r="AZ11" i="10"/>
  <c r="BD11" i="10"/>
  <c r="H11" i="10"/>
  <c r="F11" i="10"/>
  <c r="BJ10" i="10"/>
  <c r="BI10" i="10"/>
  <c r="BH10" i="10"/>
  <c r="BD10" i="10"/>
  <c r="AY10" i="10"/>
  <c r="BG10" i="10"/>
  <c r="BC10" i="10"/>
  <c r="BA10" i="10"/>
  <c r="BE10" i="10"/>
  <c r="AZ10" i="10"/>
  <c r="BB10" i="10"/>
  <c r="H10" i="10"/>
  <c r="F10" i="10"/>
  <c r="BJ9" i="10"/>
  <c r="BI9" i="10"/>
  <c r="BH9" i="10"/>
  <c r="AY9" i="10"/>
  <c r="BC9" i="10"/>
  <c r="BG9" i="10"/>
  <c r="BA9" i="10"/>
  <c r="AZ9" i="10"/>
  <c r="BB9" i="10"/>
  <c r="H9" i="10"/>
  <c r="F9" i="10"/>
  <c r="BJ8" i="10"/>
  <c r="BI8" i="10"/>
  <c r="BH8" i="10"/>
  <c r="AY8" i="10"/>
  <c r="BC8" i="10"/>
  <c r="BB8" i="10"/>
  <c r="BG8" i="10"/>
  <c r="BA8" i="10"/>
  <c r="AZ8" i="10"/>
  <c r="BD8" i="10"/>
  <c r="H8" i="10"/>
  <c r="F8" i="10"/>
  <c r="BJ7" i="10"/>
  <c r="BI7" i="10"/>
  <c r="BH7" i="10"/>
  <c r="AY7" i="10"/>
  <c r="BG7" i="10"/>
  <c r="BC7" i="10"/>
  <c r="BA7" i="10"/>
  <c r="BE7" i="10"/>
  <c r="AZ7" i="10"/>
  <c r="BD7" i="10"/>
  <c r="H7" i="10"/>
  <c r="F7" i="10"/>
  <c r="BJ6" i="10"/>
  <c r="BI6" i="10"/>
  <c r="BH6" i="10"/>
  <c r="BD6" i="10"/>
  <c r="AY6" i="10"/>
  <c r="BG6" i="10"/>
  <c r="BC6" i="10"/>
  <c r="BA6" i="10"/>
  <c r="BE6" i="10"/>
  <c r="AZ6" i="10"/>
  <c r="BB6" i="10"/>
  <c r="H6" i="10"/>
  <c r="F6" i="10"/>
  <c r="BJ5" i="10"/>
  <c r="BI5" i="10"/>
  <c r="BH5" i="10"/>
  <c r="AY5" i="10"/>
  <c r="BC5" i="10"/>
  <c r="BG5" i="10"/>
  <c r="BA5" i="10"/>
  <c r="AZ5" i="10"/>
  <c r="BB5" i="10"/>
  <c r="H5" i="10"/>
  <c r="F5" i="10"/>
  <c r="BJ4" i="10"/>
  <c r="BI4" i="10"/>
  <c r="BH4" i="10"/>
  <c r="AY4" i="10"/>
  <c r="BC4" i="10"/>
  <c r="BB4" i="10"/>
  <c r="BG4" i="10"/>
  <c r="BA4" i="10"/>
  <c r="AZ4" i="10"/>
  <c r="BD4" i="10"/>
  <c r="H4" i="10"/>
  <c r="F4" i="10"/>
  <c r="BJ3" i="10"/>
  <c r="BI3" i="10"/>
  <c r="BH3" i="10"/>
  <c r="AY3" i="10"/>
  <c r="BG3" i="10"/>
  <c r="BC3" i="10"/>
  <c r="BA3" i="10"/>
  <c r="BE3" i="10"/>
  <c r="AZ3" i="10"/>
  <c r="BD3" i="10"/>
  <c r="J3" i="10"/>
  <c r="H3" i="10"/>
  <c r="F3" i="10"/>
  <c r="CM156" i="9"/>
  <c r="CM157" i="9"/>
  <c r="CM158" i="9"/>
  <c r="CM159" i="9"/>
  <c r="CM160" i="9"/>
  <c r="CM161" i="9"/>
  <c r="CM162" i="9"/>
  <c r="CM163" i="9"/>
  <c r="CM164" i="9"/>
  <c r="CM165" i="9"/>
  <c r="CM166" i="9"/>
  <c r="CM167" i="9"/>
  <c r="CM168" i="9"/>
  <c r="CM169" i="9"/>
  <c r="CM170" i="9"/>
  <c r="CM171" i="9"/>
  <c r="CM172" i="9"/>
  <c r="CM173" i="9"/>
  <c r="CM174" i="9"/>
  <c r="CM175" i="9"/>
  <c r="CM176" i="9"/>
  <c r="CM177" i="9"/>
  <c r="CM178" i="9"/>
  <c r="CM179" i="9"/>
  <c r="CM180" i="9"/>
  <c r="CM181" i="9"/>
  <c r="CM182" i="9"/>
  <c r="CM183" i="9"/>
  <c r="CM184" i="9"/>
  <c r="CM185" i="9"/>
  <c r="CM186" i="9"/>
  <c r="CM187" i="9"/>
  <c r="CM188" i="9"/>
  <c r="CM189" i="9"/>
  <c r="CM190" i="9"/>
  <c r="CM191" i="9"/>
  <c r="CM192" i="9"/>
  <c r="CM193" i="9"/>
  <c r="CM194" i="9"/>
  <c r="CM195" i="9"/>
  <c r="CM196" i="9"/>
  <c r="CM197" i="9"/>
  <c r="CM198" i="9"/>
  <c r="CM199" i="9"/>
  <c r="CM200" i="9"/>
  <c r="CM201" i="9"/>
  <c r="CM202" i="9"/>
  <c r="CM203" i="9"/>
  <c r="CM204" i="9"/>
  <c r="CM205" i="9"/>
  <c r="CM206" i="9"/>
  <c r="CM207" i="9"/>
  <c r="CM208" i="9"/>
  <c r="CM209" i="9"/>
  <c r="CM210" i="9"/>
  <c r="CM211" i="9"/>
  <c r="CM212" i="9"/>
  <c r="CM213" i="9"/>
  <c r="CM214" i="9"/>
  <c r="CM215" i="9"/>
  <c r="CM216" i="9"/>
  <c r="CM217" i="9"/>
  <c r="CM218" i="9"/>
  <c r="CM219" i="9"/>
  <c r="CM220" i="9"/>
  <c r="CM221" i="9"/>
  <c r="CM222" i="9"/>
  <c r="CM223" i="9"/>
  <c r="CM224" i="9"/>
  <c r="CM225" i="9"/>
  <c r="CM226" i="9"/>
  <c r="CM227" i="9"/>
  <c r="CM228" i="9"/>
  <c r="CM229" i="9"/>
  <c r="CM230" i="9"/>
  <c r="CM231" i="9"/>
  <c r="CM232" i="9"/>
  <c r="CL156" i="9"/>
  <c r="CL157" i="9"/>
  <c r="CL158" i="9"/>
  <c r="CL159" i="9"/>
  <c r="CL160" i="9"/>
  <c r="CL161" i="9"/>
  <c r="CL162" i="9"/>
  <c r="CL163" i="9"/>
  <c r="CL164" i="9"/>
  <c r="CL165" i="9"/>
  <c r="CL166" i="9"/>
  <c r="CL167" i="9"/>
  <c r="CL168" i="9"/>
  <c r="CL169" i="9"/>
  <c r="CL170" i="9"/>
  <c r="CL171" i="9"/>
  <c r="CL172" i="9"/>
  <c r="CL173" i="9"/>
  <c r="CL174" i="9"/>
  <c r="CL175" i="9"/>
  <c r="CL176" i="9"/>
  <c r="CL177" i="9"/>
  <c r="CL178" i="9"/>
  <c r="CL179" i="9"/>
  <c r="CL180" i="9"/>
  <c r="CL181" i="9"/>
  <c r="CL182" i="9"/>
  <c r="CL183" i="9"/>
  <c r="CL184" i="9"/>
  <c r="CL185" i="9"/>
  <c r="CL186" i="9"/>
  <c r="CL187" i="9"/>
  <c r="CL188" i="9"/>
  <c r="CL189" i="9"/>
  <c r="CL190" i="9"/>
  <c r="CL191" i="9"/>
  <c r="CL192" i="9"/>
  <c r="CL193" i="9"/>
  <c r="CL194" i="9"/>
  <c r="CL195" i="9"/>
  <c r="CL196" i="9"/>
  <c r="CL197" i="9"/>
  <c r="CL198" i="9"/>
  <c r="CL199" i="9"/>
  <c r="CL200" i="9"/>
  <c r="CL201" i="9"/>
  <c r="CL202" i="9"/>
  <c r="CL203" i="9"/>
  <c r="CL204" i="9"/>
  <c r="CL205" i="9"/>
  <c r="CL206" i="9"/>
  <c r="CL207" i="9"/>
  <c r="CL208" i="9"/>
  <c r="CL209" i="9"/>
  <c r="CL210" i="9"/>
  <c r="CL211" i="9"/>
  <c r="CL212" i="9"/>
  <c r="CL213" i="9"/>
  <c r="CL214" i="9"/>
  <c r="CL215" i="9"/>
  <c r="CL216" i="9"/>
  <c r="CL217" i="9"/>
  <c r="CL218" i="9"/>
  <c r="CL219" i="9"/>
  <c r="CL220" i="9"/>
  <c r="CL221" i="9"/>
  <c r="CL222" i="9"/>
  <c r="CL223" i="9"/>
  <c r="CL224" i="9"/>
  <c r="CL225" i="9"/>
  <c r="CL226" i="9"/>
  <c r="CL227" i="9"/>
  <c r="CL228" i="9"/>
  <c r="CL229" i="9"/>
  <c r="CL230" i="9"/>
  <c r="CL231" i="9"/>
  <c r="CL232" i="9"/>
  <c r="CM155" i="9"/>
  <c r="CL155" i="9"/>
  <c r="CL77" i="9"/>
  <c r="CM3" i="9"/>
  <c r="CK3" i="9"/>
  <c r="CO3" i="9"/>
  <c r="CL3" i="9"/>
  <c r="CK4" i="9"/>
  <c r="CK5" i="9"/>
  <c r="CK6" i="9"/>
  <c r="CM6" i="9"/>
  <c r="CO6" i="9"/>
  <c r="CK7" i="9"/>
  <c r="CK8" i="9"/>
  <c r="CK9" i="9"/>
  <c r="CK10" i="9"/>
  <c r="CM10" i="9"/>
  <c r="CO10" i="9"/>
  <c r="CK11" i="9"/>
  <c r="CK12" i="9"/>
  <c r="CK13" i="9"/>
  <c r="CK14" i="9"/>
  <c r="CM14" i="9"/>
  <c r="CO14" i="9"/>
  <c r="CK15" i="9"/>
  <c r="CK16" i="9"/>
  <c r="CK17" i="9"/>
  <c r="CK18" i="9"/>
  <c r="CM18" i="9"/>
  <c r="CO18" i="9"/>
  <c r="CK19" i="9"/>
  <c r="CK20" i="9"/>
  <c r="CK21" i="9"/>
  <c r="CK22" i="9"/>
  <c r="CM22" i="9"/>
  <c r="CO22" i="9"/>
  <c r="CK23" i="9"/>
  <c r="CK24" i="9"/>
  <c r="CK25" i="9"/>
  <c r="CK26" i="9"/>
  <c r="CM26" i="9"/>
  <c r="CO26" i="9"/>
  <c r="CK27" i="9"/>
  <c r="CK28" i="9"/>
  <c r="CK29" i="9"/>
  <c r="CK30" i="9"/>
  <c r="CM30" i="9"/>
  <c r="CO30" i="9"/>
  <c r="CK31" i="9"/>
  <c r="CK32" i="9"/>
  <c r="CK33" i="9"/>
  <c r="CK34" i="9"/>
  <c r="CM34" i="9"/>
  <c r="CO34" i="9"/>
  <c r="CK35" i="9"/>
  <c r="CK36" i="9"/>
  <c r="CK37" i="9"/>
  <c r="CK38" i="9"/>
  <c r="CM38" i="9"/>
  <c r="CO38" i="9"/>
  <c r="CK39" i="9"/>
  <c r="CK40" i="9"/>
  <c r="CK41" i="9"/>
  <c r="CK42" i="9"/>
  <c r="CM42" i="9"/>
  <c r="CO42" i="9"/>
  <c r="CK43" i="9"/>
  <c r="CK44" i="9"/>
  <c r="CK45" i="9"/>
  <c r="CK46" i="9"/>
  <c r="CM46" i="9"/>
  <c r="CO46" i="9"/>
  <c r="CK47" i="9"/>
  <c r="CK48" i="9"/>
  <c r="CK49" i="9"/>
  <c r="CK50" i="9"/>
  <c r="CM50" i="9"/>
  <c r="CO50" i="9"/>
  <c r="CK51" i="9"/>
  <c r="CK52" i="9"/>
  <c r="CK53" i="9"/>
  <c r="CK54" i="9"/>
  <c r="CM54" i="9"/>
  <c r="CO54" i="9"/>
  <c r="CK55" i="9"/>
  <c r="CK56" i="9"/>
  <c r="CK57" i="9"/>
  <c r="CK58" i="9"/>
  <c r="CM58" i="9"/>
  <c r="CO58" i="9"/>
  <c r="CK59" i="9"/>
  <c r="CK60" i="9"/>
  <c r="CK61" i="9"/>
  <c r="CK62" i="9"/>
  <c r="CM62" i="9"/>
  <c r="CO62" i="9"/>
  <c r="CK63" i="9"/>
  <c r="CK64" i="9"/>
  <c r="CK65" i="9"/>
  <c r="CK66" i="9"/>
  <c r="CM66" i="9"/>
  <c r="CO66" i="9"/>
  <c r="CK67" i="9"/>
  <c r="CK68" i="9"/>
  <c r="CK69" i="9"/>
  <c r="CK70" i="9"/>
  <c r="CM70" i="9"/>
  <c r="CO70" i="9"/>
  <c r="CK71" i="9"/>
  <c r="CK72" i="9"/>
  <c r="CK73" i="9"/>
  <c r="CK74" i="9"/>
  <c r="CM74" i="9"/>
  <c r="CO74" i="9"/>
  <c r="CK75" i="9"/>
  <c r="CK76" i="9"/>
  <c r="CK77" i="9"/>
  <c r="CK78" i="9"/>
  <c r="CM78" i="9"/>
  <c r="CO78" i="9"/>
  <c r="CK79" i="9"/>
  <c r="CK80" i="9"/>
  <c r="CK81" i="9"/>
  <c r="CK82" i="9"/>
  <c r="CM82" i="9"/>
  <c r="CO82" i="9"/>
  <c r="CK83" i="9"/>
  <c r="CK84" i="9"/>
  <c r="CK85" i="9"/>
  <c r="CK86" i="9"/>
  <c r="CM86" i="9"/>
  <c r="CO86" i="9"/>
  <c r="CK87" i="9"/>
  <c r="CK88" i="9"/>
  <c r="CK89" i="9"/>
  <c r="CK90" i="9"/>
  <c r="CM90" i="9"/>
  <c r="CO90" i="9"/>
  <c r="CK91" i="9"/>
  <c r="CK92" i="9"/>
  <c r="CK93" i="9"/>
  <c r="CK94" i="9"/>
  <c r="CM94" i="9"/>
  <c r="CO94" i="9"/>
  <c r="CK95" i="9"/>
  <c r="CK96" i="9"/>
  <c r="CK97" i="9"/>
  <c r="CK98" i="9"/>
  <c r="CM98" i="9"/>
  <c r="CO98" i="9"/>
  <c r="CK99" i="9"/>
  <c r="CK100" i="9"/>
  <c r="CK101" i="9"/>
  <c r="CK102" i="9"/>
  <c r="CM102" i="9"/>
  <c r="CO102" i="9"/>
  <c r="CK103" i="9"/>
  <c r="CK104" i="9"/>
  <c r="CK105" i="9"/>
  <c r="CK106" i="9"/>
  <c r="CM106" i="9"/>
  <c r="CO106" i="9"/>
  <c r="CK107" i="9"/>
  <c r="CK108" i="9"/>
  <c r="CK109" i="9"/>
  <c r="CK110" i="9"/>
  <c r="CM110" i="9"/>
  <c r="CO110" i="9"/>
  <c r="CK111" i="9"/>
  <c r="CK112" i="9"/>
  <c r="CK113" i="9"/>
  <c r="CK114" i="9"/>
  <c r="CM114" i="9"/>
  <c r="CO114" i="9"/>
  <c r="CK115" i="9"/>
  <c r="CK116" i="9"/>
  <c r="CK117" i="9"/>
  <c r="CK118" i="9"/>
  <c r="CM118" i="9"/>
  <c r="CO118" i="9"/>
  <c r="CK119" i="9"/>
  <c r="CK120" i="9"/>
  <c r="CK121" i="9"/>
  <c r="CK122" i="9"/>
  <c r="CM122" i="9"/>
  <c r="CO122" i="9"/>
  <c r="CK123" i="9"/>
  <c r="CK124" i="9"/>
  <c r="CK125" i="9"/>
  <c r="CK126" i="9"/>
  <c r="CM126" i="9"/>
  <c r="CO126" i="9"/>
  <c r="CK127" i="9"/>
  <c r="CK128" i="9"/>
  <c r="CK129" i="9"/>
  <c r="CK130" i="9"/>
  <c r="CM130" i="9"/>
  <c r="CO130" i="9"/>
  <c r="CK131" i="9"/>
  <c r="CK132" i="9"/>
  <c r="CK133" i="9"/>
  <c r="CK134" i="9"/>
  <c r="CM134" i="9"/>
  <c r="CO134" i="9"/>
  <c r="CK135" i="9"/>
  <c r="CK136" i="9"/>
  <c r="CK137" i="9"/>
  <c r="CK138" i="9"/>
  <c r="CM138" i="9"/>
  <c r="CO138" i="9"/>
  <c r="CK139" i="9"/>
  <c r="CK140" i="9"/>
  <c r="CK141" i="9"/>
  <c r="CK142" i="9"/>
  <c r="CM142" i="9"/>
  <c r="CO142" i="9"/>
  <c r="CK143" i="9"/>
  <c r="CK144" i="9"/>
  <c r="CK145" i="9"/>
  <c r="CK146" i="9"/>
  <c r="CM146" i="9"/>
  <c r="CO146" i="9"/>
  <c r="CK147" i="9"/>
  <c r="CK148" i="9"/>
  <c r="CK149" i="9"/>
  <c r="CK150" i="9"/>
  <c r="CM150" i="9"/>
  <c r="CO150" i="9"/>
  <c r="CK151" i="9"/>
  <c r="CK152" i="9"/>
  <c r="CK153" i="9"/>
  <c r="CK154" i="9"/>
  <c r="CM154" i="9"/>
  <c r="CO154" i="9"/>
  <c r="CK155" i="9"/>
  <c r="CK156" i="9"/>
  <c r="CK157" i="9"/>
  <c r="CO157" i="9"/>
  <c r="CK158" i="9"/>
  <c r="CO158" i="9"/>
  <c r="CK159" i="9"/>
  <c r="CK160" i="9"/>
  <c r="CK161" i="9"/>
  <c r="CO161" i="9"/>
  <c r="CK162" i="9"/>
  <c r="CO162" i="9"/>
  <c r="CK163" i="9"/>
  <c r="CK164" i="9"/>
  <c r="CK165" i="9"/>
  <c r="CO165" i="9"/>
  <c r="CK166" i="9"/>
  <c r="CO166" i="9"/>
  <c r="CK167" i="9"/>
  <c r="CK168" i="9"/>
  <c r="CK169" i="9"/>
  <c r="CO169" i="9"/>
  <c r="CK170" i="9"/>
  <c r="CO170" i="9"/>
  <c r="CK171" i="9"/>
  <c r="CK172" i="9"/>
  <c r="CK173" i="9"/>
  <c r="CO173" i="9"/>
  <c r="CK174" i="9"/>
  <c r="CO174" i="9"/>
  <c r="CK175" i="9"/>
  <c r="CK176" i="9"/>
  <c r="CK177" i="9"/>
  <c r="CO177" i="9"/>
  <c r="CK178" i="9"/>
  <c r="CO178" i="9"/>
  <c r="CK179" i="9"/>
  <c r="CK180" i="9"/>
  <c r="CK181" i="9"/>
  <c r="CO181" i="9"/>
  <c r="CK182" i="9"/>
  <c r="CO182" i="9"/>
  <c r="CK183" i="9"/>
  <c r="CK184" i="9"/>
  <c r="CK185" i="9"/>
  <c r="CO185" i="9"/>
  <c r="CK186" i="9"/>
  <c r="CO186" i="9"/>
  <c r="CK187" i="9"/>
  <c r="CK188" i="9"/>
  <c r="CK189" i="9"/>
  <c r="CO189" i="9"/>
  <c r="CK190" i="9"/>
  <c r="CO190" i="9"/>
  <c r="CK191" i="9"/>
  <c r="CK192" i="9"/>
  <c r="CK193" i="9"/>
  <c r="CO193" i="9"/>
  <c r="CK194" i="9"/>
  <c r="CO194" i="9"/>
  <c r="CK195" i="9"/>
  <c r="CK196" i="9"/>
  <c r="CK197" i="9"/>
  <c r="CO197" i="9"/>
  <c r="CK198" i="9"/>
  <c r="CO198" i="9"/>
  <c r="CK199" i="9"/>
  <c r="CK200" i="9"/>
  <c r="CK201" i="9"/>
  <c r="CO201" i="9"/>
  <c r="CK202" i="9"/>
  <c r="CO202" i="9"/>
  <c r="CK203" i="9"/>
  <c r="CK204" i="9"/>
  <c r="CK205" i="9"/>
  <c r="CO205" i="9"/>
  <c r="CK206" i="9"/>
  <c r="CO206" i="9"/>
  <c r="CK207" i="9"/>
  <c r="CK208" i="9"/>
  <c r="CK209" i="9"/>
  <c r="CO209" i="9"/>
  <c r="CK210" i="9"/>
  <c r="CO210" i="9"/>
  <c r="CK211" i="9"/>
  <c r="CK212" i="9"/>
  <c r="CK213" i="9"/>
  <c r="CO213" i="9"/>
  <c r="CK214" i="9"/>
  <c r="CO214" i="9"/>
  <c r="CK215" i="9"/>
  <c r="CK216" i="9"/>
  <c r="CK217" i="9"/>
  <c r="CO217" i="9"/>
  <c r="CK218" i="9"/>
  <c r="CO218" i="9"/>
  <c r="CK219" i="9"/>
  <c r="CK220" i="9"/>
  <c r="CK221" i="9"/>
  <c r="CO221" i="9"/>
  <c r="CK222" i="9"/>
  <c r="CO222" i="9"/>
  <c r="CK223" i="9"/>
  <c r="CK224" i="9"/>
  <c r="CK225" i="9"/>
  <c r="CO225" i="9"/>
  <c r="CK226" i="9"/>
  <c r="CO226" i="9"/>
  <c r="CK227" i="9"/>
  <c r="CK228" i="9"/>
  <c r="CK229" i="9"/>
  <c r="CO229" i="9"/>
  <c r="CK230" i="9"/>
  <c r="CO230" i="9"/>
  <c r="CK231" i="9"/>
  <c r="CK232" i="9"/>
  <c r="CJ4" i="9"/>
  <c r="CJ5" i="9"/>
  <c r="CJ6" i="9"/>
  <c r="CJ7" i="9"/>
  <c r="CJ8" i="9"/>
  <c r="CJ9" i="9"/>
  <c r="CJ10" i="9"/>
  <c r="CJ11" i="9"/>
  <c r="CJ12" i="9"/>
  <c r="CJ13" i="9"/>
  <c r="CJ14" i="9"/>
  <c r="CJ15" i="9"/>
  <c r="CJ16" i="9"/>
  <c r="CJ17" i="9"/>
  <c r="CJ18" i="9"/>
  <c r="CJ19" i="9"/>
  <c r="CJ20" i="9"/>
  <c r="CJ21" i="9"/>
  <c r="CJ22" i="9"/>
  <c r="CJ23" i="9"/>
  <c r="CJ24" i="9"/>
  <c r="CJ25" i="9"/>
  <c r="CJ26" i="9"/>
  <c r="CJ27" i="9"/>
  <c r="CJ28" i="9"/>
  <c r="CJ29" i="9"/>
  <c r="CJ30" i="9"/>
  <c r="CJ31" i="9"/>
  <c r="CJ32" i="9"/>
  <c r="CJ33" i="9"/>
  <c r="CJ34" i="9"/>
  <c r="CJ35" i="9"/>
  <c r="CJ36" i="9"/>
  <c r="CJ37" i="9"/>
  <c r="CJ38" i="9"/>
  <c r="CJ39" i="9"/>
  <c r="CJ40" i="9"/>
  <c r="CJ41" i="9"/>
  <c r="CJ42" i="9"/>
  <c r="CJ43" i="9"/>
  <c r="CJ44" i="9"/>
  <c r="CJ45" i="9"/>
  <c r="CJ46" i="9"/>
  <c r="CJ47" i="9"/>
  <c r="CJ48" i="9"/>
  <c r="CJ49" i="9"/>
  <c r="CJ50" i="9"/>
  <c r="CJ51" i="9"/>
  <c r="CJ52" i="9"/>
  <c r="CJ53" i="9"/>
  <c r="CJ54" i="9"/>
  <c r="CJ55" i="9"/>
  <c r="CJ56" i="9"/>
  <c r="CJ57" i="9"/>
  <c r="CJ58" i="9"/>
  <c r="CJ59" i="9"/>
  <c r="CJ60" i="9"/>
  <c r="CJ61" i="9"/>
  <c r="CJ62" i="9"/>
  <c r="CJ63" i="9"/>
  <c r="CJ64" i="9"/>
  <c r="CJ65" i="9"/>
  <c r="CJ66" i="9"/>
  <c r="CJ67" i="9"/>
  <c r="CJ68" i="9"/>
  <c r="CJ69" i="9"/>
  <c r="CJ70" i="9"/>
  <c r="CJ71" i="9"/>
  <c r="CJ72" i="9"/>
  <c r="CJ73" i="9"/>
  <c r="CJ74" i="9"/>
  <c r="CJ75" i="9"/>
  <c r="CJ76" i="9"/>
  <c r="CL76" i="9"/>
  <c r="CN76" i="9"/>
  <c r="CJ77" i="9"/>
  <c r="CJ78" i="9"/>
  <c r="CJ79" i="9"/>
  <c r="CJ80" i="9"/>
  <c r="CL80" i="9"/>
  <c r="CN80" i="9"/>
  <c r="CJ81" i="9"/>
  <c r="CJ82" i="9"/>
  <c r="CJ83" i="9"/>
  <c r="CJ84" i="9"/>
  <c r="CL84" i="9"/>
  <c r="CN84" i="9"/>
  <c r="CJ85" i="9"/>
  <c r="CJ86" i="9"/>
  <c r="CJ87" i="9"/>
  <c r="CJ88" i="9"/>
  <c r="CL88" i="9"/>
  <c r="CN88" i="9"/>
  <c r="CJ89" i="9"/>
  <c r="CJ90" i="9"/>
  <c r="CJ91" i="9"/>
  <c r="CJ92" i="9"/>
  <c r="CL92" i="9"/>
  <c r="CN92" i="9"/>
  <c r="CJ93" i="9"/>
  <c r="CJ94" i="9"/>
  <c r="CJ95" i="9"/>
  <c r="CJ96" i="9"/>
  <c r="CL96" i="9"/>
  <c r="CN96" i="9"/>
  <c r="CJ97" i="9"/>
  <c r="CJ98" i="9"/>
  <c r="CJ99" i="9"/>
  <c r="CJ100" i="9"/>
  <c r="CL100" i="9"/>
  <c r="CN100" i="9"/>
  <c r="CJ101" i="9"/>
  <c r="CJ102" i="9"/>
  <c r="CJ103" i="9"/>
  <c r="CJ104" i="9"/>
  <c r="CL104" i="9"/>
  <c r="CN104" i="9"/>
  <c r="CJ105" i="9"/>
  <c r="CJ106" i="9"/>
  <c r="CJ107" i="9"/>
  <c r="CJ108" i="9"/>
  <c r="CL108" i="9"/>
  <c r="CN108" i="9"/>
  <c r="CJ109" i="9"/>
  <c r="CJ110" i="9"/>
  <c r="CJ111" i="9"/>
  <c r="CJ112" i="9"/>
  <c r="CL112" i="9"/>
  <c r="CN112" i="9"/>
  <c r="CJ113" i="9"/>
  <c r="CJ114" i="9"/>
  <c r="CJ115" i="9"/>
  <c r="CJ116" i="9"/>
  <c r="CL116" i="9"/>
  <c r="CN116" i="9"/>
  <c r="CJ117" i="9"/>
  <c r="CJ118" i="9"/>
  <c r="CJ119" i="9"/>
  <c r="CJ120" i="9"/>
  <c r="CL120" i="9"/>
  <c r="CN120" i="9"/>
  <c r="CJ121" i="9"/>
  <c r="CJ122" i="9"/>
  <c r="CJ123" i="9"/>
  <c r="CJ124" i="9"/>
  <c r="CL124" i="9"/>
  <c r="CN124" i="9"/>
  <c r="CJ125" i="9"/>
  <c r="CJ126" i="9"/>
  <c r="CJ127" i="9"/>
  <c r="CJ128" i="9"/>
  <c r="CL128" i="9"/>
  <c r="CN128" i="9"/>
  <c r="CJ129" i="9"/>
  <c r="CJ130" i="9"/>
  <c r="CJ131" i="9"/>
  <c r="CJ132" i="9"/>
  <c r="CL132" i="9"/>
  <c r="CN132" i="9"/>
  <c r="CJ133" i="9"/>
  <c r="CJ134" i="9"/>
  <c r="CJ135" i="9"/>
  <c r="CJ136" i="9"/>
  <c r="CL136" i="9"/>
  <c r="CN136" i="9"/>
  <c r="CJ137" i="9"/>
  <c r="CJ138" i="9"/>
  <c r="CJ139" i="9"/>
  <c r="CJ140" i="9"/>
  <c r="CL140" i="9"/>
  <c r="CN140" i="9"/>
  <c r="CJ141" i="9"/>
  <c r="CJ142" i="9"/>
  <c r="CJ143" i="9"/>
  <c r="CJ144" i="9"/>
  <c r="CL144" i="9"/>
  <c r="CN144" i="9"/>
  <c r="CJ145" i="9"/>
  <c r="CJ146" i="9"/>
  <c r="CJ147" i="9"/>
  <c r="CJ148" i="9"/>
  <c r="CL148" i="9"/>
  <c r="CN148" i="9"/>
  <c r="CJ149" i="9"/>
  <c r="CJ150" i="9"/>
  <c r="CJ151" i="9"/>
  <c r="CJ152" i="9"/>
  <c r="CL152" i="9"/>
  <c r="CN152" i="9"/>
  <c r="CJ153" i="9"/>
  <c r="CJ154" i="9"/>
  <c r="CJ155" i="9"/>
  <c r="CN155" i="9"/>
  <c r="CJ156" i="9"/>
  <c r="CN156" i="9"/>
  <c r="CJ157" i="9"/>
  <c r="CJ158" i="9"/>
  <c r="CJ159" i="9"/>
  <c r="CJ160" i="9"/>
  <c r="CN160" i="9"/>
  <c r="CJ161" i="9"/>
  <c r="CJ162" i="9"/>
  <c r="CJ163" i="9"/>
  <c r="CJ164" i="9"/>
  <c r="CN164" i="9"/>
  <c r="CJ165" i="9"/>
  <c r="CJ166" i="9"/>
  <c r="CJ167" i="9"/>
  <c r="CJ168" i="9"/>
  <c r="CN168" i="9"/>
  <c r="CJ169" i="9"/>
  <c r="CJ170" i="9"/>
  <c r="CJ171" i="9"/>
  <c r="CJ172" i="9"/>
  <c r="CN172" i="9"/>
  <c r="CJ173" i="9"/>
  <c r="CJ174" i="9"/>
  <c r="CJ175" i="9"/>
  <c r="CJ176" i="9"/>
  <c r="CN176" i="9"/>
  <c r="CJ177" i="9"/>
  <c r="CJ178" i="9"/>
  <c r="CJ179" i="9"/>
  <c r="CJ180" i="9"/>
  <c r="CN180" i="9"/>
  <c r="CJ181" i="9"/>
  <c r="CJ182" i="9"/>
  <c r="CJ183" i="9"/>
  <c r="CJ184" i="9"/>
  <c r="CN184" i="9"/>
  <c r="CJ185" i="9"/>
  <c r="CJ186" i="9"/>
  <c r="CJ187" i="9"/>
  <c r="CJ188" i="9"/>
  <c r="CN188" i="9"/>
  <c r="CJ189" i="9"/>
  <c r="CJ190" i="9"/>
  <c r="CJ191" i="9"/>
  <c r="CJ192" i="9"/>
  <c r="CN192" i="9"/>
  <c r="CJ193" i="9"/>
  <c r="CJ194" i="9"/>
  <c r="CJ195" i="9"/>
  <c r="CJ196" i="9"/>
  <c r="CN196" i="9"/>
  <c r="CJ197" i="9"/>
  <c r="CJ198" i="9"/>
  <c r="CJ199" i="9"/>
  <c r="CJ200" i="9"/>
  <c r="CN200" i="9"/>
  <c r="CJ201" i="9"/>
  <c r="CJ202" i="9"/>
  <c r="CJ203" i="9"/>
  <c r="CJ204" i="9"/>
  <c r="CN204" i="9"/>
  <c r="CJ205" i="9"/>
  <c r="CJ206" i="9"/>
  <c r="CJ207" i="9"/>
  <c r="CJ208" i="9"/>
  <c r="CN208" i="9"/>
  <c r="CJ209" i="9"/>
  <c r="CJ210" i="9"/>
  <c r="CJ211" i="9"/>
  <c r="CJ212" i="9"/>
  <c r="CN212" i="9"/>
  <c r="CJ213" i="9"/>
  <c r="CJ214" i="9"/>
  <c r="CJ215" i="9"/>
  <c r="CJ216" i="9"/>
  <c r="CN216" i="9"/>
  <c r="CJ217" i="9"/>
  <c r="CJ218" i="9"/>
  <c r="CJ219" i="9"/>
  <c r="CJ220" i="9"/>
  <c r="CN220" i="9"/>
  <c r="CJ221" i="9"/>
  <c r="CJ222" i="9"/>
  <c r="CJ223" i="9"/>
  <c r="CJ224" i="9"/>
  <c r="CN224" i="9"/>
  <c r="CJ225" i="9"/>
  <c r="CJ226" i="9"/>
  <c r="CJ227" i="9"/>
  <c r="CJ228" i="9"/>
  <c r="CN228" i="9"/>
  <c r="CJ229" i="9"/>
  <c r="CJ230" i="9"/>
  <c r="CJ231" i="9"/>
  <c r="CJ232" i="9"/>
  <c r="CN232" i="9"/>
  <c r="CJ3" i="9"/>
  <c r="CN3" i="9"/>
  <c r="CO156" i="9"/>
  <c r="CN157" i="9"/>
  <c r="CN158" i="9"/>
  <c r="CN159" i="9"/>
  <c r="CO159" i="9"/>
  <c r="CO160" i="9"/>
  <c r="CN161" i="9"/>
  <c r="CN162" i="9"/>
  <c r="CN163" i="9"/>
  <c r="CO163" i="9"/>
  <c r="CO164" i="9"/>
  <c r="CN165" i="9"/>
  <c r="CN166" i="9"/>
  <c r="CN167" i="9"/>
  <c r="CO167" i="9"/>
  <c r="CO168" i="9"/>
  <c r="CN169" i="9"/>
  <c r="CN170" i="9"/>
  <c r="CN171" i="9"/>
  <c r="CO171" i="9"/>
  <c r="CO172" i="9"/>
  <c r="CN173" i="9"/>
  <c r="CN174" i="9"/>
  <c r="CN175" i="9"/>
  <c r="CO175" i="9"/>
  <c r="CO176" i="9"/>
  <c r="CN177" i="9"/>
  <c r="CN178" i="9"/>
  <c r="CN179" i="9"/>
  <c r="CO179" i="9"/>
  <c r="CO180" i="9"/>
  <c r="CN181" i="9"/>
  <c r="CN182" i="9"/>
  <c r="CN183" i="9"/>
  <c r="CO183" i="9"/>
  <c r="CO184" i="9"/>
  <c r="CN185" i="9"/>
  <c r="CN186" i="9"/>
  <c r="CN187" i="9"/>
  <c r="CO187" i="9"/>
  <c r="CO188" i="9"/>
  <c r="CN189" i="9"/>
  <c r="CN190" i="9"/>
  <c r="CN191" i="9"/>
  <c r="CO191" i="9"/>
  <c r="CO192" i="9"/>
  <c r="CN193" i="9"/>
  <c r="CN194" i="9"/>
  <c r="CN195" i="9"/>
  <c r="CO195" i="9"/>
  <c r="CO196" i="9"/>
  <c r="CN197" i="9"/>
  <c r="CN198" i="9"/>
  <c r="CN199" i="9"/>
  <c r="CO199" i="9"/>
  <c r="CO200" i="9"/>
  <c r="CN201" i="9"/>
  <c r="CN202" i="9"/>
  <c r="CN203" i="9"/>
  <c r="CO203" i="9"/>
  <c r="CO204" i="9"/>
  <c r="CN205" i="9"/>
  <c r="CN206" i="9"/>
  <c r="CN207" i="9"/>
  <c r="CO207" i="9"/>
  <c r="CO208" i="9"/>
  <c r="CN209" i="9"/>
  <c r="CN210" i="9"/>
  <c r="CN211" i="9"/>
  <c r="CO211" i="9"/>
  <c r="CO212" i="9"/>
  <c r="CN213" i="9"/>
  <c r="CN214" i="9"/>
  <c r="CN215" i="9"/>
  <c r="CO215" i="9"/>
  <c r="CO216" i="9"/>
  <c r="CN217" i="9"/>
  <c r="CN218" i="9"/>
  <c r="CN219" i="9"/>
  <c r="CO219" i="9"/>
  <c r="CO220" i="9"/>
  <c r="CN221" i="9"/>
  <c r="CN222" i="9"/>
  <c r="CN223" i="9"/>
  <c r="CO223" i="9"/>
  <c r="CO224" i="9"/>
  <c r="CN225" i="9"/>
  <c r="CN226" i="9"/>
  <c r="CN227" i="9"/>
  <c r="CO227" i="9"/>
  <c r="CO228" i="9"/>
  <c r="CN229" i="9"/>
  <c r="CN230" i="9"/>
  <c r="CN231" i="9"/>
  <c r="CO231" i="9"/>
  <c r="CO232" i="9"/>
  <c r="CO155" i="9"/>
  <c r="CL78" i="9"/>
  <c r="CN78" i="9"/>
  <c r="CL79" i="9"/>
  <c r="CM79" i="9"/>
  <c r="CO79" i="9"/>
  <c r="CN79" i="9"/>
  <c r="CM80" i="9"/>
  <c r="CO80" i="9"/>
  <c r="CL81" i="9"/>
  <c r="CM81" i="9"/>
  <c r="CO81" i="9"/>
  <c r="CN81" i="9"/>
  <c r="CL82" i="9"/>
  <c r="CN82" i="9"/>
  <c r="CL83" i="9"/>
  <c r="CM83" i="9"/>
  <c r="CO83" i="9"/>
  <c r="CN83" i="9"/>
  <c r="CM84" i="9"/>
  <c r="CO84" i="9"/>
  <c r="CL85" i="9"/>
  <c r="CM85" i="9"/>
  <c r="CO85" i="9"/>
  <c r="CN85" i="9"/>
  <c r="CL86" i="9"/>
  <c r="CN86" i="9"/>
  <c r="CL87" i="9"/>
  <c r="CM87" i="9"/>
  <c r="CO87" i="9"/>
  <c r="CN87" i="9"/>
  <c r="CM88" i="9"/>
  <c r="CO88" i="9"/>
  <c r="CL89" i="9"/>
  <c r="CM89" i="9"/>
  <c r="CO89" i="9"/>
  <c r="CN89" i="9"/>
  <c r="CL90" i="9"/>
  <c r="CN90" i="9"/>
  <c r="CL91" i="9"/>
  <c r="CM91" i="9"/>
  <c r="CO91" i="9"/>
  <c r="CN91" i="9"/>
  <c r="CM92" i="9"/>
  <c r="CO92" i="9"/>
  <c r="CL93" i="9"/>
  <c r="CM93" i="9"/>
  <c r="CO93" i="9"/>
  <c r="CN93" i="9"/>
  <c r="CL94" i="9"/>
  <c r="CN94" i="9"/>
  <c r="CL95" i="9"/>
  <c r="CM95" i="9"/>
  <c r="CO95" i="9"/>
  <c r="CN95" i="9"/>
  <c r="CM96" i="9"/>
  <c r="CO96" i="9"/>
  <c r="CL97" i="9"/>
  <c r="CM97" i="9"/>
  <c r="CO97" i="9"/>
  <c r="CN97" i="9"/>
  <c r="CL98" i="9"/>
  <c r="CN98" i="9"/>
  <c r="CL99" i="9"/>
  <c r="CM99" i="9"/>
  <c r="CO99" i="9"/>
  <c r="CN99" i="9"/>
  <c r="CM100" i="9"/>
  <c r="CO100" i="9"/>
  <c r="CL101" i="9"/>
  <c r="CM101" i="9"/>
  <c r="CO101" i="9"/>
  <c r="CN101" i="9"/>
  <c r="CL102" i="9"/>
  <c r="CN102" i="9"/>
  <c r="CL103" i="9"/>
  <c r="CM103" i="9"/>
  <c r="CO103" i="9"/>
  <c r="CN103" i="9"/>
  <c r="CM104" i="9"/>
  <c r="CO104" i="9"/>
  <c r="CL105" i="9"/>
  <c r="CM105" i="9"/>
  <c r="CO105" i="9"/>
  <c r="CN105" i="9"/>
  <c r="CL106" i="9"/>
  <c r="CN106" i="9"/>
  <c r="CL107" i="9"/>
  <c r="CM107" i="9"/>
  <c r="CO107" i="9"/>
  <c r="CN107" i="9"/>
  <c r="CM108" i="9"/>
  <c r="CO108" i="9"/>
  <c r="CL109" i="9"/>
  <c r="CM109" i="9"/>
  <c r="CO109" i="9"/>
  <c r="CN109" i="9"/>
  <c r="CL110" i="9"/>
  <c r="CN110" i="9"/>
  <c r="CL111" i="9"/>
  <c r="CM111" i="9"/>
  <c r="CO111" i="9"/>
  <c r="CN111" i="9"/>
  <c r="CM112" i="9"/>
  <c r="CO112" i="9"/>
  <c r="CL113" i="9"/>
  <c r="CM113" i="9"/>
  <c r="CO113" i="9"/>
  <c r="CN113" i="9"/>
  <c r="CL114" i="9"/>
  <c r="CN114" i="9"/>
  <c r="CL115" i="9"/>
  <c r="CM115" i="9"/>
  <c r="CO115" i="9"/>
  <c r="CN115" i="9"/>
  <c r="CM116" i="9"/>
  <c r="CO116" i="9"/>
  <c r="CL117" i="9"/>
  <c r="CM117" i="9"/>
  <c r="CO117" i="9"/>
  <c r="CN117" i="9"/>
  <c r="CL118" i="9"/>
  <c r="CN118" i="9"/>
  <c r="CL119" i="9"/>
  <c r="CM119" i="9"/>
  <c r="CO119" i="9"/>
  <c r="CN119" i="9"/>
  <c r="CM120" i="9"/>
  <c r="CO120" i="9"/>
  <c r="CL121" i="9"/>
  <c r="CM121" i="9"/>
  <c r="CO121" i="9"/>
  <c r="CN121" i="9"/>
  <c r="CL122" i="9"/>
  <c r="CN122" i="9"/>
  <c r="CL123" i="9"/>
  <c r="CM123" i="9"/>
  <c r="CO123" i="9"/>
  <c r="CN123" i="9"/>
  <c r="CM124" i="9"/>
  <c r="CO124" i="9"/>
  <c r="CL125" i="9"/>
  <c r="CM125" i="9"/>
  <c r="CO125" i="9"/>
  <c r="CN125" i="9"/>
  <c r="CL126" i="9"/>
  <c r="CN126" i="9"/>
  <c r="CL127" i="9"/>
  <c r="CM127" i="9"/>
  <c r="CO127" i="9"/>
  <c r="CN127" i="9"/>
  <c r="CM128" i="9"/>
  <c r="CO128" i="9"/>
  <c r="CL129" i="9"/>
  <c r="CM129" i="9"/>
  <c r="CO129" i="9"/>
  <c r="CN129" i="9"/>
  <c r="CL130" i="9"/>
  <c r="CN130" i="9"/>
  <c r="CL131" i="9"/>
  <c r="CM131" i="9"/>
  <c r="CO131" i="9"/>
  <c r="CN131" i="9"/>
  <c r="CM132" i="9"/>
  <c r="CO132" i="9"/>
  <c r="CL133" i="9"/>
  <c r="CM133" i="9"/>
  <c r="CO133" i="9"/>
  <c r="CN133" i="9"/>
  <c r="CL134" i="9"/>
  <c r="CN134" i="9"/>
  <c r="CL135" i="9"/>
  <c r="CM135" i="9"/>
  <c r="CO135" i="9"/>
  <c r="CN135" i="9"/>
  <c r="CM136" i="9"/>
  <c r="CO136" i="9"/>
  <c r="CL137" i="9"/>
  <c r="CM137" i="9"/>
  <c r="CO137" i="9"/>
  <c r="CN137" i="9"/>
  <c r="CL138" i="9"/>
  <c r="CN138" i="9"/>
  <c r="CL139" i="9"/>
  <c r="CM139" i="9"/>
  <c r="CO139" i="9"/>
  <c r="CN139" i="9"/>
  <c r="CM140" i="9"/>
  <c r="CO140" i="9"/>
  <c r="CL141" i="9"/>
  <c r="CM141" i="9"/>
  <c r="CO141" i="9"/>
  <c r="CN141" i="9"/>
  <c r="CL142" i="9"/>
  <c r="CN142" i="9"/>
  <c r="CL143" i="9"/>
  <c r="CM143" i="9"/>
  <c r="CO143" i="9"/>
  <c r="CN143" i="9"/>
  <c r="CM144" i="9"/>
  <c r="CO144" i="9"/>
  <c r="CL145" i="9"/>
  <c r="CM145" i="9"/>
  <c r="CO145" i="9"/>
  <c r="CN145" i="9"/>
  <c r="CL146" i="9"/>
  <c r="CN146" i="9"/>
  <c r="CL147" i="9"/>
  <c r="CM147" i="9"/>
  <c r="CO147" i="9"/>
  <c r="CN147" i="9"/>
  <c r="CM148" i="9"/>
  <c r="CO148" i="9"/>
  <c r="CL149" i="9"/>
  <c r="CM149" i="9"/>
  <c r="CO149" i="9"/>
  <c r="CN149" i="9"/>
  <c r="CL150" i="9"/>
  <c r="CN150" i="9"/>
  <c r="CL151" i="9"/>
  <c r="CM151" i="9"/>
  <c r="CO151" i="9"/>
  <c r="CN151" i="9"/>
  <c r="CM152" i="9"/>
  <c r="CO152" i="9"/>
  <c r="CL153" i="9"/>
  <c r="CM153" i="9"/>
  <c r="CO153" i="9"/>
  <c r="CN153" i="9"/>
  <c r="CL154" i="9"/>
  <c r="CN154" i="9"/>
  <c r="CM77" i="9"/>
  <c r="CN77" i="9"/>
  <c r="CO77" i="9"/>
  <c r="CL4" i="9"/>
  <c r="CM4" i="9"/>
  <c r="CO4" i="9"/>
  <c r="CN4" i="9"/>
  <c r="CL5" i="9"/>
  <c r="CM5" i="9"/>
  <c r="CO5" i="9"/>
  <c r="CN5" i="9"/>
  <c r="CL6" i="9"/>
  <c r="CN6" i="9"/>
  <c r="CL7" i="9"/>
  <c r="CM7" i="9"/>
  <c r="CO7" i="9"/>
  <c r="CN7" i="9"/>
  <c r="CL8" i="9"/>
  <c r="CM8" i="9"/>
  <c r="CO8" i="9"/>
  <c r="CN8" i="9"/>
  <c r="CL9" i="9"/>
  <c r="CM9" i="9"/>
  <c r="CO9" i="9"/>
  <c r="CN9" i="9"/>
  <c r="CL10" i="9"/>
  <c r="CN10" i="9"/>
  <c r="CL11" i="9"/>
  <c r="CM11" i="9"/>
  <c r="CO11" i="9"/>
  <c r="CN11" i="9"/>
  <c r="CL12" i="9"/>
  <c r="CM12" i="9"/>
  <c r="CO12" i="9"/>
  <c r="CN12" i="9"/>
  <c r="CL13" i="9"/>
  <c r="CM13" i="9"/>
  <c r="CO13" i="9"/>
  <c r="CN13" i="9"/>
  <c r="CL14" i="9"/>
  <c r="CN14" i="9"/>
  <c r="CL15" i="9"/>
  <c r="CM15" i="9"/>
  <c r="CO15" i="9"/>
  <c r="CN15" i="9"/>
  <c r="CL16" i="9"/>
  <c r="CM16" i="9"/>
  <c r="CO16" i="9"/>
  <c r="CN16" i="9"/>
  <c r="CL17" i="9"/>
  <c r="CM17" i="9"/>
  <c r="CO17" i="9"/>
  <c r="CN17" i="9"/>
  <c r="CL18" i="9"/>
  <c r="CN18" i="9"/>
  <c r="CL19" i="9"/>
  <c r="CM19" i="9"/>
  <c r="CO19" i="9"/>
  <c r="CN19" i="9"/>
  <c r="CL20" i="9"/>
  <c r="CM20" i="9"/>
  <c r="CO20" i="9"/>
  <c r="CN20" i="9"/>
  <c r="CL21" i="9"/>
  <c r="CM21" i="9"/>
  <c r="CO21" i="9"/>
  <c r="CN21" i="9"/>
  <c r="CL22" i="9"/>
  <c r="CN22" i="9"/>
  <c r="CL23" i="9"/>
  <c r="CM23" i="9"/>
  <c r="CO23" i="9"/>
  <c r="CN23" i="9"/>
  <c r="CL24" i="9"/>
  <c r="CM24" i="9"/>
  <c r="CO24" i="9"/>
  <c r="CN24" i="9"/>
  <c r="CL25" i="9"/>
  <c r="CM25" i="9"/>
  <c r="CO25" i="9"/>
  <c r="CN25" i="9"/>
  <c r="CL26" i="9"/>
  <c r="CN26" i="9"/>
  <c r="CL27" i="9"/>
  <c r="CM27" i="9"/>
  <c r="CO27" i="9"/>
  <c r="CN27" i="9"/>
  <c r="CL28" i="9"/>
  <c r="CM28" i="9"/>
  <c r="CO28" i="9"/>
  <c r="CN28" i="9"/>
  <c r="CL29" i="9"/>
  <c r="CM29" i="9"/>
  <c r="CO29" i="9"/>
  <c r="CN29" i="9"/>
  <c r="CL30" i="9"/>
  <c r="CN30" i="9"/>
  <c r="CL31" i="9"/>
  <c r="CM31" i="9"/>
  <c r="CO31" i="9"/>
  <c r="CN31" i="9"/>
  <c r="CL32" i="9"/>
  <c r="CM32" i="9"/>
  <c r="CO32" i="9"/>
  <c r="CN32" i="9"/>
  <c r="CL33" i="9"/>
  <c r="CM33" i="9"/>
  <c r="CO33" i="9"/>
  <c r="CN33" i="9"/>
  <c r="CL34" i="9"/>
  <c r="CN34" i="9"/>
  <c r="CL35" i="9"/>
  <c r="CM35" i="9"/>
  <c r="CO35" i="9"/>
  <c r="CN35" i="9"/>
  <c r="CL36" i="9"/>
  <c r="CM36" i="9"/>
  <c r="CO36" i="9"/>
  <c r="CN36" i="9"/>
  <c r="CL37" i="9"/>
  <c r="CM37" i="9"/>
  <c r="CO37" i="9"/>
  <c r="CN37" i="9"/>
  <c r="CL38" i="9"/>
  <c r="CN38" i="9"/>
  <c r="CL39" i="9"/>
  <c r="CM39" i="9"/>
  <c r="CO39" i="9"/>
  <c r="CN39" i="9"/>
  <c r="CL40" i="9"/>
  <c r="CM40" i="9"/>
  <c r="CO40" i="9"/>
  <c r="CN40" i="9"/>
  <c r="CL41" i="9"/>
  <c r="CM41" i="9"/>
  <c r="CO41" i="9"/>
  <c r="CN41" i="9"/>
  <c r="CL42" i="9"/>
  <c r="CN42" i="9"/>
  <c r="CL43" i="9"/>
  <c r="CM43" i="9"/>
  <c r="CO43" i="9"/>
  <c r="CN43" i="9"/>
  <c r="CL44" i="9"/>
  <c r="CM44" i="9"/>
  <c r="CO44" i="9"/>
  <c r="CN44" i="9"/>
  <c r="CL45" i="9"/>
  <c r="CM45" i="9"/>
  <c r="CO45" i="9"/>
  <c r="CN45" i="9"/>
  <c r="CL46" i="9"/>
  <c r="CN46" i="9"/>
  <c r="CL47" i="9"/>
  <c r="CM47" i="9"/>
  <c r="CO47" i="9"/>
  <c r="CN47" i="9"/>
  <c r="CL48" i="9"/>
  <c r="CM48" i="9"/>
  <c r="CO48" i="9"/>
  <c r="CN48" i="9"/>
  <c r="CL49" i="9"/>
  <c r="CM49" i="9"/>
  <c r="CO49" i="9"/>
  <c r="CN49" i="9"/>
  <c r="CL50" i="9"/>
  <c r="CN50" i="9"/>
  <c r="CL51" i="9"/>
  <c r="CM51" i="9"/>
  <c r="CO51" i="9"/>
  <c r="CN51" i="9"/>
  <c r="CL52" i="9"/>
  <c r="CM52" i="9"/>
  <c r="CO52" i="9"/>
  <c r="CN52" i="9"/>
  <c r="CL53" i="9"/>
  <c r="CM53" i="9"/>
  <c r="CO53" i="9"/>
  <c r="CN53" i="9"/>
  <c r="CL54" i="9"/>
  <c r="CN54" i="9"/>
  <c r="CL55" i="9"/>
  <c r="CM55" i="9"/>
  <c r="CO55" i="9"/>
  <c r="CN55" i="9"/>
  <c r="CL56" i="9"/>
  <c r="CM56" i="9"/>
  <c r="CO56" i="9"/>
  <c r="CN56" i="9"/>
  <c r="CL57" i="9"/>
  <c r="CM57" i="9"/>
  <c r="CO57" i="9"/>
  <c r="CN57" i="9"/>
  <c r="CL58" i="9"/>
  <c r="CN58" i="9"/>
  <c r="CL59" i="9"/>
  <c r="CM59" i="9"/>
  <c r="CO59" i="9"/>
  <c r="CN59" i="9"/>
  <c r="CL60" i="9"/>
  <c r="CM60" i="9"/>
  <c r="CO60" i="9"/>
  <c r="CN60" i="9"/>
  <c r="CL61" i="9"/>
  <c r="CM61" i="9"/>
  <c r="CO61" i="9"/>
  <c r="CN61" i="9"/>
  <c r="CL62" i="9"/>
  <c r="CN62" i="9"/>
  <c r="CL63" i="9"/>
  <c r="CM63" i="9"/>
  <c r="CO63" i="9"/>
  <c r="CN63" i="9"/>
  <c r="CL64" i="9"/>
  <c r="CM64" i="9"/>
  <c r="CO64" i="9"/>
  <c r="CN64" i="9"/>
  <c r="CL65" i="9"/>
  <c r="CM65" i="9"/>
  <c r="CO65" i="9"/>
  <c r="CN65" i="9"/>
  <c r="CL66" i="9"/>
  <c r="CN66" i="9"/>
  <c r="CL67" i="9"/>
  <c r="CM67" i="9"/>
  <c r="CO67" i="9"/>
  <c r="CN67" i="9"/>
  <c r="CL68" i="9"/>
  <c r="CM68" i="9"/>
  <c r="CO68" i="9"/>
  <c r="CN68" i="9"/>
  <c r="CL69" i="9"/>
  <c r="CM69" i="9"/>
  <c r="CO69" i="9"/>
  <c r="CN69" i="9"/>
  <c r="CL70" i="9"/>
  <c r="CN70" i="9"/>
  <c r="CL71" i="9"/>
  <c r="CM71" i="9"/>
  <c r="CO71" i="9"/>
  <c r="CN71" i="9"/>
  <c r="CL72" i="9"/>
  <c r="CM72" i="9"/>
  <c r="CO72" i="9"/>
  <c r="CN72" i="9"/>
  <c r="CL73" i="9"/>
  <c r="CM73" i="9"/>
  <c r="CO73" i="9"/>
  <c r="CN73" i="9"/>
  <c r="CL74" i="9"/>
  <c r="CN74" i="9"/>
  <c r="CL75" i="9"/>
  <c r="CM75" i="9"/>
  <c r="CO75" i="9"/>
  <c r="CN75" i="9"/>
  <c r="CM76" i="9"/>
  <c r="CO76" i="9"/>
  <c r="BP3" i="8"/>
  <c r="CT4" i="9"/>
  <c r="CT5" i="9"/>
  <c r="CT6" i="9"/>
  <c r="CT7" i="9"/>
  <c r="CT8" i="9"/>
  <c r="CT9" i="9"/>
  <c r="CT10" i="9"/>
  <c r="CT11" i="9"/>
  <c r="CT12" i="9"/>
  <c r="CT13" i="9"/>
  <c r="CT14" i="9"/>
  <c r="CT15" i="9"/>
  <c r="CT16" i="9"/>
  <c r="CT17" i="9"/>
  <c r="CT18" i="9"/>
  <c r="CT19" i="9"/>
  <c r="CT20" i="9"/>
  <c r="CT21" i="9"/>
  <c r="CT22" i="9"/>
  <c r="CT23" i="9"/>
  <c r="CT24" i="9"/>
  <c r="CT25" i="9"/>
  <c r="CT26" i="9"/>
  <c r="CT27" i="9"/>
  <c r="CT28" i="9"/>
  <c r="CT29" i="9"/>
  <c r="CT30" i="9"/>
  <c r="CT31" i="9"/>
  <c r="CT32" i="9"/>
  <c r="CT33" i="9"/>
  <c r="CT34" i="9"/>
  <c r="CT35" i="9"/>
  <c r="CT36" i="9"/>
  <c r="CT37" i="9"/>
  <c r="CT38" i="9"/>
  <c r="CT39" i="9"/>
  <c r="CT40" i="9"/>
  <c r="CT41" i="9"/>
  <c r="CT42" i="9"/>
  <c r="CT43" i="9"/>
  <c r="CT44" i="9"/>
  <c r="CT45" i="9"/>
  <c r="CT46" i="9"/>
  <c r="CT47" i="9"/>
  <c r="CT48" i="9"/>
  <c r="CT49" i="9"/>
  <c r="CT50" i="9"/>
  <c r="CT51" i="9"/>
  <c r="CT52" i="9"/>
  <c r="CT53" i="9"/>
  <c r="CT54" i="9"/>
  <c r="CT55" i="9"/>
  <c r="CT56" i="9"/>
  <c r="CT57" i="9"/>
  <c r="CT58" i="9"/>
  <c r="CT59" i="9"/>
  <c r="CT60" i="9"/>
  <c r="CT61" i="9"/>
  <c r="CT62" i="9"/>
  <c r="CT63" i="9"/>
  <c r="CT64" i="9"/>
  <c r="CT65" i="9"/>
  <c r="CT66" i="9"/>
  <c r="CT67" i="9"/>
  <c r="CT68" i="9"/>
  <c r="CT69" i="9"/>
  <c r="CT70" i="9"/>
  <c r="CT71" i="9"/>
  <c r="CT72" i="9"/>
  <c r="CT73" i="9"/>
  <c r="CT74" i="9"/>
  <c r="CT75" i="9"/>
  <c r="CT76" i="9"/>
  <c r="CT77" i="9"/>
  <c r="CT78" i="9"/>
  <c r="CT79" i="9"/>
  <c r="CT80" i="9"/>
  <c r="CT81" i="9"/>
  <c r="CT82" i="9"/>
  <c r="CT83" i="9"/>
  <c r="CT84" i="9"/>
  <c r="CT87" i="9"/>
  <c r="CT88" i="9"/>
  <c r="CT89" i="9"/>
  <c r="CT90" i="9"/>
  <c r="CT93" i="9"/>
  <c r="CT94" i="9"/>
  <c r="CT95" i="9"/>
  <c r="CT96" i="9"/>
  <c r="CT97" i="9"/>
  <c r="CT98" i="9"/>
  <c r="CT99" i="9"/>
  <c r="CT100" i="9"/>
  <c r="CT101" i="9"/>
  <c r="CT102" i="9"/>
  <c r="CT103" i="9"/>
  <c r="CT104" i="9"/>
  <c r="CT105" i="9"/>
  <c r="CT106" i="9"/>
  <c r="CT107" i="9"/>
  <c r="CT108" i="9"/>
  <c r="CT109" i="9"/>
  <c r="CT110" i="9"/>
  <c r="CT111" i="9"/>
  <c r="CT85" i="9"/>
  <c r="CT112" i="9"/>
  <c r="CT86" i="9"/>
  <c r="CT113" i="9"/>
  <c r="CT114" i="9"/>
  <c r="CT115" i="9"/>
  <c r="CT116" i="9"/>
  <c r="CT117" i="9"/>
  <c r="CT91" i="9"/>
  <c r="CT118" i="9"/>
  <c r="CT92" i="9"/>
  <c r="CT119" i="9"/>
  <c r="CT120" i="9"/>
  <c r="CT121" i="9"/>
  <c r="CT122" i="9"/>
  <c r="CT123" i="9"/>
  <c r="CT124" i="9"/>
  <c r="CT125" i="9"/>
  <c r="CT126" i="9"/>
  <c r="CT127" i="9"/>
  <c r="CT128" i="9"/>
  <c r="CT129" i="9"/>
  <c r="CT130" i="9"/>
  <c r="CT131" i="9"/>
  <c r="CT132" i="9"/>
  <c r="CT133" i="9"/>
  <c r="CT134" i="9"/>
  <c r="CT135" i="9"/>
  <c r="CT136" i="9"/>
  <c r="CT137" i="9"/>
  <c r="CT138" i="9"/>
  <c r="CT139" i="9"/>
  <c r="CT140" i="9"/>
  <c r="CT141" i="9"/>
  <c r="CT142" i="9"/>
  <c r="CT143" i="9"/>
  <c r="CT144" i="9"/>
  <c r="CT145" i="9"/>
  <c r="CT146" i="9"/>
  <c r="CT147" i="9"/>
  <c r="CT148" i="9"/>
  <c r="CT149" i="9"/>
  <c r="CT150" i="9"/>
  <c r="CT151" i="9"/>
  <c r="CT152" i="9"/>
  <c r="CT153" i="9"/>
  <c r="CT154" i="9"/>
  <c r="CT155" i="9"/>
  <c r="CT156" i="9"/>
  <c r="CT157" i="9"/>
  <c r="CT158" i="9"/>
  <c r="CT159" i="9"/>
  <c r="CT160" i="9"/>
  <c r="CT161" i="9"/>
  <c r="CT162" i="9"/>
  <c r="CT163" i="9"/>
  <c r="CT164" i="9"/>
  <c r="CT165" i="9"/>
  <c r="CT166" i="9"/>
  <c r="CT167" i="9"/>
  <c r="CT168" i="9"/>
  <c r="CT169" i="9"/>
  <c r="CT170" i="9"/>
  <c r="CT171" i="9"/>
  <c r="CT172" i="9"/>
  <c r="CT173" i="9"/>
  <c r="CT174" i="9"/>
  <c r="CT175" i="9"/>
  <c r="CT176" i="9"/>
  <c r="CT177" i="9"/>
  <c r="CT178" i="9"/>
  <c r="CT179" i="9"/>
  <c r="CT180" i="9"/>
  <c r="CT181" i="9"/>
  <c r="CT182" i="9"/>
  <c r="CT183" i="9"/>
  <c r="CT184" i="9"/>
  <c r="CT185" i="9"/>
  <c r="CT186" i="9"/>
  <c r="CT187" i="9"/>
  <c r="CT188" i="9"/>
  <c r="CT189" i="9"/>
  <c r="CT190" i="9"/>
  <c r="CT191" i="9"/>
  <c r="CT192" i="9"/>
  <c r="CT193" i="9"/>
  <c r="CT194" i="9"/>
  <c r="CT195" i="9"/>
  <c r="CT196" i="9"/>
  <c r="CT197" i="9"/>
  <c r="CT198" i="9"/>
  <c r="CT199" i="9"/>
  <c r="CT200" i="9"/>
  <c r="CT201" i="9"/>
  <c r="CT202" i="9"/>
  <c r="CT203" i="9"/>
  <c r="CT204" i="9"/>
  <c r="CT205" i="9"/>
  <c r="CT206" i="9"/>
  <c r="CT207" i="9"/>
  <c r="CT208" i="9"/>
  <c r="CT209" i="9"/>
  <c r="CT210" i="9"/>
  <c r="CT211" i="9"/>
  <c r="CT212" i="9"/>
  <c r="CT213" i="9"/>
  <c r="CT214" i="9"/>
  <c r="CT215" i="9"/>
  <c r="CT216" i="9"/>
  <c r="CT217" i="9"/>
  <c r="CT218" i="9"/>
  <c r="CT219" i="9"/>
  <c r="CT220" i="9"/>
  <c r="CT221" i="9"/>
  <c r="CT222" i="9"/>
  <c r="CT223" i="9"/>
  <c r="CT224" i="9"/>
  <c r="CT225" i="9"/>
  <c r="CT226" i="9"/>
  <c r="CT227" i="9"/>
  <c r="CT228" i="9"/>
  <c r="CT229" i="9"/>
  <c r="CT230" i="9"/>
  <c r="CT231" i="9"/>
  <c r="CT232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9" i="9"/>
  <c r="L150" i="9"/>
  <c r="L151" i="9"/>
  <c r="L152" i="9"/>
  <c r="L153" i="9"/>
  <c r="L154" i="9"/>
  <c r="K219" i="9"/>
  <c r="K194" i="9"/>
  <c r="K170" i="9"/>
  <c r="K62" i="9"/>
  <c r="F93" i="9"/>
  <c r="F94" i="9"/>
  <c r="F95" i="9"/>
  <c r="F96" i="9"/>
  <c r="F97" i="9"/>
  <c r="F98" i="9"/>
  <c r="F99" i="9"/>
  <c r="F100" i="9"/>
  <c r="F101" i="9"/>
  <c r="F102" i="9"/>
  <c r="F103" i="9"/>
  <c r="F41" i="9"/>
  <c r="F42" i="9"/>
  <c r="F43" i="9"/>
  <c r="F44" i="9"/>
  <c r="F45" i="9"/>
  <c r="F46" i="9"/>
  <c r="F47" i="9"/>
  <c r="F48" i="9"/>
  <c r="F49" i="9"/>
  <c r="F50" i="9"/>
  <c r="F51" i="9"/>
  <c r="F52" i="9"/>
  <c r="BM4" i="9"/>
  <c r="BM5" i="9"/>
  <c r="BM6" i="9"/>
  <c r="BM7" i="9"/>
  <c r="BM8" i="9"/>
  <c r="BM9" i="9"/>
  <c r="BM10" i="9"/>
  <c r="BM11" i="9"/>
  <c r="BM35" i="9"/>
  <c r="BM12" i="9"/>
  <c r="BM36" i="9"/>
  <c r="BM13" i="9"/>
  <c r="BM14" i="9"/>
  <c r="BM15" i="9"/>
  <c r="BM39" i="9"/>
  <c r="BM16" i="9"/>
  <c r="BM40" i="9"/>
  <c r="BM17" i="9"/>
  <c r="BM18" i="9"/>
  <c r="BM19" i="9"/>
  <c r="BM20" i="9"/>
  <c r="BM21" i="9"/>
  <c r="BM22" i="9"/>
  <c r="BM23" i="9"/>
  <c r="BM24" i="9"/>
  <c r="BM25" i="9"/>
  <c r="BM26" i="9"/>
  <c r="BM27" i="9"/>
  <c r="BM28" i="9"/>
  <c r="BM29" i="9"/>
  <c r="BM30" i="9"/>
  <c r="BM31" i="9"/>
  <c r="BM32" i="9"/>
  <c r="BM33" i="9"/>
  <c r="BM34" i="9"/>
  <c r="BM37" i="9"/>
  <c r="BM38" i="9"/>
  <c r="BM41" i="9"/>
  <c r="BM42" i="9"/>
  <c r="BM43" i="9"/>
  <c r="BM44" i="9"/>
  <c r="BM45" i="9"/>
  <c r="BM46" i="9"/>
  <c r="BM47" i="9"/>
  <c r="BM48" i="9"/>
  <c r="BM49" i="9"/>
  <c r="BM50" i="9"/>
  <c r="BM51" i="9"/>
  <c r="BM52" i="9"/>
  <c r="BM53" i="9"/>
  <c r="BM54" i="9"/>
  <c r="BM55" i="9"/>
  <c r="BM56" i="9"/>
  <c r="BM57" i="9"/>
  <c r="BM58" i="9"/>
  <c r="BM59" i="9"/>
  <c r="BM60" i="9"/>
  <c r="BM61" i="9"/>
  <c r="BM62" i="9"/>
  <c r="BM63" i="9"/>
  <c r="BM64" i="9"/>
  <c r="BM65" i="9"/>
  <c r="BM66" i="9"/>
  <c r="BM67" i="9"/>
  <c r="BM68" i="9"/>
  <c r="BM69" i="9"/>
  <c r="BM70" i="9"/>
  <c r="BM71" i="9"/>
  <c r="BM72" i="9"/>
  <c r="BM73" i="9"/>
  <c r="BM74" i="9"/>
  <c r="BM75" i="9"/>
  <c r="BM76" i="9"/>
  <c r="BM77" i="9"/>
  <c r="BM78" i="9"/>
  <c r="BM79" i="9"/>
  <c r="BM80" i="9"/>
  <c r="BM81" i="9"/>
  <c r="BM82" i="9"/>
  <c r="BM83" i="9"/>
  <c r="BM84" i="9"/>
  <c r="BM87" i="9"/>
  <c r="BM88" i="9"/>
  <c r="BM89" i="9"/>
  <c r="BM90" i="9"/>
  <c r="BM93" i="9"/>
  <c r="BM94" i="9"/>
  <c r="BM95" i="9"/>
  <c r="BM96" i="9"/>
  <c r="BM97" i="9"/>
  <c r="BM98" i="9"/>
  <c r="BM99" i="9"/>
  <c r="BM100" i="9"/>
  <c r="BM101" i="9"/>
  <c r="BM102" i="9"/>
  <c r="BM103" i="9"/>
  <c r="BM104" i="9"/>
  <c r="BM105" i="9"/>
  <c r="BM106" i="9"/>
  <c r="BM107" i="9"/>
  <c r="BM108" i="9"/>
  <c r="BM109" i="9"/>
  <c r="BM110" i="9"/>
  <c r="BM111" i="9"/>
  <c r="BM85" i="9"/>
  <c r="BM112" i="9"/>
  <c r="BM86" i="9"/>
  <c r="BM113" i="9"/>
  <c r="BM114" i="9"/>
  <c r="BM115" i="9"/>
  <c r="BM116" i="9"/>
  <c r="BM117" i="9"/>
  <c r="BM91" i="9"/>
  <c r="BM118" i="9"/>
  <c r="BM92" i="9"/>
  <c r="BM119" i="9"/>
  <c r="BM120" i="9"/>
  <c r="BM121" i="9"/>
  <c r="BM122" i="9"/>
  <c r="BM123" i="9"/>
  <c r="BM124" i="9"/>
  <c r="BM125" i="9"/>
  <c r="BM126" i="9"/>
  <c r="BM127" i="9"/>
  <c r="BM128" i="9"/>
  <c r="BM129" i="9"/>
  <c r="BM130" i="9"/>
  <c r="BM131" i="9"/>
  <c r="BM132" i="9"/>
  <c r="BM133" i="9"/>
  <c r="BM134" i="9"/>
  <c r="BM135" i="9"/>
  <c r="BM136" i="9"/>
  <c r="BM137" i="9"/>
  <c r="BM138" i="9"/>
  <c r="BM139" i="9"/>
  <c r="BM140" i="9"/>
  <c r="BM141" i="9"/>
  <c r="BM142" i="9"/>
  <c r="BM143" i="9"/>
  <c r="BM144" i="9"/>
  <c r="BM145" i="9"/>
  <c r="BM146" i="9"/>
  <c r="BM147" i="9"/>
  <c r="BM148" i="9"/>
  <c r="BM149" i="9"/>
  <c r="BM150" i="9"/>
  <c r="BM151" i="9"/>
  <c r="BM152" i="9"/>
  <c r="BM153" i="9"/>
  <c r="BM154" i="9"/>
  <c r="BM155" i="9"/>
  <c r="BM156" i="9"/>
  <c r="BM157" i="9"/>
  <c r="BM158" i="9"/>
  <c r="BM159" i="9"/>
  <c r="BM160" i="9"/>
  <c r="BM161" i="9"/>
  <c r="BM162" i="9"/>
  <c r="BM163" i="9"/>
  <c r="BM164" i="9"/>
  <c r="BM165" i="9"/>
  <c r="BM166" i="9"/>
  <c r="BM167" i="9"/>
  <c r="BM168" i="9"/>
  <c r="BM169" i="9"/>
  <c r="BM170" i="9"/>
  <c r="BM171" i="9"/>
  <c r="BM172" i="9"/>
  <c r="BM173" i="9"/>
  <c r="BM174" i="9"/>
  <c r="BM175" i="9"/>
  <c r="BM176" i="9"/>
  <c r="BM177" i="9"/>
  <c r="BM178" i="9"/>
  <c r="BM179" i="9"/>
  <c r="BM180" i="9"/>
  <c r="BM181" i="9"/>
  <c r="BM182" i="9"/>
  <c r="BM183" i="9"/>
  <c r="BM184" i="9"/>
  <c r="BM185" i="9"/>
  <c r="BM186" i="9"/>
  <c r="BM187" i="9"/>
  <c r="BM188" i="9"/>
  <c r="BM189" i="9"/>
  <c r="BM190" i="9"/>
  <c r="BM191" i="9"/>
  <c r="BM192" i="9"/>
  <c r="BM193" i="9"/>
  <c r="BM194" i="9"/>
  <c r="BM195" i="9"/>
  <c r="BM196" i="9"/>
  <c r="BM197" i="9"/>
  <c r="BM198" i="9"/>
  <c r="BM199" i="9"/>
  <c r="BM200" i="9"/>
  <c r="BM201" i="9"/>
  <c r="BM202" i="9"/>
  <c r="BM203" i="9"/>
  <c r="BM204" i="9"/>
  <c r="BM205" i="9"/>
  <c r="BM206" i="9"/>
  <c r="BM207" i="9"/>
  <c r="BM208" i="9"/>
  <c r="BM209" i="9"/>
  <c r="BM210" i="9"/>
  <c r="BM211" i="9"/>
  <c r="BM212" i="9"/>
  <c r="BM213" i="9"/>
  <c r="BM214" i="9"/>
  <c r="BM215" i="9"/>
  <c r="BM216" i="9"/>
  <c r="BM217" i="9"/>
  <c r="BM218" i="9"/>
  <c r="BM219" i="9"/>
  <c r="BM220" i="9"/>
  <c r="BM221" i="9"/>
  <c r="BM222" i="9"/>
  <c r="BM223" i="9"/>
  <c r="BM224" i="9"/>
  <c r="BM225" i="9"/>
  <c r="BM226" i="9"/>
  <c r="BM227" i="9"/>
  <c r="BM228" i="9"/>
  <c r="BM229" i="9"/>
  <c r="BM230" i="9"/>
  <c r="BM231" i="9"/>
  <c r="BM232" i="9"/>
  <c r="BM233" i="9"/>
  <c r="BM234" i="9"/>
  <c r="BM235" i="9"/>
  <c r="BM236" i="9"/>
  <c r="BM237" i="9"/>
  <c r="BM238" i="9"/>
  <c r="BM239" i="9"/>
  <c r="BM240" i="9"/>
  <c r="BM241" i="9"/>
  <c r="BM242" i="9"/>
  <c r="BM3" i="9"/>
  <c r="BL4" i="9"/>
  <c r="BL5" i="9"/>
  <c r="BL6" i="9"/>
  <c r="BL7" i="9"/>
  <c r="BL8" i="9"/>
  <c r="BL9" i="9"/>
  <c r="BL10" i="9"/>
  <c r="BL11" i="9"/>
  <c r="BL35" i="9"/>
  <c r="BL12" i="9"/>
  <c r="BL36" i="9"/>
  <c r="BL13" i="9"/>
  <c r="BL14" i="9"/>
  <c r="BL15" i="9"/>
  <c r="BL39" i="9"/>
  <c r="BL16" i="9"/>
  <c r="BL40" i="9"/>
  <c r="BL17" i="9"/>
  <c r="BL18" i="9"/>
  <c r="BL19" i="9"/>
  <c r="BL20" i="9"/>
  <c r="BL21" i="9"/>
  <c r="BL22" i="9"/>
  <c r="BL23" i="9"/>
  <c r="BL24" i="9"/>
  <c r="BL25" i="9"/>
  <c r="BL26" i="9"/>
  <c r="BL27" i="9"/>
  <c r="BL28" i="9"/>
  <c r="BL29" i="9"/>
  <c r="BL30" i="9"/>
  <c r="BL31" i="9"/>
  <c r="BL32" i="9"/>
  <c r="BL33" i="9"/>
  <c r="BL34" i="9"/>
  <c r="BL37" i="9"/>
  <c r="BL38" i="9"/>
  <c r="BL41" i="9"/>
  <c r="BL42" i="9"/>
  <c r="BL43" i="9"/>
  <c r="BL44" i="9"/>
  <c r="BL45" i="9"/>
  <c r="BL46" i="9"/>
  <c r="BL47" i="9"/>
  <c r="BL48" i="9"/>
  <c r="BL49" i="9"/>
  <c r="BL50" i="9"/>
  <c r="BL51" i="9"/>
  <c r="BL52" i="9"/>
  <c r="BL53" i="9"/>
  <c r="BL54" i="9"/>
  <c r="BL55" i="9"/>
  <c r="BL56" i="9"/>
  <c r="BL57" i="9"/>
  <c r="BL58" i="9"/>
  <c r="BL59" i="9"/>
  <c r="BL60" i="9"/>
  <c r="BL61" i="9"/>
  <c r="BL62" i="9"/>
  <c r="BL63" i="9"/>
  <c r="BL64" i="9"/>
  <c r="BL65" i="9"/>
  <c r="BL66" i="9"/>
  <c r="BL67" i="9"/>
  <c r="BL68" i="9"/>
  <c r="BL69" i="9"/>
  <c r="BL70" i="9"/>
  <c r="BL71" i="9"/>
  <c r="BL72" i="9"/>
  <c r="BL73" i="9"/>
  <c r="BL74" i="9"/>
  <c r="BL75" i="9"/>
  <c r="BL76" i="9"/>
  <c r="BL77" i="9"/>
  <c r="BL78" i="9"/>
  <c r="BL79" i="9"/>
  <c r="BL80" i="9"/>
  <c r="BL81" i="9"/>
  <c r="BL82" i="9"/>
  <c r="BL83" i="9"/>
  <c r="BL84" i="9"/>
  <c r="BL87" i="9"/>
  <c r="BL88" i="9"/>
  <c r="BL89" i="9"/>
  <c r="BL90" i="9"/>
  <c r="BL93" i="9"/>
  <c r="BL94" i="9"/>
  <c r="BL95" i="9"/>
  <c r="BL96" i="9"/>
  <c r="BL97" i="9"/>
  <c r="BL98" i="9"/>
  <c r="BL99" i="9"/>
  <c r="BL100" i="9"/>
  <c r="BL101" i="9"/>
  <c r="BL102" i="9"/>
  <c r="BL103" i="9"/>
  <c r="BL104" i="9"/>
  <c r="BL105" i="9"/>
  <c r="BL106" i="9"/>
  <c r="BL107" i="9"/>
  <c r="BL108" i="9"/>
  <c r="BL109" i="9"/>
  <c r="BL110" i="9"/>
  <c r="BL111" i="9"/>
  <c r="BL85" i="9"/>
  <c r="BL112" i="9"/>
  <c r="BL86" i="9"/>
  <c r="BL113" i="9"/>
  <c r="BL114" i="9"/>
  <c r="BL115" i="9"/>
  <c r="BL116" i="9"/>
  <c r="BL117" i="9"/>
  <c r="BL91" i="9"/>
  <c r="BL118" i="9"/>
  <c r="BL92" i="9"/>
  <c r="BL119" i="9"/>
  <c r="BL120" i="9"/>
  <c r="BL121" i="9"/>
  <c r="BL122" i="9"/>
  <c r="BL123" i="9"/>
  <c r="BL124" i="9"/>
  <c r="BL125" i="9"/>
  <c r="BL126" i="9"/>
  <c r="BL127" i="9"/>
  <c r="BL128" i="9"/>
  <c r="BL129" i="9"/>
  <c r="BL130" i="9"/>
  <c r="BL131" i="9"/>
  <c r="BL132" i="9"/>
  <c r="BL133" i="9"/>
  <c r="BL134" i="9"/>
  <c r="BL135" i="9"/>
  <c r="BL136" i="9"/>
  <c r="BL137" i="9"/>
  <c r="BL138" i="9"/>
  <c r="BL139" i="9"/>
  <c r="BL140" i="9"/>
  <c r="BL141" i="9"/>
  <c r="BL142" i="9"/>
  <c r="BL143" i="9"/>
  <c r="BL144" i="9"/>
  <c r="BL145" i="9"/>
  <c r="BL146" i="9"/>
  <c r="BL147" i="9"/>
  <c r="BL148" i="9"/>
  <c r="BL149" i="9"/>
  <c r="BL150" i="9"/>
  <c r="BL151" i="9"/>
  <c r="BL152" i="9"/>
  <c r="BL153" i="9"/>
  <c r="BL154" i="9"/>
  <c r="BL155" i="9"/>
  <c r="BL156" i="9"/>
  <c r="BL157" i="9"/>
  <c r="BL158" i="9"/>
  <c r="BL159" i="9"/>
  <c r="BL160" i="9"/>
  <c r="BL161" i="9"/>
  <c r="BL162" i="9"/>
  <c r="BL163" i="9"/>
  <c r="BL164" i="9"/>
  <c r="BL165" i="9"/>
  <c r="BL166" i="9"/>
  <c r="BL167" i="9"/>
  <c r="BL168" i="9"/>
  <c r="BL169" i="9"/>
  <c r="BL170" i="9"/>
  <c r="BL171" i="9"/>
  <c r="BL172" i="9"/>
  <c r="BL173" i="9"/>
  <c r="BL174" i="9"/>
  <c r="BL175" i="9"/>
  <c r="BL176" i="9"/>
  <c r="BL177" i="9"/>
  <c r="BL178" i="9"/>
  <c r="BL179" i="9"/>
  <c r="BL180" i="9"/>
  <c r="BL181" i="9"/>
  <c r="BL182" i="9"/>
  <c r="BL183" i="9"/>
  <c r="BL184" i="9"/>
  <c r="BL185" i="9"/>
  <c r="BL186" i="9"/>
  <c r="BL187" i="9"/>
  <c r="BL188" i="9"/>
  <c r="BL189" i="9"/>
  <c r="BL190" i="9"/>
  <c r="BL191" i="9"/>
  <c r="BL192" i="9"/>
  <c r="BL193" i="9"/>
  <c r="BL194" i="9"/>
  <c r="BL195" i="9"/>
  <c r="BL196" i="9"/>
  <c r="BL197" i="9"/>
  <c r="BL198" i="9"/>
  <c r="BL199" i="9"/>
  <c r="BL200" i="9"/>
  <c r="BL201" i="9"/>
  <c r="BL202" i="9"/>
  <c r="BL203" i="9"/>
  <c r="BL204" i="9"/>
  <c r="BL205" i="9"/>
  <c r="BL206" i="9"/>
  <c r="BL207" i="9"/>
  <c r="BL208" i="9"/>
  <c r="BL209" i="9"/>
  <c r="BL210" i="9"/>
  <c r="BL211" i="9"/>
  <c r="BL212" i="9"/>
  <c r="BL213" i="9"/>
  <c r="BL214" i="9"/>
  <c r="BL215" i="9"/>
  <c r="BL216" i="9"/>
  <c r="BL217" i="9"/>
  <c r="BL218" i="9"/>
  <c r="BL219" i="9"/>
  <c r="BL220" i="9"/>
  <c r="BL221" i="9"/>
  <c r="BL222" i="9"/>
  <c r="BL223" i="9"/>
  <c r="BL224" i="9"/>
  <c r="BL225" i="9"/>
  <c r="BL226" i="9"/>
  <c r="BL227" i="9"/>
  <c r="BL228" i="9"/>
  <c r="BL229" i="9"/>
  <c r="BL230" i="9"/>
  <c r="BL231" i="9"/>
  <c r="BL232" i="9"/>
  <c r="BL233" i="9"/>
  <c r="BL234" i="9"/>
  <c r="BL235" i="9"/>
  <c r="BL236" i="9"/>
  <c r="BL237" i="9"/>
  <c r="BL238" i="9"/>
  <c r="BL239" i="9"/>
  <c r="BL240" i="9"/>
  <c r="BL241" i="9"/>
  <c r="BL242" i="9"/>
  <c r="BL3" i="9"/>
  <c r="BK4" i="9"/>
  <c r="BC4" i="9"/>
  <c r="BG4" i="9"/>
  <c r="BK5" i="9"/>
  <c r="BK6" i="9"/>
  <c r="BK7" i="9"/>
  <c r="BK8" i="9"/>
  <c r="BC8" i="9"/>
  <c r="BG8" i="9"/>
  <c r="BK9" i="9"/>
  <c r="BK10" i="9"/>
  <c r="BK11" i="9"/>
  <c r="BK35" i="9"/>
  <c r="BK12" i="9"/>
  <c r="BK36" i="9"/>
  <c r="BK13" i="9"/>
  <c r="BK14" i="9"/>
  <c r="BK15" i="9"/>
  <c r="BK39" i="9"/>
  <c r="BK16" i="9"/>
  <c r="BK40" i="9"/>
  <c r="BC40" i="9"/>
  <c r="BG40" i="9"/>
  <c r="BK17" i="9"/>
  <c r="BK18" i="9"/>
  <c r="BK19" i="9"/>
  <c r="BK20" i="9"/>
  <c r="BC20" i="9"/>
  <c r="BG20" i="9"/>
  <c r="BK21" i="9"/>
  <c r="BK22" i="9"/>
  <c r="BK23" i="9"/>
  <c r="BK24" i="9"/>
  <c r="BK25" i="9"/>
  <c r="BK26" i="9"/>
  <c r="BK27" i="9"/>
  <c r="BK28" i="9"/>
  <c r="BK29" i="9"/>
  <c r="BK30" i="9"/>
  <c r="BK31" i="9"/>
  <c r="BK32" i="9"/>
  <c r="BC32" i="9"/>
  <c r="BG32" i="9"/>
  <c r="BK33" i="9"/>
  <c r="BK34" i="9"/>
  <c r="BK37" i="9"/>
  <c r="BK38" i="9"/>
  <c r="BC38" i="9"/>
  <c r="BG38" i="9"/>
  <c r="BK41" i="9"/>
  <c r="BK42" i="9"/>
  <c r="BK43" i="9"/>
  <c r="BK44" i="9"/>
  <c r="BK45" i="9"/>
  <c r="BK46" i="9"/>
  <c r="BK47" i="9"/>
  <c r="BK48" i="9"/>
  <c r="BK49" i="9"/>
  <c r="BK50" i="9"/>
  <c r="BK51" i="9"/>
  <c r="BK52" i="9"/>
  <c r="BC52" i="9"/>
  <c r="BG52" i="9"/>
  <c r="BK53" i="9"/>
  <c r="BK54" i="9"/>
  <c r="BK55" i="9"/>
  <c r="BK56" i="9"/>
  <c r="BC56" i="9"/>
  <c r="BG56" i="9"/>
  <c r="BK57" i="9"/>
  <c r="BK58" i="9"/>
  <c r="BK59" i="9"/>
  <c r="BK60" i="9"/>
  <c r="BK61" i="9"/>
  <c r="BK62" i="9"/>
  <c r="BK63" i="9"/>
  <c r="BK64" i="9"/>
  <c r="BK65" i="9"/>
  <c r="BK66" i="9"/>
  <c r="BK67" i="9"/>
  <c r="BK68" i="9"/>
  <c r="BC68" i="9"/>
  <c r="BG68" i="9"/>
  <c r="BK69" i="9"/>
  <c r="BK70" i="9"/>
  <c r="BK71" i="9"/>
  <c r="BK72" i="9"/>
  <c r="BC72" i="9"/>
  <c r="BG72" i="9"/>
  <c r="BK73" i="9"/>
  <c r="BK74" i="9"/>
  <c r="BK75" i="9"/>
  <c r="BK76" i="9"/>
  <c r="BK77" i="9"/>
  <c r="BK78" i="9"/>
  <c r="BK79" i="9"/>
  <c r="BK80" i="9"/>
  <c r="BC80" i="9"/>
  <c r="BG80" i="9"/>
  <c r="BK81" i="9"/>
  <c r="BK82" i="9"/>
  <c r="BK83" i="9"/>
  <c r="BK84" i="9"/>
  <c r="BC84" i="9"/>
  <c r="BG84" i="9"/>
  <c r="BK87" i="9"/>
  <c r="BK88" i="9"/>
  <c r="BK89" i="9"/>
  <c r="BK90" i="9"/>
  <c r="BC90" i="9"/>
  <c r="BG90" i="9"/>
  <c r="BK93" i="9"/>
  <c r="BK94" i="9"/>
  <c r="BK95" i="9"/>
  <c r="BK96" i="9"/>
  <c r="BC96" i="9"/>
  <c r="BG96" i="9"/>
  <c r="BK97" i="9"/>
  <c r="BK98" i="9"/>
  <c r="BK99" i="9"/>
  <c r="BK100" i="9"/>
  <c r="BC100" i="9"/>
  <c r="BG100" i="9"/>
  <c r="BK101" i="9"/>
  <c r="BK102" i="9"/>
  <c r="BK103" i="9"/>
  <c r="BK104" i="9"/>
  <c r="BC104" i="9"/>
  <c r="BG104" i="9"/>
  <c r="BK105" i="9"/>
  <c r="BK106" i="9"/>
  <c r="BK107" i="9"/>
  <c r="BK108" i="9"/>
  <c r="BC108" i="9"/>
  <c r="BG108" i="9"/>
  <c r="BK109" i="9"/>
  <c r="BK110" i="9"/>
  <c r="BK111" i="9"/>
  <c r="BK85" i="9"/>
  <c r="BC85" i="9"/>
  <c r="BG85" i="9"/>
  <c r="BK112" i="9"/>
  <c r="BK86" i="9"/>
  <c r="BK113" i="9"/>
  <c r="BK114" i="9"/>
  <c r="BC114" i="9"/>
  <c r="BG114" i="9"/>
  <c r="BK115" i="9"/>
  <c r="BK116" i="9"/>
  <c r="BK117" i="9"/>
  <c r="BK91" i="9"/>
  <c r="BC91" i="9"/>
  <c r="BG91" i="9"/>
  <c r="BK118" i="9"/>
  <c r="BK92" i="9"/>
  <c r="BK119" i="9"/>
  <c r="BK120" i="9"/>
  <c r="BC120" i="9"/>
  <c r="BG120" i="9"/>
  <c r="BK121" i="9"/>
  <c r="BK122" i="9"/>
  <c r="BK123" i="9"/>
  <c r="BK124" i="9"/>
  <c r="BC124" i="9"/>
  <c r="BG124" i="9"/>
  <c r="BK125" i="9"/>
  <c r="BK126" i="9"/>
  <c r="BK127" i="9"/>
  <c r="BK128" i="9"/>
  <c r="BC128" i="9"/>
  <c r="BG128" i="9"/>
  <c r="BK129" i="9"/>
  <c r="BK130" i="9"/>
  <c r="BK131" i="9"/>
  <c r="BK132" i="9"/>
  <c r="BC132" i="9"/>
  <c r="BG132" i="9"/>
  <c r="BK133" i="9"/>
  <c r="BK134" i="9"/>
  <c r="BK135" i="9"/>
  <c r="BK136" i="9"/>
  <c r="BC136" i="9"/>
  <c r="BG136" i="9"/>
  <c r="BK137" i="9"/>
  <c r="BK138" i="9"/>
  <c r="BK139" i="9"/>
  <c r="BK140" i="9"/>
  <c r="BC140" i="9"/>
  <c r="BG140" i="9"/>
  <c r="BK141" i="9"/>
  <c r="BK142" i="9"/>
  <c r="BK143" i="9"/>
  <c r="BK144" i="9"/>
  <c r="BC144" i="9"/>
  <c r="BG144" i="9"/>
  <c r="BK145" i="9"/>
  <c r="BK146" i="9"/>
  <c r="BK147" i="9"/>
  <c r="BK148" i="9"/>
  <c r="BC148" i="9"/>
  <c r="BG148" i="9"/>
  <c r="BK149" i="9"/>
  <c r="BK150" i="9"/>
  <c r="BK151" i="9"/>
  <c r="BK152" i="9"/>
  <c r="BC152" i="9"/>
  <c r="BG152" i="9"/>
  <c r="BK153" i="9"/>
  <c r="BK154" i="9"/>
  <c r="BK155" i="9"/>
  <c r="BK156" i="9"/>
  <c r="BK157" i="9"/>
  <c r="BK158" i="9"/>
  <c r="BK159" i="9"/>
  <c r="BK160" i="9"/>
  <c r="BC160" i="9"/>
  <c r="BG160" i="9"/>
  <c r="BK161" i="9"/>
  <c r="BK162" i="9"/>
  <c r="BK163" i="9"/>
  <c r="BK164" i="9"/>
  <c r="BK165" i="9"/>
  <c r="BK166" i="9"/>
  <c r="BK167" i="9"/>
  <c r="BK168" i="9"/>
  <c r="BC168" i="9"/>
  <c r="BG168" i="9"/>
  <c r="BK169" i="9"/>
  <c r="BK170" i="9"/>
  <c r="BK171" i="9"/>
  <c r="BK172" i="9"/>
  <c r="BC172" i="9"/>
  <c r="BG172" i="9"/>
  <c r="BK173" i="9"/>
  <c r="BK174" i="9"/>
  <c r="BK175" i="9"/>
  <c r="BK176" i="9"/>
  <c r="BK177" i="9"/>
  <c r="BK178" i="9"/>
  <c r="BK179" i="9"/>
  <c r="BK180" i="9"/>
  <c r="BC180" i="9"/>
  <c r="BG180" i="9"/>
  <c r="BK181" i="9"/>
  <c r="BK182" i="9"/>
  <c r="BK183" i="9"/>
  <c r="BK184" i="9"/>
  <c r="BK185" i="9"/>
  <c r="BK186" i="9"/>
  <c r="BK187" i="9"/>
  <c r="BK188" i="9"/>
  <c r="BC188" i="9"/>
  <c r="BG188" i="9"/>
  <c r="BK189" i="9"/>
  <c r="BK190" i="9"/>
  <c r="BK191" i="9"/>
  <c r="BK192" i="9"/>
  <c r="BK193" i="9"/>
  <c r="BK194" i="9"/>
  <c r="BK195" i="9"/>
  <c r="BK196" i="9"/>
  <c r="BC196" i="9"/>
  <c r="BG196" i="9"/>
  <c r="BK197" i="9"/>
  <c r="BK198" i="9"/>
  <c r="BK199" i="9"/>
  <c r="BK200" i="9"/>
  <c r="BC200" i="9"/>
  <c r="BG200" i="9"/>
  <c r="BK201" i="9"/>
  <c r="BK202" i="9"/>
  <c r="BK203" i="9"/>
  <c r="BK204" i="9"/>
  <c r="BC204" i="9"/>
  <c r="BG204" i="9"/>
  <c r="BK205" i="9"/>
  <c r="BK206" i="9"/>
  <c r="BK207" i="9"/>
  <c r="BK208" i="9"/>
  <c r="BC208" i="9"/>
  <c r="BG208" i="9"/>
  <c r="BK209" i="9"/>
  <c r="BK210" i="9"/>
  <c r="BK211" i="9"/>
  <c r="BK212" i="9"/>
  <c r="BC212" i="9"/>
  <c r="BG212" i="9"/>
  <c r="BK213" i="9"/>
  <c r="BK214" i="9"/>
  <c r="BK215" i="9"/>
  <c r="BK216" i="9"/>
  <c r="BC216" i="9"/>
  <c r="BG216" i="9"/>
  <c r="BK217" i="9"/>
  <c r="BK218" i="9"/>
  <c r="BK219" i="9"/>
  <c r="BK220" i="9"/>
  <c r="BC220" i="9"/>
  <c r="BG220" i="9"/>
  <c r="BK221" i="9"/>
  <c r="BK222" i="9"/>
  <c r="BK223" i="9"/>
  <c r="BK224" i="9"/>
  <c r="BC224" i="9"/>
  <c r="BG224" i="9"/>
  <c r="BK225" i="9"/>
  <c r="BK226" i="9"/>
  <c r="BK227" i="9"/>
  <c r="BK228" i="9"/>
  <c r="BC228" i="9"/>
  <c r="BG228" i="9"/>
  <c r="BK229" i="9"/>
  <c r="BK230" i="9"/>
  <c r="BK231" i="9"/>
  <c r="BK232" i="9"/>
  <c r="BC232" i="9"/>
  <c r="BG232" i="9"/>
  <c r="BK233" i="9"/>
  <c r="BK234" i="9"/>
  <c r="BK235" i="9"/>
  <c r="BK236" i="9"/>
  <c r="BK237" i="9"/>
  <c r="BK238" i="9"/>
  <c r="BK239" i="9"/>
  <c r="BK240" i="9"/>
  <c r="BK241" i="9"/>
  <c r="BK242" i="9"/>
  <c r="BK3" i="9"/>
  <c r="BC3" i="9"/>
  <c r="BB3" i="6"/>
  <c r="BB6" i="6"/>
  <c r="BB5" i="6"/>
  <c r="BB8" i="6"/>
  <c r="BB7" i="6"/>
  <c r="BB10" i="6"/>
  <c r="BB9" i="6"/>
  <c r="BB11" i="6"/>
  <c r="BB12" i="6"/>
  <c r="BB13" i="6"/>
  <c r="BB14" i="6"/>
  <c r="BB15" i="6"/>
  <c r="BB16" i="6"/>
  <c r="BB18" i="6"/>
  <c r="BB17" i="6"/>
  <c r="BB20" i="6"/>
  <c r="BB19" i="6"/>
  <c r="BB22" i="6"/>
  <c r="BB21" i="6"/>
  <c r="BB44" i="6"/>
  <c r="BB43" i="6"/>
  <c r="BB46" i="6"/>
  <c r="BB45" i="6"/>
  <c r="BB48" i="6"/>
  <c r="BB47" i="6"/>
  <c r="BB50" i="6"/>
  <c r="BB49" i="6"/>
  <c r="BB52" i="6"/>
  <c r="BB51" i="6"/>
  <c r="BB53" i="6"/>
  <c r="BB54" i="6"/>
  <c r="BB55" i="6"/>
  <c r="BB56" i="6"/>
  <c r="BB58" i="6"/>
  <c r="BB57" i="6"/>
  <c r="BB60" i="6"/>
  <c r="BB59" i="6"/>
  <c r="BB61" i="6"/>
  <c r="BB42" i="6"/>
  <c r="BB41" i="6"/>
  <c r="BB23" i="6"/>
  <c r="BB24" i="6"/>
  <c r="BB26" i="6"/>
  <c r="BB25" i="6"/>
  <c r="BB27" i="6"/>
  <c r="BB28" i="6"/>
  <c r="BB30" i="6"/>
  <c r="BB29" i="6"/>
  <c r="BB31" i="6"/>
  <c r="BB32" i="6"/>
  <c r="BB34" i="6"/>
  <c r="BB33" i="6"/>
  <c r="BB35" i="6"/>
  <c r="BB36" i="6"/>
  <c r="BB37" i="6"/>
  <c r="BB38" i="6"/>
  <c r="BB40" i="6"/>
  <c r="BB39" i="6"/>
  <c r="BB64" i="6"/>
  <c r="BB63" i="6"/>
  <c r="BB66" i="6"/>
  <c r="BB65" i="6"/>
  <c r="BB68" i="6"/>
  <c r="BB67" i="6"/>
  <c r="BB69" i="6"/>
  <c r="BB71" i="6"/>
  <c r="BB72" i="6"/>
  <c r="BB73" i="6"/>
  <c r="BB74" i="6"/>
  <c r="BB75" i="6"/>
  <c r="BB76" i="6"/>
  <c r="BB77" i="6"/>
  <c r="BB80" i="6"/>
  <c r="BB79" i="6"/>
  <c r="BB82" i="6"/>
  <c r="BB81" i="6"/>
  <c r="BB84" i="6"/>
  <c r="BB83" i="6"/>
  <c r="BB108" i="6"/>
  <c r="BB107" i="6"/>
  <c r="BB109" i="6"/>
  <c r="BB112" i="6"/>
  <c r="BB111" i="6"/>
  <c r="BB113" i="6"/>
  <c r="BB114" i="6"/>
  <c r="BB115" i="6"/>
  <c r="BB116" i="6"/>
  <c r="BB117" i="6"/>
  <c r="BB118" i="6"/>
  <c r="BB119" i="6"/>
  <c r="BB120" i="6"/>
  <c r="BB122" i="6"/>
  <c r="BB121" i="6"/>
  <c r="BB124" i="6"/>
  <c r="BB123" i="6"/>
  <c r="BB126" i="6"/>
  <c r="BB125" i="6"/>
  <c r="BB128" i="6"/>
  <c r="BB127" i="6"/>
  <c r="BB85" i="6"/>
  <c r="BB88" i="6"/>
  <c r="BB87" i="6"/>
  <c r="BB90" i="6"/>
  <c r="BB89" i="6"/>
  <c r="BB92" i="6"/>
  <c r="BB91" i="6"/>
  <c r="BB93" i="6"/>
  <c r="BB95" i="6"/>
  <c r="BB96" i="6"/>
  <c r="BB97" i="6"/>
  <c r="BB98" i="6"/>
  <c r="BB100" i="6"/>
  <c r="BB99" i="6"/>
  <c r="BB101" i="6"/>
  <c r="BB104" i="6"/>
  <c r="BB103" i="6"/>
  <c r="BB106" i="6"/>
  <c r="BB105" i="6"/>
  <c r="BB130" i="6"/>
  <c r="BB129" i="6"/>
  <c r="BB131" i="6"/>
  <c r="BB132" i="6"/>
  <c r="BB134" i="6"/>
  <c r="BB133" i="6"/>
  <c r="BB136" i="6"/>
  <c r="BB135" i="6"/>
  <c r="BB138" i="6"/>
  <c r="BB137" i="6"/>
  <c r="BB140" i="6"/>
  <c r="BB139" i="6"/>
  <c r="BB142" i="6"/>
  <c r="BB141" i="6"/>
  <c r="BB144" i="6"/>
  <c r="BB143" i="6"/>
  <c r="BB146" i="6"/>
  <c r="BB145" i="6"/>
  <c r="BB147" i="6"/>
  <c r="BB148" i="6"/>
  <c r="BB150" i="6"/>
  <c r="BB149" i="6"/>
  <c r="BB151" i="6"/>
  <c r="BB152" i="6"/>
  <c r="BB153" i="6"/>
  <c r="BB154" i="6"/>
  <c r="BB155" i="6"/>
  <c r="BB156" i="6"/>
  <c r="BB158" i="6"/>
  <c r="BB157" i="6"/>
  <c r="BB159" i="6"/>
  <c r="BB160" i="6"/>
  <c r="BB161" i="6"/>
  <c r="BB162" i="6"/>
  <c r="BB164" i="6"/>
  <c r="BB163" i="6"/>
  <c r="BB165" i="6"/>
  <c r="BB166" i="6"/>
  <c r="BB168" i="6"/>
  <c r="BB167" i="6"/>
  <c r="BB169" i="6"/>
  <c r="BB170" i="6"/>
  <c r="BB171" i="6"/>
  <c r="BB174" i="6"/>
  <c r="BB173" i="6"/>
  <c r="BB4" i="6"/>
  <c r="BC78" i="9"/>
  <c r="BC79" i="9"/>
  <c r="BC81" i="9"/>
  <c r="BC82" i="9"/>
  <c r="BC83" i="9"/>
  <c r="BC87" i="9"/>
  <c r="BC88" i="9"/>
  <c r="BC89" i="9"/>
  <c r="BC93" i="9"/>
  <c r="BC94" i="9"/>
  <c r="BC95" i="9"/>
  <c r="BC97" i="9"/>
  <c r="BC98" i="9"/>
  <c r="BC99" i="9"/>
  <c r="BC101" i="9"/>
  <c r="BC102" i="9"/>
  <c r="BC103" i="9"/>
  <c r="BC105" i="9"/>
  <c r="BC106" i="9"/>
  <c r="BC107" i="9"/>
  <c r="BC109" i="9"/>
  <c r="BC110" i="9"/>
  <c r="BC111" i="9"/>
  <c r="BC112" i="9"/>
  <c r="BC86" i="9"/>
  <c r="BC113" i="9"/>
  <c r="BC115" i="9"/>
  <c r="BC116" i="9"/>
  <c r="BC117" i="9"/>
  <c r="BC118" i="9"/>
  <c r="BC92" i="9"/>
  <c r="BC119" i="9"/>
  <c r="BC121" i="9"/>
  <c r="BC122" i="9"/>
  <c r="BC123" i="9"/>
  <c r="BC125" i="9"/>
  <c r="BC126" i="9"/>
  <c r="BC127" i="9"/>
  <c r="BC129" i="9"/>
  <c r="BC130" i="9"/>
  <c r="BC131" i="9"/>
  <c r="BC133" i="9"/>
  <c r="BC134" i="9"/>
  <c r="BC135" i="9"/>
  <c r="BC137" i="9"/>
  <c r="BC138" i="9"/>
  <c r="BC139" i="9"/>
  <c r="BC141" i="9"/>
  <c r="BC142" i="9"/>
  <c r="BC143" i="9"/>
  <c r="BC145" i="9"/>
  <c r="BC146" i="9"/>
  <c r="BC147" i="9"/>
  <c r="BC149" i="9"/>
  <c r="BC150" i="9"/>
  <c r="BC151" i="9"/>
  <c r="BC153" i="9"/>
  <c r="BC154" i="9"/>
  <c r="BC77" i="9"/>
  <c r="BG77" i="9"/>
  <c r="BB3" i="9"/>
  <c r="BF3" i="9"/>
  <c r="BJ3" i="9"/>
  <c r="BB4" i="9"/>
  <c r="BF4" i="9"/>
  <c r="BJ4" i="9"/>
  <c r="BB5" i="9"/>
  <c r="BF5" i="9"/>
  <c r="BC5" i="9"/>
  <c r="BG5" i="9"/>
  <c r="BB6" i="9"/>
  <c r="BF6" i="9"/>
  <c r="BJ6" i="9"/>
  <c r="BC6" i="9"/>
  <c r="BG6" i="9"/>
  <c r="BI6" i="9"/>
  <c r="BB7" i="9"/>
  <c r="BF7" i="9"/>
  <c r="BJ7" i="9"/>
  <c r="BC7" i="9"/>
  <c r="BG7" i="9"/>
  <c r="BI7" i="9"/>
  <c r="BB8" i="9"/>
  <c r="BF8" i="9"/>
  <c r="BJ8" i="9"/>
  <c r="BB9" i="9"/>
  <c r="BF9" i="9"/>
  <c r="BC9" i="9"/>
  <c r="BE9" i="9"/>
  <c r="BG9" i="9"/>
  <c r="BB10" i="9"/>
  <c r="BF10" i="9"/>
  <c r="BJ10" i="9"/>
  <c r="BC10" i="9"/>
  <c r="BG10" i="9"/>
  <c r="BI10" i="9"/>
  <c r="BB11" i="9"/>
  <c r="BF11" i="9"/>
  <c r="BJ11" i="9"/>
  <c r="BC11" i="9"/>
  <c r="BG11" i="9"/>
  <c r="BI11" i="9"/>
  <c r="BB35" i="9"/>
  <c r="BF35" i="9"/>
  <c r="BJ35" i="9"/>
  <c r="BC35" i="9"/>
  <c r="BE35" i="9"/>
  <c r="BB12" i="9"/>
  <c r="BF12" i="9"/>
  <c r="BC12" i="9"/>
  <c r="BG12" i="9"/>
  <c r="BB36" i="9"/>
  <c r="BF36" i="9"/>
  <c r="BJ36" i="9"/>
  <c r="BC36" i="9"/>
  <c r="BG36" i="9"/>
  <c r="BI36" i="9"/>
  <c r="BB13" i="9"/>
  <c r="BF13" i="9"/>
  <c r="BJ13" i="9"/>
  <c r="BC13" i="9"/>
  <c r="BG13" i="9"/>
  <c r="BI13" i="9"/>
  <c r="BB14" i="9"/>
  <c r="BF14" i="9"/>
  <c r="BJ14" i="9"/>
  <c r="BC14" i="9"/>
  <c r="BE14" i="9"/>
  <c r="BB15" i="9"/>
  <c r="BF15" i="9"/>
  <c r="BC15" i="9"/>
  <c r="BG15" i="9"/>
  <c r="BB39" i="9"/>
  <c r="BF39" i="9"/>
  <c r="BJ39" i="9"/>
  <c r="BC39" i="9"/>
  <c r="BG39" i="9"/>
  <c r="BI39" i="9"/>
  <c r="BB16" i="9"/>
  <c r="BF16" i="9"/>
  <c r="BJ16" i="9"/>
  <c r="BC16" i="9"/>
  <c r="BG16" i="9"/>
  <c r="BI16" i="9"/>
  <c r="BB40" i="9"/>
  <c r="BF40" i="9"/>
  <c r="BJ40" i="9"/>
  <c r="BB17" i="9"/>
  <c r="BF17" i="9"/>
  <c r="BC17" i="9"/>
  <c r="BE17" i="9"/>
  <c r="BG17" i="9"/>
  <c r="BB18" i="9"/>
  <c r="BF18" i="9"/>
  <c r="BJ18" i="9"/>
  <c r="BC18" i="9"/>
  <c r="BG18" i="9"/>
  <c r="BI18" i="9"/>
  <c r="BB19" i="9"/>
  <c r="BF19" i="9"/>
  <c r="BJ19" i="9"/>
  <c r="BC19" i="9"/>
  <c r="BG19" i="9"/>
  <c r="BI19" i="9"/>
  <c r="BB20" i="9"/>
  <c r="BF20" i="9"/>
  <c r="BJ20" i="9"/>
  <c r="BB21" i="9"/>
  <c r="BF21" i="9"/>
  <c r="BC21" i="9"/>
  <c r="BE21" i="9"/>
  <c r="BG21" i="9"/>
  <c r="BB22" i="9"/>
  <c r="BF22" i="9"/>
  <c r="BJ22" i="9"/>
  <c r="BC22" i="9"/>
  <c r="BG22" i="9"/>
  <c r="BI22" i="9"/>
  <c r="BB23" i="9"/>
  <c r="BF23" i="9"/>
  <c r="BJ23" i="9"/>
  <c r="BC23" i="9"/>
  <c r="BG23" i="9"/>
  <c r="BI23" i="9"/>
  <c r="BB24" i="9"/>
  <c r="BF24" i="9"/>
  <c r="BJ24" i="9"/>
  <c r="BC24" i="9"/>
  <c r="BE24" i="9"/>
  <c r="BB25" i="9"/>
  <c r="BF25" i="9"/>
  <c r="BC25" i="9"/>
  <c r="BG25" i="9"/>
  <c r="BB26" i="9"/>
  <c r="BF26" i="9"/>
  <c r="BJ26" i="9"/>
  <c r="BC26" i="9"/>
  <c r="BG26" i="9"/>
  <c r="BI26" i="9"/>
  <c r="BB27" i="9"/>
  <c r="BF27" i="9"/>
  <c r="BJ27" i="9"/>
  <c r="BC27" i="9"/>
  <c r="BG27" i="9"/>
  <c r="BI27" i="9"/>
  <c r="BB28" i="9"/>
  <c r="BF28" i="9"/>
  <c r="BJ28" i="9"/>
  <c r="BC28" i="9"/>
  <c r="BE28" i="9"/>
  <c r="BB29" i="9"/>
  <c r="BF29" i="9"/>
  <c r="BC29" i="9"/>
  <c r="BG29" i="9"/>
  <c r="BB30" i="9"/>
  <c r="BF30" i="9"/>
  <c r="BJ30" i="9"/>
  <c r="BC30" i="9"/>
  <c r="BG30" i="9"/>
  <c r="BI30" i="9"/>
  <c r="BB31" i="9"/>
  <c r="BF31" i="9"/>
  <c r="BJ31" i="9"/>
  <c r="BC31" i="9"/>
  <c r="BG31" i="9"/>
  <c r="BI31" i="9"/>
  <c r="BB32" i="9"/>
  <c r="BF32" i="9"/>
  <c r="BJ32" i="9"/>
  <c r="BB33" i="9"/>
  <c r="BF33" i="9"/>
  <c r="BC33" i="9"/>
  <c r="BE33" i="9"/>
  <c r="BG33" i="9"/>
  <c r="BB34" i="9"/>
  <c r="BF34" i="9"/>
  <c r="BJ34" i="9"/>
  <c r="BC34" i="9"/>
  <c r="BG34" i="9"/>
  <c r="BI34" i="9"/>
  <c r="BB37" i="9"/>
  <c r="BF37" i="9"/>
  <c r="BJ37" i="9"/>
  <c r="BC37" i="9"/>
  <c r="BG37" i="9"/>
  <c r="BI37" i="9"/>
  <c r="BB38" i="9"/>
  <c r="BF38" i="9"/>
  <c r="BJ38" i="9"/>
  <c r="BB41" i="9"/>
  <c r="BF41" i="9"/>
  <c r="BC41" i="9"/>
  <c r="BE41" i="9"/>
  <c r="BG41" i="9"/>
  <c r="BB42" i="9"/>
  <c r="BF42" i="9"/>
  <c r="BJ42" i="9"/>
  <c r="BC42" i="9"/>
  <c r="BG42" i="9"/>
  <c r="BI42" i="9"/>
  <c r="BB43" i="9"/>
  <c r="BF43" i="9"/>
  <c r="BJ43" i="9"/>
  <c r="BC43" i="9"/>
  <c r="BG43" i="9"/>
  <c r="BI43" i="9"/>
  <c r="BB44" i="9"/>
  <c r="BF44" i="9"/>
  <c r="BJ44" i="9"/>
  <c r="BC44" i="9"/>
  <c r="BE44" i="9"/>
  <c r="BB45" i="9"/>
  <c r="BF45" i="9"/>
  <c r="BC45" i="9"/>
  <c r="BG45" i="9"/>
  <c r="BB46" i="9"/>
  <c r="BF46" i="9"/>
  <c r="BJ46" i="9"/>
  <c r="BC46" i="9"/>
  <c r="BG46" i="9"/>
  <c r="BI46" i="9"/>
  <c r="BB47" i="9"/>
  <c r="BF47" i="9"/>
  <c r="BJ47" i="9"/>
  <c r="BC47" i="9"/>
  <c r="BG47" i="9"/>
  <c r="BI47" i="9"/>
  <c r="BB48" i="9"/>
  <c r="BF48" i="9"/>
  <c r="BJ48" i="9"/>
  <c r="BC48" i="9"/>
  <c r="BE48" i="9"/>
  <c r="BB49" i="9"/>
  <c r="BF49" i="9"/>
  <c r="BC49" i="9"/>
  <c r="BG49" i="9"/>
  <c r="BB50" i="9"/>
  <c r="BF50" i="9"/>
  <c r="BJ50" i="9"/>
  <c r="BC50" i="9"/>
  <c r="BG50" i="9"/>
  <c r="BI50" i="9"/>
  <c r="BB51" i="9"/>
  <c r="BF51" i="9"/>
  <c r="BJ51" i="9"/>
  <c r="BC51" i="9"/>
  <c r="BG51" i="9"/>
  <c r="BI51" i="9"/>
  <c r="BB52" i="9"/>
  <c r="BF52" i="9"/>
  <c r="BJ52" i="9"/>
  <c r="BB53" i="9"/>
  <c r="BF53" i="9"/>
  <c r="BC53" i="9"/>
  <c r="BE53" i="9"/>
  <c r="BG53" i="9"/>
  <c r="BB54" i="9"/>
  <c r="BF54" i="9"/>
  <c r="BJ54" i="9"/>
  <c r="BC54" i="9"/>
  <c r="BG54" i="9"/>
  <c r="BI54" i="9"/>
  <c r="BB55" i="9"/>
  <c r="BF55" i="9"/>
  <c r="BJ55" i="9"/>
  <c r="BC55" i="9"/>
  <c r="BG55" i="9"/>
  <c r="BI55" i="9"/>
  <c r="BB56" i="9"/>
  <c r="BF56" i="9"/>
  <c r="BJ56" i="9"/>
  <c r="BB57" i="9"/>
  <c r="BF57" i="9"/>
  <c r="BC57" i="9"/>
  <c r="BE57" i="9"/>
  <c r="BG57" i="9"/>
  <c r="BB58" i="9"/>
  <c r="BF58" i="9"/>
  <c r="BJ58" i="9"/>
  <c r="BC58" i="9"/>
  <c r="BG58" i="9"/>
  <c r="BI58" i="9"/>
  <c r="BB59" i="9"/>
  <c r="BF59" i="9"/>
  <c r="BJ59" i="9"/>
  <c r="BC59" i="9"/>
  <c r="BG59" i="9"/>
  <c r="BI59" i="9"/>
  <c r="BB60" i="9"/>
  <c r="BF60" i="9"/>
  <c r="BJ60" i="9"/>
  <c r="BC60" i="9"/>
  <c r="BE60" i="9"/>
  <c r="BB61" i="9"/>
  <c r="BF61" i="9"/>
  <c r="BC61" i="9"/>
  <c r="BG61" i="9"/>
  <c r="BB62" i="9"/>
  <c r="BF62" i="9"/>
  <c r="BJ62" i="9"/>
  <c r="BC62" i="9"/>
  <c r="BG62" i="9"/>
  <c r="BI62" i="9"/>
  <c r="BB63" i="9"/>
  <c r="BF63" i="9"/>
  <c r="BJ63" i="9"/>
  <c r="BC63" i="9"/>
  <c r="BG63" i="9"/>
  <c r="BI63" i="9"/>
  <c r="BB64" i="9"/>
  <c r="BF64" i="9"/>
  <c r="BJ64" i="9"/>
  <c r="BC64" i="9"/>
  <c r="BE64" i="9"/>
  <c r="BB65" i="9"/>
  <c r="BF65" i="9"/>
  <c r="BC65" i="9"/>
  <c r="BG65" i="9"/>
  <c r="BB66" i="9"/>
  <c r="BF66" i="9"/>
  <c r="BJ66" i="9"/>
  <c r="BC66" i="9"/>
  <c r="BG66" i="9"/>
  <c r="BI66" i="9"/>
  <c r="BB67" i="9"/>
  <c r="BF67" i="9"/>
  <c r="BJ67" i="9"/>
  <c r="BC67" i="9"/>
  <c r="BG67" i="9"/>
  <c r="BI67" i="9"/>
  <c r="BB68" i="9"/>
  <c r="BF68" i="9"/>
  <c r="BJ68" i="9"/>
  <c r="BB69" i="9"/>
  <c r="BF69" i="9"/>
  <c r="BC69" i="9"/>
  <c r="BE69" i="9"/>
  <c r="BG69" i="9"/>
  <c r="BB70" i="9"/>
  <c r="BF70" i="9"/>
  <c r="BJ70" i="9"/>
  <c r="BC70" i="9"/>
  <c r="BG70" i="9"/>
  <c r="BI70" i="9"/>
  <c r="BB71" i="9"/>
  <c r="BF71" i="9"/>
  <c r="BJ71" i="9"/>
  <c r="BC71" i="9"/>
  <c r="BG71" i="9"/>
  <c r="BI71" i="9"/>
  <c r="BB72" i="9"/>
  <c r="BF72" i="9"/>
  <c r="BJ72" i="9"/>
  <c r="BB73" i="9"/>
  <c r="BF73" i="9"/>
  <c r="BC73" i="9"/>
  <c r="BE73" i="9"/>
  <c r="BG73" i="9"/>
  <c r="BB74" i="9"/>
  <c r="BF74" i="9"/>
  <c r="BJ74" i="9"/>
  <c r="BC74" i="9"/>
  <c r="BG74" i="9"/>
  <c r="BI74" i="9"/>
  <c r="BB75" i="9"/>
  <c r="BF75" i="9"/>
  <c r="BJ75" i="9"/>
  <c r="BC75" i="9"/>
  <c r="BG75" i="9"/>
  <c r="BI75" i="9"/>
  <c r="BB76" i="9"/>
  <c r="BF76" i="9"/>
  <c r="BJ76" i="9"/>
  <c r="BC76" i="9"/>
  <c r="BE76" i="9"/>
  <c r="BB77" i="9"/>
  <c r="BF77" i="9"/>
  <c r="BG78" i="9"/>
  <c r="BB78" i="9"/>
  <c r="BF78" i="9"/>
  <c r="BJ78" i="9"/>
  <c r="BI78" i="9"/>
  <c r="BG79" i="9"/>
  <c r="BB79" i="9"/>
  <c r="BF79" i="9"/>
  <c r="BJ79" i="9"/>
  <c r="BI79" i="9"/>
  <c r="BB80" i="9"/>
  <c r="BF80" i="9"/>
  <c r="BJ80" i="9"/>
  <c r="BI80" i="9"/>
  <c r="BG81" i="9"/>
  <c r="BB81" i="9"/>
  <c r="BF81" i="9"/>
  <c r="BJ81" i="9"/>
  <c r="BI81" i="9"/>
  <c r="BG82" i="9"/>
  <c r="BB82" i="9"/>
  <c r="BF82" i="9"/>
  <c r="BJ82" i="9"/>
  <c r="BI82" i="9"/>
  <c r="BG83" i="9"/>
  <c r="BB83" i="9"/>
  <c r="BF83" i="9"/>
  <c r="BJ83" i="9"/>
  <c r="BI83" i="9"/>
  <c r="BB84" i="9"/>
  <c r="BF84" i="9"/>
  <c r="BJ84" i="9"/>
  <c r="BG87" i="9"/>
  <c r="BB87" i="9"/>
  <c r="BF87" i="9"/>
  <c r="BE87" i="9"/>
  <c r="BG88" i="9"/>
  <c r="BB88" i="9"/>
  <c r="BF88" i="9"/>
  <c r="BJ88" i="9"/>
  <c r="BI88" i="9"/>
  <c r="BG89" i="9"/>
  <c r="BB89" i="9"/>
  <c r="BF89" i="9"/>
  <c r="BJ89" i="9"/>
  <c r="BI89" i="9"/>
  <c r="BB90" i="9"/>
  <c r="BF90" i="9"/>
  <c r="BJ90" i="9"/>
  <c r="BI90" i="9"/>
  <c r="BG93" i="9"/>
  <c r="BB93" i="9"/>
  <c r="BF93" i="9"/>
  <c r="BJ93" i="9"/>
  <c r="BI93" i="9"/>
  <c r="BG94" i="9"/>
  <c r="BB94" i="9"/>
  <c r="BF94" i="9"/>
  <c r="BJ94" i="9"/>
  <c r="BI94" i="9"/>
  <c r="BG95" i="9"/>
  <c r="BB95" i="9"/>
  <c r="BF95" i="9"/>
  <c r="BJ95" i="9"/>
  <c r="BI95" i="9"/>
  <c r="BB96" i="9"/>
  <c r="BF96" i="9"/>
  <c r="BG97" i="9"/>
  <c r="BB97" i="9"/>
  <c r="BF97" i="9"/>
  <c r="BE97" i="9"/>
  <c r="BG98" i="9"/>
  <c r="BB98" i="9"/>
  <c r="BF98" i="9"/>
  <c r="BJ98" i="9"/>
  <c r="BI98" i="9"/>
  <c r="BG99" i="9"/>
  <c r="BB99" i="9"/>
  <c r="BF99" i="9"/>
  <c r="BJ99" i="9"/>
  <c r="BI99" i="9"/>
  <c r="BB100" i="9"/>
  <c r="BF100" i="9"/>
  <c r="BJ100" i="9"/>
  <c r="BG101" i="9"/>
  <c r="BB101" i="9"/>
  <c r="BF101" i="9"/>
  <c r="BJ101" i="9"/>
  <c r="BI101" i="9"/>
  <c r="BG102" i="9"/>
  <c r="BB102" i="9"/>
  <c r="BF102" i="9"/>
  <c r="BJ102" i="9"/>
  <c r="BI102" i="9"/>
  <c r="BG103" i="9"/>
  <c r="BB103" i="9"/>
  <c r="BF103" i="9"/>
  <c r="BJ103" i="9"/>
  <c r="BI103" i="9"/>
  <c r="BB104" i="9"/>
  <c r="BF104" i="9"/>
  <c r="BJ104" i="9"/>
  <c r="BI104" i="9"/>
  <c r="BG105" i="9"/>
  <c r="BB105" i="9"/>
  <c r="BF105" i="9"/>
  <c r="BG106" i="9"/>
  <c r="BB106" i="9"/>
  <c r="BF106" i="9"/>
  <c r="BJ106" i="9"/>
  <c r="BI106" i="9"/>
  <c r="BG107" i="9"/>
  <c r="BB107" i="9"/>
  <c r="BF107" i="9"/>
  <c r="BJ107" i="9"/>
  <c r="BI107" i="9"/>
  <c r="BB108" i="9"/>
  <c r="BF108" i="9"/>
  <c r="BJ108" i="9"/>
  <c r="BG109" i="9"/>
  <c r="BB109" i="9"/>
  <c r="BF109" i="9"/>
  <c r="BJ109" i="9"/>
  <c r="BI109" i="9"/>
  <c r="BG110" i="9"/>
  <c r="BB110" i="9"/>
  <c r="BF110" i="9"/>
  <c r="BJ110" i="9"/>
  <c r="BG111" i="9"/>
  <c r="BB111" i="9"/>
  <c r="BF111" i="9"/>
  <c r="BJ111" i="9"/>
  <c r="BI111" i="9"/>
  <c r="BB85" i="9"/>
  <c r="BF85" i="9"/>
  <c r="BJ85" i="9"/>
  <c r="BG112" i="9"/>
  <c r="BB112" i="9"/>
  <c r="BF112" i="9"/>
  <c r="BG86" i="9"/>
  <c r="BB86" i="9"/>
  <c r="BF86" i="9"/>
  <c r="BJ86" i="9"/>
  <c r="BI86" i="9"/>
  <c r="BG113" i="9"/>
  <c r="BB113" i="9"/>
  <c r="BF113" i="9"/>
  <c r="BJ113" i="9"/>
  <c r="BI113" i="9"/>
  <c r="BB114" i="9"/>
  <c r="BF114" i="9"/>
  <c r="BJ114" i="9"/>
  <c r="BI114" i="9"/>
  <c r="BG115" i="9"/>
  <c r="BB115" i="9"/>
  <c r="BF115" i="9"/>
  <c r="BJ115" i="9"/>
  <c r="BI115" i="9"/>
  <c r="BG116" i="9"/>
  <c r="BB116" i="9"/>
  <c r="BF116" i="9"/>
  <c r="BJ116" i="9"/>
  <c r="BI116" i="9"/>
  <c r="BG117" i="9"/>
  <c r="BB117" i="9"/>
  <c r="BF117" i="9"/>
  <c r="BJ117" i="9"/>
  <c r="BI117" i="9"/>
  <c r="BB91" i="9"/>
  <c r="BF91" i="9"/>
  <c r="BJ91" i="9"/>
  <c r="BG118" i="9"/>
  <c r="BB118" i="9"/>
  <c r="BF118" i="9"/>
  <c r="BE118" i="9"/>
  <c r="BG92" i="9"/>
  <c r="BB92" i="9"/>
  <c r="BF92" i="9"/>
  <c r="BJ92" i="9"/>
  <c r="BI92" i="9"/>
  <c r="BG119" i="9"/>
  <c r="BB119" i="9"/>
  <c r="BF119" i="9"/>
  <c r="BJ119" i="9"/>
  <c r="BI119" i="9"/>
  <c r="BB120" i="9"/>
  <c r="BF120" i="9"/>
  <c r="BJ120" i="9"/>
  <c r="BI120" i="9"/>
  <c r="BG121" i="9"/>
  <c r="BB121" i="9"/>
  <c r="BF121" i="9"/>
  <c r="BJ121" i="9"/>
  <c r="BI121" i="9"/>
  <c r="BG122" i="9"/>
  <c r="BB122" i="9"/>
  <c r="BF122" i="9"/>
  <c r="BJ122" i="9"/>
  <c r="BI122" i="9"/>
  <c r="BG123" i="9"/>
  <c r="BB123" i="9"/>
  <c r="BF123" i="9"/>
  <c r="BJ123" i="9"/>
  <c r="BI123" i="9"/>
  <c r="BB124" i="9"/>
  <c r="BF124" i="9"/>
  <c r="BG125" i="9"/>
  <c r="BB125" i="9"/>
  <c r="BF125" i="9"/>
  <c r="BE125" i="9"/>
  <c r="BG126" i="9"/>
  <c r="BB126" i="9"/>
  <c r="BF126" i="9"/>
  <c r="BJ126" i="9"/>
  <c r="BI126" i="9"/>
  <c r="BG127" i="9"/>
  <c r="BB127" i="9"/>
  <c r="BF127" i="9"/>
  <c r="BJ127" i="9"/>
  <c r="BI127" i="9"/>
  <c r="BB128" i="9"/>
  <c r="BF128" i="9"/>
  <c r="BJ128" i="9"/>
  <c r="BG129" i="9"/>
  <c r="BB129" i="9"/>
  <c r="BF129" i="9"/>
  <c r="BJ129" i="9"/>
  <c r="BI129" i="9"/>
  <c r="BG130" i="9"/>
  <c r="BB130" i="9"/>
  <c r="BF130" i="9"/>
  <c r="BJ130" i="9"/>
  <c r="BI130" i="9"/>
  <c r="BG131" i="9"/>
  <c r="BB131" i="9"/>
  <c r="BF131" i="9"/>
  <c r="BJ131" i="9"/>
  <c r="BI131" i="9"/>
  <c r="BB132" i="9"/>
  <c r="BF132" i="9"/>
  <c r="BJ132" i="9"/>
  <c r="BI132" i="9"/>
  <c r="BG133" i="9"/>
  <c r="BB133" i="9"/>
  <c r="BF133" i="9"/>
  <c r="BG134" i="9"/>
  <c r="BB134" i="9"/>
  <c r="BF134" i="9"/>
  <c r="BJ134" i="9"/>
  <c r="BI134" i="9"/>
  <c r="BG135" i="9"/>
  <c r="BB135" i="9"/>
  <c r="BF135" i="9"/>
  <c r="BJ135" i="9"/>
  <c r="BI135" i="9"/>
  <c r="BB136" i="9"/>
  <c r="BF136" i="9"/>
  <c r="BJ136" i="9"/>
  <c r="BG137" i="9"/>
  <c r="BB137" i="9"/>
  <c r="BF137" i="9"/>
  <c r="BJ137" i="9"/>
  <c r="BI137" i="9"/>
  <c r="BG138" i="9"/>
  <c r="BB138" i="9"/>
  <c r="BF138" i="9"/>
  <c r="BG139" i="9"/>
  <c r="BB139" i="9"/>
  <c r="BF139" i="9"/>
  <c r="BJ139" i="9"/>
  <c r="BI139" i="9"/>
  <c r="BB140" i="9"/>
  <c r="BF140" i="9"/>
  <c r="BJ140" i="9"/>
  <c r="BG141" i="9"/>
  <c r="BB141" i="9"/>
  <c r="BF141" i="9"/>
  <c r="BJ141" i="9"/>
  <c r="BI141" i="9"/>
  <c r="BG142" i="9"/>
  <c r="BB142" i="9"/>
  <c r="BF142" i="9"/>
  <c r="BE142" i="9"/>
  <c r="BG143" i="9"/>
  <c r="BB143" i="9"/>
  <c r="BF143" i="9"/>
  <c r="BJ143" i="9"/>
  <c r="BI143" i="9"/>
  <c r="BB144" i="9"/>
  <c r="BF144" i="9"/>
  <c r="BJ144" i="9"/>
  <c r="BI144" i="9"/>
  <c r="BG145" i="9"/>
  <c r="BB145" i="9"/>
  <c r="BF145" i="9"/>
  <c r="BE145" i="9"/>
  <c r="BG146" i="9"/>
  <c r="BB146" i="9"/>
  <c r="BF146" i="9"/>
  <c r="BG147" i="9"/>
  <c r="BB147" i="9"/>
  <c r="BF147" i="9"/>
  <c r="BJ147" i="9"/>
  <c r="BI147" i="9"/>
  <c r="BB148" i="9"/>
  <c r="BF148" i="9"/>
  <c r="BJ148" i="9"/>
  <c r="BG149" i="9"/>
  <c r="BB149" i="9"/>
  <c r="BF149" i="9"/>
  <c r="BG150" i="9"/>
  <c r="BB150" i="9"/>
  <c r="BF150" i="9"/>
  <c r="BG151" i="9"/>
  <c r="BB151" i="9"/>
  <c r="BF151" i="9"/>
  <c r="BJ151" i="9"/>
  <c r="BI151" i="9"/>
  <c r="BB152" i="9"/>
  <c r="BF152" i="9"/>
  <c r="BJ152" i="9"/>
  <c r="BI152" i="9"/>
  <c r="BG153" i="9"/>
  <c r="BB153" i="9"/>
  <c r="BF153" i="9"/>
  <c r="BJ153" i="9"/>
  <c r="BI153" i="9"/>
  <c r="BG154" i="9"/>
  <c r="BB154" i="9"/>
  <c r="BF154" i="9"/>
  <c r="BB155" i="9"/>
  <c r="BF155" i="9"/>
  <c r="BJ155" i="9"/>
  <c r="BC155" i="9"/>
  <c r="BG155" i="9"/>
  <c r="BI155" i="9"/>
  <c r="BB156" i="9"/>
  <c r="BF156" i="9"/>
  <c r="BJ156" i="9"/>
  <c r="BC156" i="9"/>
  <c r="BB157" i="9"/>
  <c r="BF157" i="9"/>
  <c r="BJ157" i="9"/>
  <c r="BC157" i="9"/>
  <c r="BG157" i="9"/>
  <c r="BI157" i="9"/>
  <c r="BB158" i="9"/>
  <c r="BF158" i="9"/>
  <c r="BJ158" i="9"/>
  <c r="BC158" i="9"/>
  <c r="BG158" i="9"/>
  <c r="BB159" i="9"/>
  <c r="BF159" i="9"/>
  <c r="BJ159" i="9"/>
  <c r="BC159" i="9"/>
  <c r="BG159" i="9"/>
  <c r="BI159" i="9"/>
  <c r="BB160" i="9"/>
  <c r="BF160" i="9"/>
  <c r="BJ160" i="9"/>
  <c r="BB161" i="9"/>
  <c r="BF161" i="9"/>
  <c r="BJ161" i="9"/>
  <c r="BC161" i="9"/>
  <c r="BG161" i="9"/>
  <c r="BI161" i="9"/>
  <c r="BB162" i="9"/>
  <c r="BF162" i="9"/>
  <c r="BC162" i="9"/>
  <c r="BG162" i="9"/>
  <c r="BB163" i="9"/>
  <c r="BF163" i="9"/>
  <c r="BJ163" i="9"/>
  <c r="BC163" i="9"/>
  <c r="BG163" i="9"/>
  <c r="BI163" i="9"/>
  <c r="BB164" i="9"/>
  <c r="BF164" i="9"/>
  <c r="BJ164" i="9"/>
  <c r="BC164" i="9"/>
  <c r="BB165" i="9"/>
  <c r="BF165" i="9"/>
  <c r="BJ165" i="9"/>
  <c r="BC165" i="9"/>
  <c r="BG165" i="9"/>
  <c r="BI165" i="9"/>
  <c r="BB166" i="9"/>
  <c r="BF166" i="9"/>
  <c r="BJ166" i="9"/>
  <c r="BC166" i="9"/>
  <c r="BG166" i="9"/>
  <c r="BB167" i="9"/>
  <c r="BF167" i="9"/>
  <c r="BJ167" i="9"/>
  <c r="BC167" i="9"/>
  <c r="BG167" i="9"/>
  <c r="BI167" i="9"/>
  <c r="BB168" i="9"/>
  <c r="BF168" i="9"/>
  <c r="BJ168" i="9"/>
  <c r="BB169" i="9"/>
  <c r="BF169" i="9"/>
  <c r="BJ169" i="9"/>
  <c r="BC169" i="9"/>
  <c r="BG169" i="9"/>
  <c r="BI169" i="9"/>
  <c r="BB170" i="9"/>
  <c r="BF170" i="9"/>
  <c r="BJ170" i="9"/>
  <c r="BC170" i="9"/>
  <c r="BG170" i="9"/>
  <c r="BI170" i="9"/>
  <c r="BB171" i="9"/>
  <c r="BF171" i="9"/>
  <c r="BJ171" i="9"/>
  <c r="BC171" i="9"/>
  <c r="BG171" i="9"/>
  <c r="BI171" i="9"/>
  <c r="BB172" i="9"/>
  <c r="BF172" i="9"/>
  <c r="BJ172" i="9"/>
  <c r="BI172" i="9"/>
  <c r="BB173" i="9"/>
  <c r="BF173" i="9"/>
  <c r="BC173" i="9"/>
  <c r="BE173" i="9"/>
  <c r="BG173" i="9"/>
  <c r="BB174" i="9"/>
  <c r="BF174" i="9"/>
  <c r="BJ174" i="9"/>
  <c r="BC174" i="9"/>
  <c r="BB175" i="9"/>
  <c r="BF175" i="9"/>
  <c r="BJ175" i="9"/>
  <c r="BC175" i="9"/>
  <c r="BG175" i="9"/>
  <c r="BI175" i="9"/>
  <c r="BB176" i="9"/>
  <c r="BF176" i="9"/>
  <c r="BJ176" i="9"/>
  <c r="BC176" i="9"/>
  <c r="BG176" i="9"/>
  <c r="BI176" i="9"/>
  <c r="BE176" i="9"/>
  <c r="BB177" i="9"/>
  <c r="BF177" i="9"/>
  <c r="BJ177" i="9"/>
  <c r="BC177" i="9"/>
  <c r="BG177" i="9"/>
  <c r="BI177" i="9"/>
  <c r="BB178" i="9"/>
  <c r="BF178" i="9"/>
  <c r="BJ178" i="9"/>
  <c r="BC178" i="9"/>
  <c r="BG178" i="9"/>
  <c r="BI178" i="9"/>
  <c r="BB179" i="9"/>
  <c r="BF179" i="9"/>
  <c r="BJ179" i="9"/>
  <c r="BC179" i="9"/>
  <c r="BG179" i="9"/>
  <c r="BB180" i="9"/>
  <c r="BF180" i="9"/>
  <c r="BJ180" i="9"/>
  <c r="BI180" i="9"/>
  <c r="BB181" i="9"/>
  <c r="BF181" i="9"/>
  <c r="BC181" i="9"/>
  <c r="BE181" i="9"/>
  <c r="BG181" i="9"/>
  <c r="BB182" i="9"/>
  <c r="BF182" i="9"/>
  <c r="BJ182" i="9"/>
  <c r="BC182" i="9"/>
  <c r="BB183" i="9"/>
  <c r="BF183" i="9"/>
  <c r="BJ183" i="9"/>
  <c r="BC183" i="9"/>
  <c r="BG183" i="9"/>
  <c r="BI183" i="9"/>
  <c r="BB184" i="9"/>
  <c r="BF184" i="9"/>
  <c r="BJ184" i="9"/>
  <c r="BC184" i="9"/>
  <c r="BG184" i="9"/>
  <c r="BI184" i="9"/>
  <c r="BE184" i="9"/>
  <c r="BB185" i="9"/>
  <c r="BF185" i="9"/>
  <c r="BJ185" i="9"/>
  <c r="BC185" i="9"/>
  <c r="BG185" i="9"/>
  <c r="BI185" i="9"/>
  <c r="BB186" i="9"/>
  <c r="BF186" i="9"/>
  <c r="BJ186" i="9"/>
  <c r="BC186" i="9"/>
  <c r="BG186" i="9"/>
  <c r="BI186" i="9"/>
  <c r="BB187" i="9"/>
  <c r="BF187" i="9"/>
  <c r="BJ187" i="9"/>
  <c r="BC187" i="9"/>
  <c r="BG187" i="9"/>
  <c r="BI187" i="9"/>
  <c r="BB188" i="9"/>
  <c r="BF188" i="9"/>
  <c r="BJ188" i="9"/>
  <c r="BI188" i="9"/>
  <c r="BB189" i="9"/>
  <c r="BF189" i="9"/>
  <c r="BJ189" i="9"/>
  <c r="BC189" i="9"/>
  <c r="BE189" i="9"/>
  <c r="BG189" i="9"/>
  <c r="BI189" i="9"/>
  <c r="BB190" i="9"/>
  <c r="BF190" i="9"/>
  <c r="BJ190" i="9"/>
  <c r="BC190" i="9"/>
  <c r="BB191" i="9"/>
  <c r="BF191" i="9"/>
  <c r="BJ191" i="9"/>
  <c r="BC191" i="9"/>
  <c r="BG191" i="9"/>
  <c r="BI191" i="9"/>
  <c r="BB192" i="9"/>
  <c r="BF192" i="9"/>
  <c r="BJ192" i="9"/>
  <c r="BC192" i="9"/>
  <c r="BG192" i="9"/>
  <c r="BI192" i="9"/>
  <c r="BE192" i="9"/>
  <c r="BB193" i="9"/>
  <c r="BF193" i="9"/>
  <c r="BJ193" i="9"/>
  <c r="BC193" i="9"/>
  <c r="BG193" i="9"/>
  <c r="BI193" i="9"/>
  <c r="BB194" i="9"/>
  <c r="BF194" i="9"/>
  <c r="BJ194" i="9"/>
  <c r="BC194" i="9"/>
  <c r="BG194" i="9"/>
  <c r="BI194" i="9"/>
  <c r="BB195" i="9"/>
  <c r="BF195" i="9"/>
  <c r="BJ195" i="9"/>
  <c r="BC195" i="9"/>
  <c r="BG195" i="9"/>
  <c r="BI195" i="9"/>
  <c r="BB196" i="9"/>
  <c r="BF196" i="9"/>
  <c r="BE196" i="9"/>
  <c r="BJ196" i="9"/>
  <c r="BB197" i="9"/>
  <c r="BF197" i="9"/>
  <c r="BJ197" i="9"/>
  <c r="BC197" i="9"/>
  <c r="BG197" i="9"/>
  <c r="BI197" i="9"/>
  <c r="BE197" i="9"/>
  <c r="BB198" i="9"/>
  <c r="BF198" i="9"/>
  <c r="BJ198" i="9"/>
  <c r="BC198" i="9"/>
  <c r="BG198" i="9"/>
  <c r="BB199" i="9"/>
  <c r="BF199" i="9"/>
  <c r="BJ199" i="9"/>
  <c r="BC199" i="9"/>
  <c r="BG199" i="9"/>
  <c r="BI199" i="9"/>
  <c r="BB200" i="9"/>
  <c r="BF200" i="9"/>
  <c r="BE200" i="9"/>
  <c r="BJ200" i="9"/>
  <c r="BB201" i="9"/>
  <c r="BF201" i="9"/>
  <c r="BJ201" i="9"/>
  <c r="BC201" i="9"/>
  <c r="BG201" i="9"/>
  <c r="BI201" i="9"/>
  <c r="BE201" i="9"/>
  <c r="BB202" i="9"/>
  <c r="BF202" i="9"/>
  <c r="BJ202" i="9"/>
  <c r="BC202" i="9"/>
  <c r="BG202" i="9"/>
  <c r="BB203" i="9"/>
  <c r="BF203" i="9"/>
  <c r="BJ203" i="9"/>
  <c r="BC203" i="9"/>
  <c r="BG203" i="9"/>
  <c r="BI203" i="9"/>
  <c r="BB204" i="9"/>
  <c r="BF204" i="9"/>
  <c r="BE204" i="9"/>
  <c r="BJ204" i="9"/>
  <c r="BB205" i="9"/>
  <c r="BF205" i="9"/>
  <c r="BJ205" i="9"/>
  <c r="BC205" i="9"/>
  <c r="BG205" i="9"/>
  <c r="BI205" i="9"/>
  <c r="BE205" i="9"/>
  <c r="BB206" i="9"/>
  <c r="BF206" i="9"/>
  <c r="BJ206" i="9"/>
  <c r="BC206" i="9"/>
  <c r="BG206" i="9"/>
  <c r="BB207" i="9"/>
  <c r="BF207" i="9"/>
  <c r="BJ207" i="9"/>
  <c r="BC207" i="9"/>
  <c r="BG207" i="9"/>
  <c r="BI207" i="9"/>
  <c r="BB208" i="9"/>
  <c r="BF208" i="9"/>
  <c r="BE208" i="9"/>
  <c r="BJ208" i="9"/>
  <c r="BB209" i="9"/>
  <c r="BF209" i="9"/>
  <c r="BJ209" i="9"/>
  <c r="BC209" i="9"/>
  <c r="BG209" i="9"/>
  <c r="BI209" i="9"/>
  <c r="BE209" i="9"/>
  <c r="BB210" i="9"/>
  <c r="BF210" i="9"/>
  <c r="BJ210" i="9"/>
  <c r="BC210" i="9"/>
  <c r="BG210" i="9"/>
  <c r="BB211" i="9"/>
  <c r="BF211" i="9"/>
  <c r="BJ211" i="9"/>
  <c r="BC211" i="9"/>
  <c r="BG211" i="9"/>
  <c r="BI211" i="9"/>
  <c r="BB212" i="9"/>
  <c r="BF212" i="9"/>
  <c r="BE212" i="9"/>
  <c r="BJ212" i="9"/>
  <c r="BB213" i="9"/>
  <c r="BF213" i="9"/>
  <c r="BJ213" i="9"/>
  <c r="BC213" i="9"/>
  <c r="BG213" i="9"/>
  <c r="BI213" i="9"/>
  <c r="BE213" i="9"/>
  <c r="BB214" i="9"/>
  <c r="BF214" i="9"/>
  <c r="BJ214" i="9"/>
  <c r="BC214" i="9"/>
  <c r="BG214" i="9"/>
  <c r="BB215" i="9"/>
  <c r="BF215" i="9"/>
  <c r="BJ215" i="9"/>
  <c r="BC215" i="9"/>
  <c r="BG215" i="9"/>
  <c r="BI215" i="9"/>
  <c r="BB216" i="9"/>
  <c r="BF216" i="9"/>
  <c r="BE216" i="9"/>
  <c r="BJ216" i="9"/>
  <c r="BB217" i="9"/>
  <c r="BF217" i="9"/>
  <c r="BJ217" i="9"/>
  <c r="BC217" i="9"/>
  <c r="BG217" i="9"/>
  <c r="BI217" i="9"/>
  <c r="BE217" i="9"/>
  <c r="BB218" i="9"/>
  <c r="BF218" i="9"/>
  <c r="BJ218" i="9"/>
  <c r="BC218" i="9"/>
  <c r="BG218" i="9"/>
  <c r="BB219" i="9"/>
  <c r="BF219" i="9"/>
  <c r="BJ219" i="9"/>
  <c r="BC219" i="9"/>
  <c r="BG219" i="9"/>
  <c r="BI219" i="9"/>
  <c r="BB220" i="9"/>
  <c r="BF220" i="9"/>
  <c r="BE220" i="9"/>
  <c r="BJ220" i="9"/>
  <c r="BB221" i="9"/>
  <c r="BF221" i="9"/>
  <c r="BJ221" i="9"/>
  <c r="BC221" i="9"/>
  <c r="BG221" i="9"/>
  <c r="BI221" i="9"/>
  <c r="BE221" i="9"/>
  <c r="BB222" i="9"/>
  <c r="BF222" i="9"/>
  <c r="BJ222" i="9"/>
  <c r="BC222" i="9"/>
  <c r="BG222" i="9"/>
  <c r="BB223" i="9"/>
  <c r="BF223" i="9"/>
  <c r="BJ223" i="9"/>
  <c r="BC223" i="9"/>
  <c r="BG223" i="9"/>
  <c r="BI223" i="9"/>
  <c r="BB224" i="9"/>
  <c r="BF224" i="9"/>
  <c r="BE224" i="9"/>
  <c r="BJ224" i="9"/>
  <c r="BB225" i="9"/>
  <c r="BF225" i="9"/>
  <c r="BJ225" i="9"/>
  <c r="BC225" i="9"/>
  <c r="BG225" i="9"/>
  <c r="BI225" i="9"/>
  <c r="BE225" i="9"/>
  <c r="BB226" i="9"/>
  <c r="BF226" i="9"/>
  <c r="BJ226" i="9"/>
  <c r="BC226" i="9"/>
  <c r="BG226" i="9"/>
  <c r="BB227" i="9"/>
  <c r="BF227" i="9"/>
  <c r="BJ227" i="9"/>
  <c r="BC227" i="9"/>
  <c r="BG227" i="9"/>
  <c r="BI227" i="9"/>
  <c r="BB228" i="9"/>
  <c r="BF228" i="9"/>
  <c r="BE228" i="9"/>
  <c r="BJ228" i="9"/>
  <c r="BB229" i="9"/>
  <c r="BF229" i="9"/>
  <c r="BJ229" i="9"/>
  <c r="BC229" i="9"/>
  <c r="BG229" i="9"/>
  <c r="BI229" i="9"/>
  <c r="BE229" i="9"/>
  <c r="BB230" i="9"/>
  <c r="BF230" i="9"/>
  <c r="BJ230" i="9"/>
  <c r="BC230" i="9"/>
  <c r="BG230" i="9"/>
  <c r="BB231" i="9"/>
  <c r="BF231" i="9"/>
  <c r="BJ231" i="9"/>
  <c r="BC231" i="9"/>
  <c r="BG231" i="9"/>
  <c r="BI231" i="9"/>
  <c r="BB232" i="9"/>
  <c r="BF232" i="9"/>
  <c r="BE232" i="9"/>
  <c r="BJ232" i="9"/>
  <c r="BB233" i="9"/>
  <c r="BF233" i="9"/>
  <c r="BJ233" i="9"/>
  <c r="BC233" i="9"/>
  <c r="BG233" i="9"/>
  <c r="BI233" i="9"/>
  <c r="BE233" i="9"/>
  <c r="BB234" i="9"/>
  <c r="BF234" i="9"/>
  <c r="BJ234" i="9"/>
  <c r="BG234" i="9"/>
  <c r="BI234" i="9"/>
  <c r="BB235" i="9"/>
  <c r="BF235" i="9"/>
  <c r="BE235" i="9"/>
  <c r="BG235" i="9"/>
  <c r="BB236" i="9"/>
  <c r="BF236" i="9"/>
  <c r="BJ236" i="9"/>
  <c r="BG236" i="9"/>
  <c r="BI236" i="9"/>
  <c r="BB237" i="9"/>
  <c r="BF237" i="9"/>
  <c r="BJ237" i="9"/>
  <c r="BG237" i="9"/>
  <c r="BI237" i="9"/>
  <c r="BB238" i="9"/>
  <c r="BF238" i="9"/>
  <c r="BJ238" i="9"/>
  <c r="BG238" i="9"/>
  <c r="BI238" i="9"/>
  <c r="BB239" i="9"/>
  <c r="BF239" i="9"/>
  <c r="BG239" i="9"/>
  <c r="BB240" i="9"/>
  <c r="BF240" i="9"/>
  <c r="BJ240" i="9"/>
  <c r="BG240" i="9"/>
  <c r="BI240" i="9"/>
  <c r="BB241" i="9"/>
  <c r="BF241" i="9"/>
  <c r="BJ241" i="9"/>
  <c r="BG241" i="9"/>
  <c r="BB242" i="9"/>
  <c r="BF242" i="9"/>
  <c r="BJ242" i="9"/>
  <c r="BG242" i="9"/>
  <c r="BI242" i="9"/>
  <c r="BD3" i="9"/>
  <c r="BH3" i="9"/>
  <c r="BE4" i="9"/>
  <c r="BE5" i="9"/>
  <c r="BE6" i="9"/>
  <c r="BE7" i="9"/>
  <c r="BE8" i="9"/>
  <c r="BE10" i="9"/>
  <c r="BE11" i="9"/>
  <c r="BE12" i="9"/>
  <c r="BE36" i="9"/>
  <c r="BE13" i="9"/>
  <c r="BE15" i="9"/>
  <c r="BE39" i="9"/>
  <c r="BE16" i="9"/>
  <c r="BE40" i="9"/>
  <c r="BE18" i="9"/>
  <c r="BE19" i="9"/>
  <c r="BE20" i="9"/>
  <c r="BE22" i="9"/>
  <c r="BE23" i="9"/>
  <c r="BE25" i="9"/>
  <c r="BE26" i="9"/>
  <c r="BE27" i="9"/>
  <c r="BE29" i="9"/>
  <c r="BE30" i="9"/>
  <c r="BE31" i="9"/>
  <c r="BE32" i="9"/>
  <c r="BE34" i="9"/>
  <c r="BE37" i="9"/>
  <c r="BE38" i="9"/>
  <c r="BE42" i="9"/>
  <c r="BE43" i="9"/>
  <c r="BE45" i="9"/>
  <c r="BE46" i="9"/>
  <c r="BE47" i="9"/>
  <c r="BE49" i="9"/>
  <c r="BE50" i="9"/>
  <c r="BE51" i="9"/>
  <c r="BE52" i="9"/>
  <c r="BE54" i="9"/>
  <c r="BE55" i="9"/>
  <c r="BE56" i="9"/>
  <c r="BE58" i="9"/>
  <c r="BE59" i="9"/>
  <c r="BE61" i="9"/>
  <c r="BE62" i="9"/>
  <c r="BE63" i="9"/>
  <c r="BE65" i="9"/>
  <c r="BE66" i="9"/>
  <c r="BE67" i="9"/>
  <c r="BE68" i="9"/>
  <c r="BE70" i="9"/>
  <c r="BE71" i="9"/>
  <c r="BE72" i="9"/>
  <c r="BE74" i="9"/>
  <c r="BE75" i="9"/>
  <c r="BE77" i="9"/>
  <c r="BE78" i="9"/>
  <c r="BE79" i="9"/>
  <c r="BE80" i="9"/>
  <c r="BE81" i="9"/>
  <c r="BE82" i="9"/>
  <c r="BE83" i="9"/>
  <c r="BE84" i="9"/>
  <c r="BE88" i="9"/>
  <c r="BE89" i="9"/>
  <c r="BE90" i="9"/>
  <c r="BE93" i="9"/>
  <c r="BE94" i="9"/>
  <c r="BE95" i="9"/>
  <c r="BE98" i="9"/>
  <c r="BE99" i="9"/>
  <c r="BE100" i="9"/>
  <c r="BE101" i="9"/>
  <c r="BE102" i="9"/>
  <c r="BE103" i="9"/>
  <c r="BE105" i="9"/>
  <c r="BE106" i="9"/>
  <c r="BE107" i="9"/>
  <c r="BE108" i="9"/>
  <c r="BE109" i="9"/>
  <c r="BE110" i="9"/>
  <c r="BE111" i="9"/>
  <c r="BE85" i="9"/>
  <c r="BE112" i="9"/>
  <c r="BE86" i="9"/>
  <c r="BE113" i="9"/>
  <c r="BE114" i="9"/>
  <c r="BE115" i="9"/>
  <c r="BE116" i="9"/>
  <c r="BE117" i="9"/>
  <c r="BE91" i="9"/>
  <c r="BE92" i="9"/>
  <c r="BE119" i="9"/>
  <c r="BE120" i="9"/>
  <c r="BE121" i="9"/>
  <c r="BE122" i="9"/>
  <c r="BE123" i="9"/>
  <c r="BE126" i="9"/>
  <c r="BE127" i="9"/>
  <c r="BE128" i="9"/>
  <c r="BE129" i="9"/>
  <c r="BE130" i="9"/>
  <c r="BE131" i="9"/>
  <c r="BE133" i="9"/>
  <c r="BE134" i="9"/>
  <c r="BE135" i="9"/>
  <c r="BE136" i="9"/>
  <c r="BE137" i="9"/>
  <c r="BE138" i="9"/>
  <c r="BE139" i="9"/>
  <c r="BE140" i="9"/>
  <c r="BE141" i="9"/>
  <c r="BE143" i="9"/>
  <c r="BE144" i="9"/>
  <c r="BE146" i="9"/>
  <c r="BE147" i="9"/>
  <c r="BE148" i="9"/>
  <c r="BE150" i="9"/>
  <c r="BE151" i="9"/>
  <c r="BE152" i="9"/>
  <c r="BE153" i="9"/>
  <c r="BE154" i="9"/>
  <c r="BE158" i="9"/>
  <c r="BE159" i="9"/>
  <c r="BE160" i="9"/>
  <c r="BE161" i="9"/>
  <c r="BE163" i="9"/>
  <c r="BE166" i="9"/>
  <c r="BE167" i="9"/>
  <c r="BE168" i="9"/>
  <c r="BE169" i="9"/>
  <c r="BE170" i="9"/>
  <c r="BE171" i="9"/>
  <c r="BE172" i="9"/>
  <c r="BE175" i="9"/>
  <c r="BE177" i="9"/>
  <c r="BE178" i="9"/>
  <c r="BE179" i="9"/>
  <c r="BE180" i="9"/>
  <c r="BE183" i="9"/>
  <c r="BE185" i="9"/>
  <c r="BE186" i="9"/>
  <c r="BE187" i="9"/>
  <c r="BE188" i="9"/>
  <c r="BE191" i="9"/>
  <c r="BE193" i="9"/>
  <c r="BE194" i="9"/>
  <c r="BE195" i="9"/>
  <c r="BE198" i="9"/>
  <c r="BE199" i="9"/>
  <c r="BE202" i="9"/>
  <c r="BE203" i="9"/>
  <c r="BE206" i="9"/>
  <c r="BE207" i="9"/>
  <c r="BE210" i="9"/>
  <c r="BE211" i="9"/>
  <c r="BE214" i="9"/>
  <c r="BE215" i="9"/>
  <c r="BE218" i="9"/>
  <c r="BE219" i="9"/>
  <c r="BE222" i="9"/>
  <c r="BE223" i="9"/>
  <c r="BE226" i="9"/>
  <c r="BE227" i="9"/>
  <c r="BE230" i="9"/>
  <c r="BE231" i="9"/>
  <c r="BE234" i="9"/>
  <c r="BE236" i="9"/>
  <c r="BE237" i="9"/>
  <c r="BE238" i="9"/>
  <c r="BE239" i="9"/>
  <c r="BE240" i="9"/>
  <c r="BE241" i="9"/>
  <c r="BE242" i="9"/>
  <c r="BE3" i="9"/>
  <c r="BD155" i="9"/>
  <c r="BD130" i="9"/>
  <c r="BQ4" i="8"/>
  <c r="BQ5" i="8"/>
  <c r="BQ6" i="8"/>
  <c r="BQ8" i="8"/>
  <c r="BQ7" i="8"/>
  <c r="BQ9" i="8"/>
  <c r="BQ10" i="8"/>
  <c r="BQ12" i="8"/>
  <c r="BQ11" i="8"/>
  <c r="BQ14" i="8"/>
  <c r="BQ13" i="8"/>
  <c r="BQ15" i="8"/>
  <c r="BQ16" i="8"/>
  <c r="BQ18" i="8"/>
  <c r="BQ17" i="8"/>
  <c r="BQ20" i="8"/>
  <c r="BQ19" i="8"/>
  <c r="BQ21" i="8"/>
  <c r="BQ22" i="8"/>
  <c r="BQ24" i="8"/>
  <c r="BQ23" i="8"/>
  <c r="BQ26" i="8"/>
  <c r="BQ25" i="8"/>
  <c r="BQ27" i="8"/>
  <c r="BQ28" i="8"/>
  <c r="BQ29" i="8"/>
  <c r="BQ30" i="8"/>
  <c r="BQ31" i="8"/>
  <c r="BQ32" i="8"/>
  <c r="BQ33" i="8"/>
  <c r="BQ34" i="8"/>
  <c r="BQ36" i="8"/>
  <c r="BQ35" i="8"/>
  <c r="BQ38" i="8"/>
  <c r="BQ37" i="8"/>
  <c r="BQ40" i="8"/>
  <c r="BQ39" i="8"/>
  <c r="BQ42" i="8"/>
  <c r="BQ41" i="8"/>
  <c r="BQ44" i="8"/>
  <c r="BQ43" i="8"/>
  <c r="BQ46" i="8"/>
  <c r="BQ45" i="8"/>
  <c r="BQ48" i="8"/>
  <c r="BQ47" i="8"/>
  <c r="BQ50" i="8"/>
  <c r="BQ49" i="8"/>
  <c r="BQ51" i="8"/>
  <c r="BQ52" i="8"/>
  <c r="BQ54" i="8"/>
  <c r="BQ53" i="8"/>
  <c r="BQ55" i="8"/>
  <c r="BQ56" i="8"/>
  <c r="BQ58" i="8"/>
  <c r="BQ57" i="8"/>
  <c r="BQ60" i="8"/>
  <c r="BQ59" i="8"/>
  <c r="BQ62" i="8"/>
  <c r="BQ61" i="8"/>
  <c r="BQ64" i="8"/>
  <c r="BQ63" i="8"/>
  <c r="BS63" i="8"/>
  <c r="BU63" i="8"/>
  <c r="BQ66" i="8"/>
  <c r="BQ65" i="8"/>
  <c r="BQ68" i="8"/>
  <c r="BQ67" i="8"/>
  <c r="BS67" i="8"/>
  <c r="BU67" i="8"/>
  <c r="BQ69" i="8"/>
  <c r="BQ70" i="8"/>
  <c r="BQ71" i="8"/>
  <c r="BQ72" i="8"/>
  <c r="BS72" i="8"/>
  <c r="BU72" i="8"/>
  <c r="BQ73" i="8"/>
  <c r="BQ74" i="8"/>
  <c r="BQ75" i="8"/>
  <c r="BQ76" i="8"/>
  <c r="BS76" i="8"/>
  <c r="BU76" i="8"/>
  <c r="BQ78" i="8"/>
  <c r="BQ77" i="8"/>
  <c r="BQ80" i="8"/>
  <c r="BQ79" i="8"/>
  <c r="BS79" i="8"/>
  <c r="BU79" i="8"/>
  <c r="BQ81" i="8"/>
  <c r="BQ82" i="8"/>
  <c r="BQ83" i="8"/>
  <c r="BQ84" i="8"/>
  <c r="BS84" i="8"/>
  <c r="BU84" i="8"/>
  <c r="BQ86" i="8"/>
  <c r="BQ85" i="8"/>
  <c r="BQ87" i="8"/>
  <c r="BQ88" i="8"/>
  <c r="BS88" i="8"/>
  <c r="BU88" i="8"/>
  <c r="BQ90" i="8"/>
  <c r="BQ89" i="8"/>
  <c r="BQ92" i="8"/>
  <c r="BQ91" i="8"/>
  <c r="BS91" i="8"/>
  <c r="BU91" i="8"/>
  <c r="BQ94" i="8"/>
  <c r="BQ93" i="8"/>
  <c r="BQ95" i="8"/>
  <c r="BQ96" i="8"/>
  <c r="BQ97" i="8"/>
  <c r="BQ98" i="8"/>
  <c r="BQ99" i="8"/>
  <c r="BQ100" i="8"/>
  <c r="BQ101" i="8"/>
  <c r="BQ102" i="8"/>
  <c r="BQ103" i="8"/>
  <c r="BQ104" i="8"/>
  <c r="BQ105" i="8"/>
  <c r="BQ106" i="8"/>
  <c r="BQ107" i="8"/>
  <c r="BQ108" i="8"/>
  <c r="BQ109" i="8"/>
  <c r="BQ110" i="8"/>
  <c r="BQ111" i="8"/>
  <c r="BQ112" i="8"/>
  <c r="BQ113" i="8"/>
  <c r="BQ114" i="8"/>
  <c r="BQ115" i="8"/>
  <c r="BQ116" i="8"/>
  <c r="BQ117" i="8"/>
  <c r="BQ118" i="8"/>
  <c r="BQ119" i="8"/>
  <c r="BQ120" i="8"/>
  <c r="BQ121" i="8"/>
  <c r="BQ122" i="8"/>
  <c r="BQ123" i="8"/>
  <c r="BQ124" i="8"/>
  <c r="BQ125" i="8"/>
  <c r="BQ126" i="8"/>
  <c r="BQ127" i="8"/>
  <c r="BQ128" i="8"/>
  <c r="BQ129" i="8"/>
  <c r="BQ130" i="8"/>
  <c r="BQ131" i="8"/>
  <c r="BQ132" i="8"/>
  <c r="BQ133" i="8"/>
  <c r="BQ134" i="8"/>
  <c r="BQ135" i="8"/>
  <c r="BQ136" i="8"/>
  <c r="BQ138" i="8"/>
  <c r="BQ137" i="8"/>
  <c r="BQ140" i="8"/>
  <c r="BQ139" i="8"/>
  <c r="BQ141" i="8"/>
  <c r="BQ142" i="8"/>
  <c r="BQ144" i="8"/>
  <c r="BQ143" i="8"/>
  <c r="BQ145" i="8"/>
  <c r="BQ146" i="8"/>
  <c r="BQ147" i="8"/>
  <c r="BQ148" i="8"/>
  <c r="BQ149" i="8"/>
  <c r="BQ150" i="8"/>
  <c r="BQ151" i="8"/>
  <c r="BQ152" i="8"/>
  <c r="BQ153" i="8"/>
  <c r="BQ154" i="8"/>
  <c r="BQ155" i="8"/>
  <c r="BQ156" i="8"/>
  <c r="BQ157" i="8"/>
  <c r="BQ158" i="8"/>
  <c r="BQ159" i="8"/>
  <c r="BQ160" i="8"/>
  <c r="BQ162" i="8"/>
  <c r="BQ161" i="8"/>
  <c r="BQ164" i="8"/>
  <c r="BQ163" i="8"/>
  <c r="BQ165" i="8"/>
  <c r="BQ166" i="8"/>
  <c r="BQ168" i="8"/>
  <c r="BQ167" i="8"/>
  <c r="BQ170" i="8"/>
  <c r="BQ169" i="8"/>
  <c r="BQ172" i="8"/>
  <c r="BQ171" i="8"/>
  <c r="BQ174" i="8"/>
  <c r="BQ173" i="8"/>
  <c r="BQ175" i="8"/>
  <c r="BQ176" i="8"/>
  <c r="BQ178" i="8"/>
  <c r="BQ177" i="8"/>
  <c r="BQ180" i="8"/>
  <c r="BQ179" i="8"/>
  <c r="BQ182" i="8"/>
  <c r="BQ181" i="8"/>
  <c r="BQ183" i="8"/>
  <c r="BQ184" i="8"/>
  <c r="BQ186" i="8"/>
  <c r="BQ185" i="8"/>
  <c r="BQ187" i="8"/>
  <c r="BQ188" i="8"/>
  <c r="BQ190" i="8"/>
  <c r="BQ189" i="8"/>
  <c r="BQ192" i="8"/>
  <c r="BQ191" i="8"/>
  <c r="BQ193" i="8"/>
  <c r="BQ194" i="8"/>
  <c r="BQ196" i="8"/>
  <c r="BQ195" i="8"/>
  <c r="BQ198" i="8"/>
  <c r="BQ197" i="8"/>
  <c r="BQ199" i="8"/>
  <c r="BQ200" i="8"/>
  <c r="BQ201" i="8"/>
  <c r="BQ202" i="8"/>
  <c r="BQ203" i="8"/>
  <c r="BQ204" i="8"/>
  <c r="BQ205" i="8"/>
  <c r="BQ206" i="8"/>
  <c r="BQ207" i="8"/>
  <c r="BQ208" i="8"/>
  <c r="BQ209" i="8"/>
  <c r="BQ210" i="8"/>
  <c r="BQ211" i="8"/>
  <c r="BQ212" i="8"/>
  <c r="BQ213" i="8"/>
  <c r="BQ214" i="8"/>
  <c r="BQ215" i="8"/>
  <c r="BQ216" i="8"/>
  <c r="BQ218" i="8"/>
  <c r="BQ217" i="8"/>
  <c r="BQ220" i="8"/>
  <c r="BQ219" i="8"/>
  <c r="BQ221" i="8"/>
  <c r="BQ222" i="8"/>
  <c r="BQ224" i="8"/>
  <c r="BQ223" i="8"/>
  <c r="BQ226" i="8"/>
  <c r="BQ225" i="8"/>
  <c r="BQ228" i="8"/>
  <c r="BQ227" i="8"/>
  <c r="BQ230" i="8"/>
  <c r="BQ229" i="8"/>
  <c r="BQ232" i="8"/>
  <c r="BQ231" i="8"/>
  <c r="BQ234" i="8"/>
  <c r="BQ233" i="8"/>
  <c r="BQ236" i="8"/>
  <c r="BQ235" i="8"/>
  <c r="BQ238" i="8"/>
  <c r="BQ237" i="8"/>
  <c r="BQ239" i="8"/>
  <c r="BQ240" i="8"/>
  <c r="BQ241" i="8"/>
  <c r="BQ242" i="8"/>
  <c r="BQ244" i="8"/>
  <c r="BQ243" i="8"/>
  <c r="BQ3" i="8"/>
  <c r="BP4" i="8"/>
  <c r="BP5" i="8"/>
  <c r="BP6" i="8"/>
  <c r="BP8" i="8"/>
  <c r="BR8" i="8"/>
  <c r="BT8" i="8"/>
  <c r="BP7" i="8"/>
  <c r="BP9" i="8"/>
  <c r="BP10" i="8"/>
  <c r="BP12" i="8"/>
  <c r="BR12" i="8"/>
  <c r="BT12" i="8"/>
  <c r="BP11" i="8"/>
  <c r="BP14" i="8"/>
  <c r="BP13" i="8"/>
  <c r="BP15" i="8"/>
  <c r="BR15" i="8"/>
  <c r="BT15" i="8"/>
  <c r="BP16" i="8"/>
  <c r="BP18" i="8"/>
  <c r="BP17" i="8"/>
  <c r="BP20" i="8"/>
  <c r="BR20" i="8"/>
  <c r="BT20" i="8"/>
  <c r="BP19" i="8"/>
  <c r="BP21" i="8"/>
  <c r="BP22" i="8"/>
  <c r="BP24" i="8"/>
  <c r="BR24" i="8"/>
  <c r="BT24" i="8"/>
  <c r="BP23" i="8"/>
  <c r="BP26" i="8"/>
  <c r="BP25" i="8"/>
  <c r="BP27" i="8"/>
  <c r="BR27" i="8"/>
  <c r="BT27" i="8"/>
  <c r="BP28" i="8"/>
  <c r="BP29" i="8"/>
  <c r="BP30" i="8"/>
  <c r="BP31" i="8"/>
  <c r="BR31" i="8"/>
  <c r="BT31" i="8"/>
  <c r="BP32" i="8"/>
  <c r="BP33" i="8"/>
  <c r="BP34" i="8"/>
  <c r="BP36" i="8"/>
  <c r="BR36" i="8"/>
  <c r="BT36" i="8"/>
  <c r="BP35" i="8"/>
  <c r="BP38" i="8"/>
  <c r="BP37" i="8"/>
  <c r="BP40" i="8"/>
  <c r="BR40" i="8"/>
  <c r="BT40" i="8"/>
  <c r="BP39" i="8"/>
  <c r="BP42" i="8"/>
  <c r="BP41" i="8"/>
  <c r="BP44" i="8"/>
  <c r="BR44" i="8"/>
  <c r="BT44" i="8"/>
  <c r="BP43" i="8"/>
  <c r="BP46" i="8"/>
  <c r="BP45" i="8"/>
  <c r="BP48" i="8"/>
  <c r="BR48" i="8"/>
  <c r="BT48" i="8"/>
  <c r="BP47" i="8"/>
  <c r="BP50" i="8"/>
  <c r="BP49" i="8"/>
  <c r="BP51" i="8"/>
  <c r="BR51" i="8"/>
  <c r="BT51" i="8"/>
  <c r="BP52" i="8"/>
  <c r="BP54" i="8"/>
  <c r="BP53" i="8"/>
  <c r="BP55" i="8"/>
  <c r="BR55" i="8"/>
  <c r="BT55" i="8"/>
  <c r="BP56" i="8"/>
  <c r="BP58" i="8"/>
  <c r="BP57" i="8"/>
  <c r="BP60" i="8"/>
  <c r="BR60" i="8"/>
  <c r="BT60" i="8"/>
  <c r="BP59" i="8"/>
  <c r="BP62" i="8"/>
  <c r="BP61" i="8"/>
  <c r="BP64" i="8"/>
  <c r="BP63" i="8"/>
  <c r="BP66" i="8"/>
  <c r="BP65" i="8"/>
  <c r="BP68" i="8"/>
  <c r="BP67" i="8"/>
  <c r="BP69" i="8"/>
  <c r="BP70" i="8"/>
  <c r="BP71" i="8"/>
  <c r="BP72" i="8"/>
  <c r="BP73" i="8"/>
  <c r="BP74" i="8"/>
  <c r="BP75" i="8"/>
  <c r="BP76" i="8"/>
  <c r="BP78" i="8"/>
  <c r="BP77" i="8"/>
  <c r="BP80" i="8"/>
  <c r="BP79" i="8"/>
  <c r="BP81" i="8"/>
  <c r="BP82" i="8"/>
  <c r="BP83" i="8"/>
  <c r="BP84" i="8"/>
  <c r="BP86" i="8"/>
  <c r="BP85" i="8"/>
  <c r="BP87" i="8"/>
  <c r="BP88" i="8"/>
  <c r="BP90" i="8"/>
  <c r="BP89" i="8"/>
  <c r="BP92" i="8"/>
  <c r="BP91" i="8"/>
  <c r="BP94" i="8"/>
  <c r="BP93" i="8"/>
  <c r="BP95" i="8"/>
  <c r="BR95" i="8"/>
  <c r="BT95" i="8"/>
  <c r="BP96" i="8"/>
  <c r="BP97" i="8"/>
  <c r="BP98" i="8"/>
  <c r="BP99" i="8"/>
  <c r="BR99" i="8"/>
  <c r="BT99" i="8"/>
  <c r="BP100" i="8"/>
  <c r="BP101" i="8"/>
  <c r="BP102" i="8"/>
  <c r="BP103" i="8"/>
  <c r="BR103" i="8"/>
  <c r="BT103" i="8"/>
  <c r="BP104" i="8"/>
  <c r="BP105" i="8"/>
  <c r="BP106" i="8"/>
  <c r="BP107" i="8"/>
  <c r="BR107" i="8"/>
  <c r="BT107" i="8"/>
  <c r="BP108" i="8"/>
  <c r="BP109" i="8"/>
  <c r="BP110" i="8"/>
  <c r="BP111" i="8"/>
  <c r="BR111" i="8"/>
  <c r="BT111" i="8"/>
  <c r="BP112" i="8"/>
  <c r="BP113" i="8"/>
  <c r="BP114" i="8"/>
  <c r="BP115" i="8"/>
  <c r="BR115" i="8"/>
  <c r="BT115" i="8"/>
  <c r="BP116" i="8"/>
  <c r="BP117" i="8"/>
  <c r="BP118" i="8"/>
  <c r="BP119" i="8"/>
  <c r="BR119" i="8"/>
  <c r="BT119" i="8"/>
  <c r="BP120" i="8"/>
  <c r="BP121" i="8"/>
  <c r="BP122" i="8"/>
  <c r="BP123" i="8"/>
  <c r="BR123" i="8"/>
  <c r="BT123" i="8"/>
  <c r="BP124" i="8"/>
  <c r="BP125" i="8"/>
  <c r="BP126" i="8"/>
  <c r="BP127" i="8"/>
  <c r="BR127" i="8"/>
  <c r="BT127" i="8"/>
  <c r="BP128" i="8"/>
  <c r="BP129" i="8"/>
  <c r="BP130" i="8"/>
  <c r="BP131" i="8"/>
  <c r="BR131" i="8"/>
  <c r="BT131" i="8"/>
  <c r="BP132" i="8"/>
  <c r="BP133" i="8"/>
  <c r="BP134" i="8"/>
  <c r="BP135" i="8"/>
  <c r="BR135" i="8"/>
  <c r="BT135" i="8"/>
  <c r="BP136" i="8"/>
  <c r="BP138" i="8"/>
  <c r="BP137" i="8"/>
  <c r="BP140" i="8"/>
  <c r="BR140" i="8"/>
  <c r="BT140" i="8"/>
  <c r="BP139" i="8"/>
  <c r="BP141" i="8"/>
  <c r="BP142" i="8"/>
  <c r="BP144" i="8"/>
  <c r="BR144" i="8"/>
  <c r="BT144" i="8"/>
  <c r="BP143" i="8"/>
  <c r="BP145" i="8"/>
  <c r="BP146" i="8"/>
  <c r="BP147" i="8"/>
  <c r="BR147" i="8"/>
  <c r="BT147" i="8"/>
  <c r="BP148" i="8"/>
  <c r="BP149" i="8"/>
  <c r="BP150" i="8"/>
  <c r="BP151" i="8"/>
  <c r="BR151" i="8"/>
  <c r="BT151" i="8"/>
  <c r="BP152" i="8"/>
  <c r="BP153" i="8"/>
  <c r="BP154" i="8"/>
  <c r="BP155" i="8"/>
  <c r="BR155" i="8"/>
  <c r="BT155" i="8"/>
  <c r="BP156" i="8"/>
  <c r="BP157" i="8"/>
  <c r="BP158" i="8"/>
  <c r="BP159" i="8"/>
  <c r="BR159" i="8"/>
  <c r="BT159" i="8"/>
  <c r="BP160" i="8"/>
  <c r="BP162" i="8"/>
  <c r="BP161" i="8"/>
  <c r="BP164" i="8"/>
  <c r="BR164" i="8"/>
  <c r="BT164" i="8"/>
  <c r="BP163" i="8"/>
  <c r="BP165" i="8"/>
  <c r="BP166" i="8"/>
  <c r="BP168" i="8"/>
  <c r="BR168" i="8"/>
  <c r="BT168" i="8"/>
  <c r="BP167" i="8"/>
  <c r="BP170" i="8"/>
  <c r="BP169" i="8"/>
  <c r="BP172" i="8"/>
  <c r="BR172" i="8"/>
  <c r="BT172" i="8"/>
  <c r="BP171" i="8"/>
  <c r="BP174" i="8"/>
  <c r="BP173" i="8"/>
  <c r="BP175" i="8"/>
  <c r="BR175" i="8"/>
  <c r="BT175" i="8"/>
  <c r="BP176" i="8"/>
  <c r="BP178" i="8"/>
  <c r="BP177" i="8"/>
  <c r="BP180" i="8"/>
  <c r="BR180" i="8"/>
  <c r="BT180" i="8"/>
  <c r="BP179" i="8"/>
  <c r="BP182" i="8"/>
  <c r="BP181" i="8"/>
  <c r="BP183" i="8"/>
  <c r="BR183" i="8"/>
  <c r="BT183" i="8"/>
  <c r="BP184" i="8"/>
  <c r="BP186" i="8"/>
  <c r="BP185" i="8"/>
  <c r="BP187" i="8"/>
  <c r="BR187" i="8"/>
  <c r="BT187" i="8"/>
  <c r="BP188" i="8"/>
  <c r="BP190" i="8"/>
  <c r="BP189" i="8"/>
  <c r="BP192" i="8"/>
  <c r="BR192" i="8"/>
  <c r="BT192" i="8"/>
  <c r="BP191" i="8"/>
  <c r="BP193" i="8"/>
  <c r="BP194" i="8"/>
  <c r="BP196" i="8"/>
  <c r="BR196" i="8"/>
  <c r="BT196" i="8"/>
  <c r="BP195" i="8"/>
  <c r="BP198" i="8"/>
  <c r="BP197" i="8"/>
  <c r="BP199" i="8"/>
  <c r="BR199" i="8"/>
  <c r="BT199" i="8"/>
  <c r="BP200" i="8"/>
  <c r="BP201" i="8"/>
  <c r="BP202" i="8"/>
  <c r="BP203" i="8"/>
  <c r="BR203" i="8"/>
  <c r="BT203" i="8"/>
  <c r="BP204" i="8"/>
  <c r="BP205" i="8"/>
  <c r="BP206" i="8"/>
  <c r="BP207" i="8"/>
  <c r="BR207" i="8"/>
  <c r="BT207" i="8"/>
  <c r="BP208" i="8"/>
  <c r="BP209" i="8"/>
  <c r="BP210" i="8"/>
  <c r="BP211" i="8"/>
  <c r="BR211" i="8"/>
  <c r="BT211" i="8"/>
  <c r="BP212" i="8"/>
  <c r="BP213" i="8"/>
  <c r="BP214" i="8"/>
  <c r="BP215" i="8"/>
  <c r="BR215" i="8"/>
  <c r="BT215" i="8"/>
  <c r="BP216" i="8"/>
  <c r="BP218" i="8"/>
  <c r="BP217" i="8"/>
  <c r="BP220" i="8"/>
  <c r="BR220" i="8"/>
  <c r="BT220" i="8"/>
  <c r="BP219" i="8"/>
  <c r="BP221" i="8"/>
  <c r="BP222" i="8"/>
  <c r="BP224" i="8"/>
  <c r="BR224" i="8"/>
  <c r="BT224" i="8"/>
  <c r="BP223" i="8"/>
  <c r="BP226" i="8"/>
  <c r="BP225" i="8"/>
  <c r="BP228" i="8"/>
  <c r="BR228" i="8"/>
  <c r="BT228" i="8"/>
  <c r="BP227" i="8"/>
  <c r="BP230" i="8"/>
  <c r="BP229" i="8"/>
  <c r="BP232" i="8"/>
  <c r="BR232" i="8"/>
  <c r="BT232" i="8"/>
  <c r="BP231" i="8"/>
  <c r="BP234" i="8"/>
  <c r="BP233" i="8"/>
  <c r="BP236" i="8"/>
  <c r="BR236" i="8"/>
  <c r="BT236" i="8"/>
  <c r="BP235" i="8"/>
  <c r="BP238" i="8"/>
  <c r="BP237" i="8"/>
  <c r="BP239" i="8"/>
  <c r="BR239" i="8"/>
  <c r="BT239" i="8"/>
  <c r="BP240" i="8"/>
  <c r="BP241" i="8"/>
  <c r="BP242" i="8"/>
  <c r="BP244" i="8"/>
  <c r="BR244" i="8"/>
  <c r="BT244" i="8"/>
  <c r="BP243" i="8"/>
  <c r="BR158" i="8"/>
  <c r="BS158" i="8"/>
  <c r="BU158" i="8"/>
  <c r="BT158" i="8"/>
  <c r="BS159" i="8"/>
  <c r="BU159" i="8"/>
  <c r="BR160" i="8"/>
  <c r="BS160" i="8"/>
  <c r="BT160" i="8"/>
  <c r="BR162" i="8"/>
  <c r="BS162" i="8"/>
  <c r="BT162" i="8"/>
  <c r="BR161" i="8"/>
  <c r="BS161" i="8"/>
  <c r="BU161" i="8"/>
  <c r="BT161" i="8"/>
  <c r="BS164" i="8"/>
  <c r="BU164" i="8"/>
  <c r="BR163" i="8"/>
  <c r="BS163" i="8"/>
  <c r="BT163" i="8"/>
  <c r="BR165" i="8"/>
  <c r="BS165" i="8"/>
  <c r="BT165" i="8"/>
  <c r="BR166" i="8"/>
  <c r="BS166" i="8"/>
  <c r="BU166" i="8"/>
  <c r="BT166" i="8"/>
  <c r="BS168" i="8"/>
  <c r="BU168" i="8"/>
  <c r="BR167" i="8"/>
  <c r="BS167" i="8"/>
  <c r="BT167" i="8"/>
  <c r="BR170" i="8"/>
  <c r="BS170" i="8"/>
  <c r="BT170" i="8"/>
  <c r="BR169" i="8"/>
  <c r="BS169" i="8"/>
  <c r="BU169" i="8"/>
  <c r="BT169" i="8"/>
  <c r="BS172" i="8"/>
  <c r="BU172" i="8"/>
  <c r="BR171" i="8"/>
  <c r="BS171" i="8"/>
  <c r="BT171" i="8"/>
  <c r="BR174" i="8"/>
  <c r="BS174" i="8"/>
  <c r="BT174" i="8"/>
  <c r="BR173" i="8"/>
  <c r="BS173" i="8"/>
  <c r="BU173" i="8"/>
  <c r="BT173" i="8"/>
  <c r="BS175" i="8"/>
  <c r="BU175" i="8"/>
  <c r="BR176" i="8"/>
  <c r="BS176" i="8"/>
  <c r="BT176" i="8"/>
  <c r="BR178" i="8"/>
  <c r="BS178" i="8"/>
  <c r="BT178" i="8"/>
  <c r="BR177" i="8"/>
  <c r="BS177" i="8"/>
  <c r="BU177" i="8"/>
  <c r="BT177" i="8"/>
  <c r="BS180" i="8"/>
  <c r="BU180" i="8"/>
  <c r="BR179" i="8"/>
  <c r="BS179" i="8"/>
  <c r="BT179" i="8"/>
  <c r="BR182" i="8"/>
  <c r="BS182" i="8"/>
  <c r="BT182" i="8"/>
  <c r="BR181" i="8"/>
  <c r="BS181" i="8"/>
  <c r="BU181" i="8"/>
  <c r="BT181" i="8"/>
  <c r="BS183" i="8"/>
  <c r="BU183" i="8"/>
  <c r="BR184" i="8"/>
  <c r="BS184" i="8"/>
  <c r="BT184" i="8"/>
  <c r="BR186" i="8"/>
  <c r="BS186" i="8"/>
  <c r="BT186" i="8"/>
  <c r="BR185" i="8"/>
  <c r="BS185" i="8"/>
  <c r="BU185" i="8"/>
  <c r="BT185" i="8"/>
  <c r="BS187" i="8"/>
  <c r="BU187" i="8"/>
  <c r="BR188" i="8"/>
  <c r="BS188" i="8"/>
  <c r="BT188" i="8"/>
  <c r="BR190" i="8"/>
  <c r="BS190" i="8"/>
  <c r="BT190" i="8"/>
  <c r="BR189" i="8"/>
  <c r="BS189" i="8"/>
  <c r="BU189" i="8"/>
  <c r="BT189" i="8"/>
  <c r="BS192" i="8"/>
  <c r="BU192" i="8"/>
  <c r="BR191" i="8"/>
  <c r="BS191" i="8"/>
  <c r="BT191" i="8"/>
  <c r="BR193" i="8"/>
  <c r="BS193" i="8"/>
  <c r="BT193" i="8"/>
  <c r="BR194" i="8"/>
  <c r="BS194" i="8"/>
  <c r="BU194" i="8"/>
  <c r="BT194" i="8"/>
  <c r="BS196" i="8"/>
  <c r="BU196" i="8"/>
  <c r="BR195" i="8"/>
  <c r="BS195" i="8"/>
  <c r="BT195" i="8"/>
  <c r="BR198" i="8"/>
  <c r="BS198" i="8"/>
  <c r="BT198" i="8"/>
  <c r="BR197" i="8"/>
  <c r="BS197" i="8"/>
  <c r="BU197" i="8"/>
  <c r="BT197" i="8"/>
  <c r="BS199" i="8"/>
  <c r="BU199" i="8"/>
  <c r="BR200" i="8"/>
  <c r="BS200" i="8"/>
  <c r="BT200" i="8"/>
  <c r="BR201" i="8"/>
  <c r="BS201" i="8"/>
  <c r="BT201" i="8"/>
  <c r="BR202" i="8"/>
  <c r="BS202" i="8"/>
  <c r="BU202" i="8"/>
  <c r="BT202" i="8"/>
  <c r="BS203" i="8"/>
  <c r="BU203" i="8"/>
  <c r="BR204" i="8"/>
  <c r="BS204" i="8"/>
  <c r="BT204" i="8"/>
  <c r="BR205" i="8"/>
  <c r="BS205" i="8"/>
  <c r="BT205" i="8"/>
  <c r="BR206" i="8"/>
  <c r="BS206" i="8"/>
  <c r="BU206" i="8"/>
  <c r="BT206" i="8"/>
  <c r="BS207" i="8"/>
  <c r="BU207" i="8"/>
  <c r="BR208" i="8"/>
  <c r="BS208" i="8"/>
  <c r="BT208" i="8"/>
  <c r="BR209" i="8"/>
  <c r="BS209" i="8"/>
  <c r="BT209" i="8"/>
  <c r="BR210" i="8"/>
  <c r="BS210" i="8"/>
  <c r="BU210" i="8"/>
  <c r="BT210" i="8"/>
  <c r="BS211" i="8"/>
  <c r="BU211" i="8"/>
  <c r="BR212" i="8"/>
  <c r="BS212" i="8"/>
  <c r="BT212" i="8"/>
  <c r="BR213" i="8"/>
  <c r="BS213" i="8"/>
  <c r="BT213" i="8"/>
  <c r="BR214" i="8"/>
  <c r="BS214" i="8"/>
  <c r="BU214" i="8"/>
  <c r="BT214" i="8"/>
  <c r="BS215" i="8"/>
  <c r="BU215" i="8"/>
  <c r="BR216" i="8"/>
  <c r="BS216" i="8"/>
  <c r="BT216" i="8"/>
  <c r="BR218" i="8"/>
  <c r="BS218" i="8"/>
  <c r="BT218" i="8"/>
  <c r="BR217" i="8"/>
  <c r="BS217" i="8"/>
  <c r="BU217" i="8"/>
  <c r="BT217" i="8"/>
  <c r="BS220" i="8"/>
  <c r="BU220" i="8"/>
  <c r="BR219" i="8"/>
  <c r="BS219" i="8"/>
  <c r="BT219" i="8"/>
  <c r="BR221" i="8"/>
  <c r="BS221" i="8"/>
  <c r="BT221" i="8"/>
  <c r="BR222" i="8"/>
  <c r="BS222" i="8"/>
  <c r="BU222" i="8"/>
  <c r="BT222" i="8"/>
  <c r="BS224" i="8"/>
  <c r="BU224" i="8"/>
  <c r="BR223" i="8"/>
  <c r="BS223" i="8"/>
  <c r="BT223" i="8"/>
  <c r="BR226" i="8"/>
  <c r="BS226" i="8"/>
  <c r="BT226" i="8"/>
  <c r="BR225" i="8"/>
  <c r="BS225" i="8"/>
  <c r="BU225" i="8"/>
  <c r="BT225" i="8"/>
  <c r="BS228" i="8"/>
  <c r="BU228" i="8"/>
  <c r="BR227" i="8"/>
  <c r="BS227" i="8"/>
  <c r="BT227" i="8"/>
  <c r="BR230" i="8"/>
  <c r="BS230" i="8"/>
  <c r="BT230" i="8"/>
  <c r="BR229" i="8"/>
  <c r="BS229" i="8"/>
  <c r="BU229" i="8"/>
  <c r="BT229" i="8"/>
  <c r="BS232" i="8"/>
  <c r="BU232" i="8"/>
  <c r="BR231" i="8"/>
  <c r="BS231" i="8"/>
  <c r="BT231" i="8"/>
  <c r="BR234" i="8"/>
  <c r="BS234" i="8"/>
  <c r="BT234" i="8"/>
  <c r="BR233" i="8"/>
  <c r="BS233" i="8"/>
  <c r="BU233" i="8"/>
  <c r="BT233" i="8"/>
  <c r="BS236" i="8"/>
  <c r="BU236" i="8"/>
  <c r="BR235" i="8"/>
  <c r="BS235" i="8"/>
  <c r="BT235" i="8"/>
  <c r="BR238" i="8"/>
  <c r="BS238" i="8"/>
  <c r="BT238" i="8"/>
  <c r="BR237" i="8"/>
  <c r="BS237" i="8"/>
  <c r="BU237" i="8"/>
  <c r="BT237" i="8"/>
  <c r="BS239" i="8"/>
  <c r="BU239" i="8"/>
  <c r="BR240" i="8"/>
  <c r="BS240" i="8"/>
  <c r="BT240" i="8"/>
  <c r="BR241" i="8"/>
  <c r="BS241" i="8"/>
  <c r="BT241" i="8"/>
  <c r="BR242" i="8"/>
  <c r="BS242" i="8"/>
  <c r="BU242" i="8"/>
  <c r="BT242" i="8"/>
  <c r="BS244" i="8"/>
  <c r="BU244" i="8"/>
  <c r="BR243" i="8"/>
  <c r="BS243" i="8"/>
  <c r="BT243" i="8"/>
  <c r="BS157" i="8"/>
  <c r="BU157" i="8"/>
  <c r="BR157" i="8"/>
  <c r="BT157" i="8"/>
  <c r="BR93" i="8"/>
  <c r="BS93" i="8"/>
  <c r="BU93" i="8"/>
  <c r="BT93" i="8"/>
  <c r="BS95" i="8"/>
  <c r="BU95" i="8"/>
  <c r="BR96" i="8"/>
  <c r="BS96" i="8"/>
  <c r="BT96" i="8"/>
  <c r="BR97" i="8"/>
  <c r="BS97" i="8"/>
  <c r="BT97" i="8"/>
  <c r="BR98" i="8"/>
  <c r="BS98" i="8"/>
  <c r="BU98" i="8"/>
  <c r="BT98" i="8"/>
  <c r="BS99" i="8"/>
  <c r="BU99" i="8"/>
  <c r="BR100" i="8"/>
  <c r="BS100" i="8"/>
  <c r="BT100" i="8"/>
  <c r="BR101" i="8"/>
  <c r="BS101" i="8"/>
  <c r="BT101" i="8"/>
  <c r="BR102" i="8"/>
  <c r="BS102" i="8"/>
  <c r="BU102" i="8"/>
  <c r="BT102" i="8"/>
  <c r="BS103" i="8"/>
  <c r="BU103" i="8"/>
  <c r="BR104" i="8"/>
  <c r="BS104" i="8"/>
  <c r="BT104" i="8"/>
  <c r="BR105" i="8"/>
  <c r="BS105" i="8"/>
  <c r="BT105" i="8"/>
  <c r="BR106" i="8"/>
  <c r="BS106" i="8"/>
  <c r="BU106" i="8"/>
  <c r="BT106" i="8"/>
  <c r="BS107" i="8"/>
  <c r="BU107" i="8"/>
  <c r="BR108" i="8"/>
  <c r="BS108" i="8"/>
  <c r="BT108" i="8"/>
  <c r="BR109" i="8"/>
  <c r="BS109" i="8"/>
  <c r="BT109" i="8"/>
  <c r="BR110" i="8"/>
  <c r="BS110" i="8"/>
  <c r="BU110" i="8"/>
  <c r="BT110" i="8"/>
  <c r="BS111" i="8"/>
  <c r="BU111" i="8"/>
  <c r="BR112" i="8"/>
  <c r="BS112" i="8"/>
  <c r="BT112" i="8"/>
  <c r="BR113" i="8"/>
  <c r="BS113" i="8"/>
  <c r="BT113" i="8"/>
  <c r="BR114" i="8"/>
  <c r="BS114" i="8"/>
  <c r="BU114" i="8"/>
  <c r="BT114" i="8"/>
  <c r="BS115" i="8"/>
  <c r="BU115" i="8"/>
  <c r="BR116" i="8"/>
  <c r="BS116" i="8"/>
  <c r="BT116" i="8"/>
  <c r="BR117" i="8"/>
  <c r="BS117" i="8"/>
  <c r="BT117" i="8"/>
  <c r="BR118" i="8"/>
  <c r="BS118" i="8"/>
  <c r="BU118" i="8"/>
  <c r="BT118" i="8"/>
  <c r="BS119" i="8"/>
  <c r="BU119" i="8"/>
  <c r="BR120" i="8"/>
  <c r="BS120" i="8"/>
  <c r="BT120" i="8"/>
  <c r="BR121" i="8"/>
  <c r="BS121" i="8"/>
  <c r="BT121" i="8"/>
  <c r="BR122" i="8"/>
  <c r="BS122" i="8"/>
  <c r="BU122" i="8"/>
  <c r="BT122" i="8"/>
  <c r="BS123" i="8"/>
  <c r="BU123" i="8"/>
  <c r="BR124" i="8"/>
  <c r="BS124" i="8"/>
  <c r="BT124" i="8"/>
  <c r="BR125" i="8"/>
  <c r="BS125" i="8"/>
  <c r="BT125" i="8"/>
  <c r="BR126" i="8"/>
  <c r="BS126" i="8"/>
  <c r="BU126" i="8"/>
  <c r="BT126" i="8"/>
  <c r="BS127" i="8"/>
  <c r="BU127" i="8"/>
  <c r="BR128" i="8"/>
  <c r="BS128" i="8"/>
  <c r="BT128" i="8"/>
  <c r="BR129" i="8"/>
  <c r="BS129" i="8"/>
  <c r="BT129" i="8"/>
  <c r="BR130" i="8"/>
  <c r="BS130" i="8"/>
  <c r="BU130" i="8"/>
  <c r="BT130" i="8"/>
  <c r="BS131" i="8"/>
  <c r="BU131" i="8"/>
  <c r="BR132" i="8"/>
  <c r="BS132" i="8"/>
  <c r="BT132" i="8"/>
  <c r="BR133" i="8"/>
  <c r="BS133" i="8"/>
  <c r="BT133" i="8"/>
  <c r="BR134" i="8"/>
  <c r="BS134" i="8"/>
  <c r="BU134" i="8"/>
  <c r="BT134" i="8"/>
  <c r="BS135" i="8"/>
  <c r="BU135" i="8"/>
  <c r="BR136" i="8"/>
  <c r="BS136" i="8"/>
  <c r="BT136" i="8"/>
  <c r="BR138" i="8"/>
  <c r="BS138" i="8"/>
  <c r="BT138" i="8"/>
  <c r="BR137" i="8"/>
  <c r="BS137" i="8"/>
  <c r="BU137" i="8"/>
  <c r="BT137" i="8"/>
  <c r="BS140" i="8"/>
  <c r="BU140" i="8"/>
  <c r="BR139" i="8"/>
  <c r="BS139" i="8"/>
  <c r="BT139" i="8"/>
  <c r="BR141" i="8"/>
  <c r="BS141" i="8"/>
  <c r="BT141" i="8"/>
  <c r="BR142" i="8"/>
  <c r="BS142" i="8"/>
  <c r="BU142" i="8"/>
  <c r="BT142" i="8"/>
  <c r="BS144" i="8"/>
  <c r="BU144" i="8"/>
  <c r="BR143" i="8"/>
  <c r="BS143" i="8"/>
  <c r="BT143" i="8"/>
  <c r="BR145" i="8"/>
  <c r="BS145" i="8"/>
  <c r="BT145" i="8"/>
  <c r="BR146" i="8"/>
  <c r="BS146" i="8"/>
  <c r="BU146" i="8"/>
  <c r="BT146" i="8"/>
  <c r="BS147" i="8"/>
  <c r="BU147" i="8"/>
  <c r="BR148" i="8"/>
  <c r="BS148" i="8"/>
  <c r="BT148" i="8"/>
  <c r="BR149" i="8"/>
  <c r="BS149" i="8"/>
  <c r="BT149" i="8"/>
  <c r="BR150" i="8"/>
  <c r="BS150" i="8"/>
  <c r="BU150" i="8"/>
  <c r="BT150" i="8"/>
  <c r="BS151" i="8"/>
  <c r="BU151" i="8"/>
  <c r="BR152" i="8"/>
  <c r="BS152" i="8"/>
  <c r="BT152" i="8"/>
  <c r="BR153" i="8"/>
  <c r="BS153" i="8"/>
  <c r="BT153" i="8"/>
  <c r="BR154" i="8"/>
  <c r="BS154" i="8"/>
  <c r="BU154" i="8"/>
  <c r="BT154" i="8"/>
  <c r="BS155" i="8"/>
  <c r="BU155" i="8"/>
  <c r="BR156" i="8"/>
  <c r="BS156" i="8"/>
  <c r="BT156" i="8"/>
  <c r="BR94" i="8"/>
  <c r="BT94" i="8"/>
  <c r="BS94" i="8"/>
  <c r="BR64" i="8"/>
  <c r="BS64" i="8"/>
  <c r="BU64" i="8"/>
  <c r="BT64" i="8"/>
  <c r="BR63" i="8"/>
  <c r="BT63" i="8"/>
  <c r="BR66" i="8"/>
  <c r="BS66" i="8"/>
  <c r="BT66" i="8"/>
  <c r="BR65" i="8"/>
  <c r="BS65" i="8"/>
  <c r="BU65" i="8"/>
  <c r="BT65" i="8"/>
  <c r="BR68" i="8"/>
  <c r="BS68" i="8"/>
  <c r="BU68" i="8"/>
  <c r="BT68" i="8"/>
  <c r="BR67" i="8"/>
  <c r="BT67" i="8"/>
  <c r="BR69" i="8"/>
  <c r="BS69" i="8"/>
  <c r="BT69" i="8"/>
  <c r="BR70" i="8"/>
  <c r="BS70" i="8"/>
  <c r="BU70" i="8"/>
  <c r="BT70" i="8"/>
  <c r="BR71" i="8"/>
  <c r="BS71" i="8"/>
  <c r="BU71" i="8"/>
  <c r="BT71" i="8"/>
  <c r="BR72" i="8"/>
  <c r="BT72" i="8"/>
  <c r="BR73" i="8"/>
  <c r="BS73" i="8"/>
  <c r="BT73" i="8"/>
  <c r="BR74" i="8"/>
  <c r="BS74" i="8"/>
  <c r="BU74" i="8"/>
  <c r="BT74" i="8"/>
  <c r="BR75" i="8"/>
  <c r="BS75" i="8"/>
  <c r="BU75" i="8"/>
  <c r="BT75" i="8"/>
  <c r="BR76" i="8"/>
  <c r="BT76" i="8"/>
  <c r="BR78" i="8"/>
  <c r="BS78" i="8"/>
  <c r="BT78" i="8"/>
  <c r="BR77" i="8"/>
  <c r="BS77" i="8"/>
  <c r="BU77" i="8"/>
  <c r="BT77" i="8"/>
  <c r="BR80" i="8"/>
  <c r="BS80" i="8"/>
  <c r="BU80" i="8"/>
  <c r="BT80" i="8"/>
  <c r="BR79" i="8"/>
  <c r="BT79" i="8"/>
  <c r="BR81" i="8"/>
  <c r="BS81" i="8"/>
  <c r="BT81" i="8"/>
  <c r="BR82" i="8"/>
  <c r="BS82" i="8"/>
  <c r="BU82" i="8"/>
  <c r="BT82" i="8"/>
  <c r="BR83" i="8"/>
  <c r="BS83" i="8"/>
  <c r="BU83" i="8"/>
  <c r="BT83" i="8"/>
  <c r="BR84" i="8"/>
  <c r="BT84" i="8"/>
  <c r="BR86" i="8"/>
  <c r="BS86" i="8"/>
  <c r="BT86" i="8"/>
  <c r="BR85" i="8"/>
  <c r="BS85" i="8"/>
  <c r="BU85" i="8"/>
  <c r="BT85" i="8"/>
  <c r="BR87" i="8"/>
  <c r="BS87" i="8"/>
  <c r="BU87" i="8"/>
  <c r="BT87" i="8"/>
  <c r="BR88" i="8"/>
  <c r="BT88" i="8"/>
  <c r="BR90" i="8"/>
  <c r="BS90" i="8"/>
  <c r="BT90" i="8"/>
  <c r="BR89" i="8"/>
  <c r="BS89" i="8"/>
  <c r="BU89" i="8"/>
  <c r="BT89" i="8"/>
  <c r="BR92" i="8"/>
  <c r="BS92" i="8"/>
  <c r="BU92" i="8"/>
  <c r="BT92" i="8"/>
  <c r="BR91" i="8"/>
  <c r="BT91" i="8"/>
  <c r="BS3" i="8"/>
  <c r="BU3" i="8"/>
  <c r="BR3" i="8"/>
  <c r="BT3" i="8"/>
  <c r="BR4" i="8"/>
  <c r="BS4" i="8"/>
  <c r="BT4" i="8"/>
  <c r="BR5" i="8"/>
  <c r="BS5" i="8"/>
  <c r="BT5" i="8"/>
  <c r="BR6" i="8"/>
  <c r="BS6" i="8"/>
  <c r="BU6" i="8"/>
  <c r="BT6" i="8"/>
  <c r="BS8" i="8"/>
  <c r="BU8" i="8"/>
  <c r="BR7" i="8"/>
  <c r="BS7" i="8"/>
  <c r="BT7" i="8"/>
  <c r="BR9" i="8"/>
  <c r="BS9" i="8"/>
  <c r="BT9" i="8"/>
  <c r="BR10" i="8"/>
  <c r="BS10" i="8"/>
  <c r="BU10" i="8"/>
  <c r="BT10" i="8"/>
  <c r="BS12" i="8"/>
  <c r="BU12" i="8"/>
  <c r="BR11" i="8"/>
  <c r="BS11" i="8"/>
  <c r="BT11" i="8"/>
  <c r="BR14" i="8"/>
  <c r="BS14" i="8"/>
  <c r="BT14" i="8"/>
  <c r="BR13" i="8"/>
  <c r="BS13" i="8"/>
  <c r="BU13" i="8"/>
  <c r="BT13" i="8"/>
  <c r="BS15" i="8"/>
  <c r="BU15" i="8"/>
  <c r="BR16" i="8"/>
  <c r="BS16" i="8"/>
  <c r="BT16" i="8"/>
  <c r="BR18" i="8"/>
  <c r="BS18" i="8"/>
  <c r="BT18" i="8"/>
  <c r="BR17" i="8"/>
  <c r="BS17" i="8"/>
  <c r="BU17" i="8"/>
  <c r="BT17" i="8"/>
  <c r="BS20" i="8"/>
  <c r="BU20" i="8"/>
  <c r="BR19" i="8"/>
  <c r="BS19" i="8"/>
  <c r="BT19" i="8"/>
  <c r="BR21" i="8"/>
  <c r="BS21" i="8"/>
  <c r="BT21" i="8"/>
  <c r="BR22" i="8"/>
  <c r="BS22" i="8"/>
  <c r="BU22" i="8"/>
  <c r="BT22" i="8"/>
  <c r="BS24" i="8"/>
  <c r="BU24" i="8"/>
  <c r="BR23" i="8"/>
  <c r="BS23" i="8"/>
  <c r="BT23" i="8"/>
  <c r="BR26" i="8"/>
  <c r="BS26" i="8"/>
  <c r="BT26" i="8"/>
  <c r="BR25" i="8"/>
  <c r="BS25" i="8"/>
  <c r="BU25" i="8"/>
  <c r="BT25" i="8"/>
  <c r="BS27" i="8"/>
  <c r="BU27" i="8"/>
  <c r="BR28" i="8"/>
  <c r="BS28" i="8"/>
  <c r="BT28" i="8"/>
  <c r="BR29" i="8"/>
  <c r="BS29" i="8"/>
  <c r="BT29" i="8"/>
  <c r="BR30" i="8"/>
  <c r="BS30" i="8"/>
  <c r="BU30" i="8"/>
  <c r="BT30" i="8"/>
  <c r="BS31" i="8"/>
  <c r="BU31" i="8"/>
  <c r="BR32" i="8"/>
  <c r="BS32" i="8"/>
  <c r="BT32" i="8"/>
  <c r="BR33" i="8"/>
  <c r="BS33" i="8"/>
  <c r="BT33" i="8"/>
  <c r="BR34" i="8"/>
  <c r="BS34" i="8"/>
  <c r="BU34" i="8"/>
  <c r="BT34" i="8"/>
  <c r="BS36" i="8"/>
  <c r="BU36" i="8"/>
  <c r="BR35" i="8"/>
  <c r="BS35" i="8"/>
  <c r="BT35" i="8"/>
  <c r="BR38" i="8"/>
  <c r="BS38" i="8"/>
  <c r="BT38" i="8"/>
  <c r="BR37" i="8"/>
  <c r="BS37" i="8"/>
  <c r="BU37" i="8"/>
  <c r="BT37" i="8"/>
  <c r="BS40" i="8"/>
  <c r="BU40" i="8"/>
  <c r="BR39" i="8"/>
  <c r="BS39" i="8"/>
  <c r="BT39" i="8"/>
  <c r="BR42" i="8"/>
  <c r="BS42" i="8"/>
  <c r="BT42" i="8"/>
  <c r="BR41" i="8"/>
  <c r="BS41" i="8"/>
  <c r="BU41" i="8"/>
  <c r="BT41" i="8"/>
  <c r="BS44" i="8"/>
  <c r="BU44" i="8"/>
  <c r="BR43" i="8"/>
  <c r="BS43" i="8"/>
  <c r="BT43" i="8"/>
  <c r="BR46" i="8"/>
  <c r="BS46" i="8"/>
  <c r="BT46" i="8"/>
  <c r="BR45" i="8"/>
  <c r="BS45" i="8"/>
  <c r="BU45" i="8"/>
  <c r="BT45" i="8"/>
  <c r="BS48" i="8"/>
  <c r="BU48" i="8"/>
  <c r="BR47" i="8"/>
  <c r="BS47" i="8"/>
  <c r="BT47" i="8"/>
  <c r="BR50" i="8"/>
  <c r="BS50" i="8"/>
  <c r="BT50" i="8"/>
  <c r="BR49" i="8"/>
  <c r="BS49" i="8"/>
  <c r="BU49" i="8"/>
  <c r="BT49" i="8"/>
  <c r="BS51" i="8"/>
  <c r="BU51" i="8"/>
  <c r="BR52" i="8"/>
  <c r="BS52" i="8"/>
  <c r="BT52" i="8"/>
  <c r="BR54" i="8"/>
  <c r="BS54" i="8"/>
  <c r="BT54" i="8"/>
  <c r="BR53" i="8"/>
  <c r="BS53" i="8"/>
  <c r="BU53" i="8"/>
  <c r="BT53" i="8"/>
  <c r="BS55" i="8"/>
  <c r="BU55" i="8"/>
  <c r="BR56" i="8"/>
  <c r="BS56" i="8"/>
  <c r="BT56" i="8"/>
  <c r="BR58" i="8"/>
  <c r="BS58" i="8"/>
  <c r="BT58" i="8"/>
  <c r="BR57" i="8"/>
  <c r="BS57" i="8"/>
  <c r="BU57" i="8"/>
  <c r="BT57" i="8"/>
  <c r="BS60" i="8"/>
  <c r="BU60" i="8"/>
  <c r="BR59" i="8"/>
  <c r="BS59" i="8"/>
  <c r="BT59" i="8"/>
  <c r="BR62" i="8"/>
  <c r="BS62" i="8"/>
  <c r="BT62" i="8"/>
  <c r="BR61" i="8"/>
  <c r="BS61" i="8"/>
  <c r="BU61" i="8"/>
  <c r="BT61" i="8"/>
  <c r="AR6" i="8"/>
  <c r="AT6" i="8"/>
  <c r="AN8" i="8"/>
  <c r="AR8" i="8"/>
  <c r="AT8" i="8"/>
  <c r="AN7" i="8"/>
  <c r="AR7" i="8"/>
  <c r="AT7" i="8"/>
  <c r="AN9" i="8"/>
  <c r="AR9" i="8"/>
  <c r="AT9" i="8"/>
  <c r="AN10" i="8"/>
  <c r="AR10" i="8"/>
  <c r="AT10" i="8"/>
  <c r="AN12" i="8"/>
  <c r="AR12" i="8"/>
  <c r="AT12" i="8"/>
  <c r="AN11" i="8"/>
  <c r="AR11" i="8"/>
  <c r="AT11" i="8"/>
  <c r="AN14" i="8"/>
  <c r="AR14" i="8"/>
  <c r="AT14" i="8"/>
  <c r="AN13" i="8"/>
  <c r="AR13" i="8"/>
  <c r="AT13" i="8"/>
  <c r="AN15" i="8"/>
  <c r="AR15" i="8"/>
  <c r="AT15" i="8"/>
  <c r="AN16" i="8"/>
  <c r="AR16" i="8"/>
  <c r="AT16" i="8"/>
  <c r="AN18" i="8"/>
  <c r="AR18" i="8"/>
  <c r="AT18" i="8"/>
  <c r="AN17" i="8"/>
  <c r="AR17" i="8"/>
  <c r="AT17" i="8"/>
  <c r="AN20" i="8"/>
  <c r="AR20" i="8"/>
  <c r="AT20" i="8"/>
  <c r="AN19" i="8"/>
  <c r="AR19" i="8"/>
  <c r="AT19" i="8"/>
  <c r="AN21" i="8"/>
  <c r="AR21" i="8"/>
  <c r="AT21" i="8"/>
  <c r="AN22" i="8"/>
  <c r="AR22" i="8"/>
  <c r="AT22" i="8"/>
  <c r="AN24" i="8"/>
  <c r="AR24" i="8"/>
  <c r="AT24" i="8"/>
  <c r="AN23" i="8"/>
  <c r="AR23" i="8"/>
  <c r="AT23" i="8"/>
  <c r="AN26" i="8"/>
  <c r="AR26" i="8"/>
  <c r="AT26" i="8"/>
  <c r="AN25" i="8"/>
  <c r="AR25" i="8"/>
  <c r="AT25" i="8"/>
  <c r="AN27" i="8"/>
  <c r="AR27" i="8"/>
  <c r="AT27" i="8"/>
  <c r="AN28" i="8"/>
  <c r="AR28" i="8"/>
  <c r="AT28" i="8"/>
  <c r="AT29" i="8"/>
  <c r="AN30" i="8"/>
  <c r="AR30" i="8"/>
  <c r="AT30" i="8"/>
  <c r="AN31" i="8"/>
  <c r="AR31" i="8"/>
  <c r="AT31" i="8"/>
  <c r="AN32" i="8"/>
  <c r="AR32" i="8"/>
  <c r="AT32" i="8"/>
  <c r="AN33" i="8"/>
  <c r="AR33" i="8"/>
  <c r="AT33" i="8"/>
  <c r="AN34" i="8"/>
  <c r="AR34" i="8"/>
  <c r="AT34" i="8"/>
  <c r="AN36" i="8"/>
  <c r="AR36" i="8"/>
  <c r="AT36" i="8"/>
  <c r="AN35" i="8"/>
  <c r="AR35" i="8"/>
  <c r="AT35" i="8"/>
  <c r="AN38" i="8"/>
  <c r="AR38" i="8"/>
  <c r="AT38" i="8"/>
  <c r="AN37" i="8"/>
  <c r="AR37" i="8"/>
  <c r="AT37" i="8"/>
  <c r="AN40" i="8"/>
  <c r="AR40" i="8"/>
  <c r="AT40" i="8"/>
  <c r="AN39" i="8"/>
  <c r="AR39" i="8"/>
  <c r="AT39" i="8"/>
  <c r="AN42" i="8"/>
  <c r="AR42" i="8"/>
  <c r="AT42" i="8"/>
  <c r="AN41" i="8"/>
  <c r="AR41" i="8"/>
  <c r="AT41" i="8"/>
  <c r="AN44" i="8"/>
  <c r="AR44" i="8"/>
  <c r="AT44" i="8"/>
  <c r="AN43" i="8"/>
  <c r="AR43" i="8"/>
  <c r="AT43" i="8"/>
  <c r="AN46" i="8"/>
  <c r="AR46" i="8"/>
  <c r="AT46" i="8"/>
  <c r="AN45" i="8"/>
  <c r="AR45" i="8"/>
  <c r="AT45" i="8"/>
  <c r="AN48" i="8"/>
  <c r="AR48" i="8"/>
  <c r="AT48" i="8"/>
  <c r="AN47" i="8"/>
  <c r="AR47" i="8"/>
  <c r="AT47" i="8"/>
  <c r="AN50" i="8"/>
  <c r="AR50" i="8"/>
  <c r="AT50" i="8"/>
  <c r="AN49" i="8"/>
  <c r="AR49" i="8"/>
  <c r="AT49" i="8"/>
  <c r="AN51" i="8"/>
  <c r="AR51" i="8"/>
  <c r="AT51" i="8"/>
  <c r="AN52" i="8"/>
  <c r="AR52" i="8"/>
  <c r="AT52" i="8"/>
  <c r="AN54" i="8"/>
  <c r="AR54" i="8"/>
  <c r="AT54" i="8"/>
  <c r="AN53" i="8"/>
  <c r="AR53" i="8"/>
  <c r="AT53" i="8"/>
  <c r="AN55" i="8"/>
  <c r="AR55" i="8"/>
  <c r="AT55" i="8"/>
  <c r="AN56" i="8"/>
  <c r="AR56" i="8"/>
  <c r="AT56" i="8"/>
  <c r="AN58" i="8"/>
  <c r="AP58" i="8"/>
  <c r="AR58" i="8"/>
  <c r="AN57" i="8"/>
  <c r="AR57" i="8"/>
  <c r="AT57" i="8"/>
  <c r="AN60" i="8"/>
  <c r="AR60" i="8"/>
  <c r="AT60" i="8"/>
  <c r="AN59" i="8"/>
  <c r="AP59" i="8"/>
  <c r="AN62" i="8"/>
  <c r="AN61" i="8"/>
  <c r="AR61" i="8"/>
  <c r="AT61" i="8"/>
  <c r="AN64" i="8"/>
  <c r="AR64" i="8"/>
  <c r="AT64" i="8"/>
  <c r="AN63" i="8"/>
  <c r="AR63" i="8"/>
  <c r="AT63" i="8"/>
  <c r="AN66" i="8"/>
  <c r="AN65" i="8"/>
  <c r="AR65" i="8"/>
  <c r="AT65" i="8"/>
  <c r="AN68" i="8"/>
  <c r="AR68" i="8"/>
  <c r="AT68" i="8"/>
  <c r="AN67" i="8"/>
  <c r="AR67" i="8"/>
  <c r="AT67" i="8"/>
  <c r="AN69" i="8"/>
  <c r="AN70" i="8"/>
  <c r="AR70" i="8"/>
  <c r="AT70" i="8"/>
  <c r="AN71" i="8"/>
  <c r="AR71" i="8"/>
  <c r="AT71" i="8"/>
  <c r="AN72" i="8"/>
  <c r="AR72" i="8"/>
  <c r="AT72" i="8"/>
  <c r="AN73" i="8"/>
  <c r="AN74" i="8"/>
  <c r="AR74" i="8"/>
  <c r="AT74" i="8"/>
  <c r="AN75" i="8"/>
  <c r="AR75" i="8"/>
  <c r="AT75" i="8"/>
  <c r="AN76" i="8"/>
  <c r="AR76" i="8"/>
  <c r="AT76" i="8"/>
  <c r="AN78" i="8"/>
  <c r="AN77" i="8"/>
  <c r="AR77" i="8"/>
  <c r="AT77" i="8"/>
  <c r="AN80" i="8"/>
  <c r="AR80" i="8"/>
  <c r="AT80" i="8"/>
  <c r="AN79" i="8"/>
  <c r="AR79" i="8"/>
  <c r="AT79" i="8"/>
  <c r="AN81" i="8"/>
  <c r="AN82" i="8"/>
  <c r="AR82" i="8"/>
  <c r="AT82" i="8"/>
  <c r="AN83" i="8"/>
  <c r="AR83" i="8"/>
  <c r="AT83" i="8"/>
  <c r="AN84" i="8"/>
  <c r="AR84" i="8"/>
  <c r="AT84" i="8"/>
  <c r="AN86" i="8"/>
  <c r="AN85" i="8"/>
  <c r="AR85" i="8"/>
  <c r="AT85" i="8"/>
  <c r="AN87" i="8"/>
  <c r="AR87" i="8"/>
  <c r="AT87" i="8"/>
  <c r="AN88" i="8"/>
  <c r="AR88" i="8"/>
  <c r="AT88" i="8"/>
  <c r="AN90" i="8"/>
  <c r="AN89" i="8"/>
  <c r="AR89" i="8"/>
  <c r="AT89" i="8"/>
  <c r="AN92" i="8"/>
  <c r="AR92" i="8"/>
  <c r="AT92" i="8"/>
  <c r="AN91" i="8"/>
  <c r="AR91" i="8"/>
  <c r="AT91" i="8"/>
  <c r="AN94" i="8"/>
  <c r="AN93" i="8"/>
  <c r="AR93" i="8"/>
  <c r="AT93" i="8"/>
  <c r="AN95" i="8"/>
  <c r="AR95" i="8"/>
  <c r="AT95" i="8"/>
  <c r="AN96" i="8"/>
  <c r="AR96" i="8"/>
  <c r="AT96" i="8"/>
  <c r="AN97" i="8"/>
  <c r="AN98" i="8"/>
  <c r="AR98" i="8"/>
  <c r="AT98" i="8"/>
  <c r="AN99" i="8"/>
  <c r="AR99" i="8"/>
  <c r="AT99" i="8"/>
  <c r="AR100" i="8"/>
  <c r="AT100" i="8"/>
  <c r="AN101" i="8"/>
  <c r="AN102" i="8"/>
  <c r="AR102" i="8"/>
  <c r="AT102" i="8"/>
  <c r="AN103" i="8"/>
  <c r="AR103" i="8"/>
  <c r="AT103" i="8"/>
  <c r="AN104" i="8"/>
  <c r="AR104" i="8"/>
  <c r="AT104" i="8"/>
  <c r="AN105" i="8"/>
  <c r="AN106" i="8"/>
  <c r="AR106" i="8"/>
  <c r="AT106" i="8"/>
  <c r="AN107" i="8"/>
  <c r="AR107" i="8"/>
  <c r="AT107" i="8"/>
  <c r="AN108" i="8"/>
  <c r="AR108" i="8"/>
  <c r="AT108" i="8"/>
  <c r="AN109" i="8"/>
  <c r="AN110" i="8"/>
  <c r="AR110" i="8"/>
  <c r="AT110" i="8"/>
  <c r="AN111" i="8"/>
  <c r="AR111" i="8"/>
  <c r="AT111" i="8"/>
  <c r="AN112" i="8"/>
  <c r="AR112" i="8"/>
  <c r="AT112" i="8"/>
  <c r="AN113" i="8"/>
  <c r="AN114" i="8"/>
  <c r="AR114" i="8"/>
  <c r="AT114" i="8"/>
  <c r="AN115" i="8"/>
  <c r="AR115" i="8"/>
  <c r="AT115" i="8"/>
  <c r="AN116" i="8"/>
  <c r="AP116" i="8"/>
  <c r="AR116" i="8"/>
  <c r="AT116" i="8"/>
  <c r="AN117" i="8"/>
  <c r="AR117" i="8"/>
  <c r="AT117" i="8"/>
  <c r="AN118" i="8"/>
  <c r="AR118" i="8"/>
  <c r="AT118" i="8"/>
  <c r="AN119" i="8"/>
  <c r="AR119" i="8"/>
  <c r="AT119" i="8"/>
  <c r="AN120" i="8"/>
  <c r="AR120" i="8"/>
  <c r="AT120" i="8"/>
  <c r="AN121" i="8"/>
  <c r="AP121" i="8"/>
  <c r="AR121" i="8"/>
  <c r="AT121" i="8"/>
  <c r="AN122" i="8"/>
  <c r="AR122" i="8"/>
  <c r="AT122" i="8"/>
  <c r="AN123" i="8"/>
  <c r="AR123" i="8"/>
  <c r="AT123" i="8"/>
  <c r="AN124" i="8"/>
  <c r="AP124" i="8"/>
  <c r="AR124" i="8"/>
  <c r="AT124" i="8"/>
  <c r="AN125" i="8"/>
  <c r="AR125" i="8"/>
  <c r="AT125" i="8"/>
  <c r="AN126" i="8"/>
  <c r="AR126" i="8"/>
  <c r="AT126" i="8"/>
  <c r="AN127" i="8"/>
  <c r="AR127" i="8"/>
  <c r="AT127" i="8"/>
  <c r="AN128" i="8"/>
  <c r="AR128" i="8"/>
  <c r="AT128" i="8"/>
  <c r="AN129" i="8"/>
  <c r="AP129" i="8"/>
  <c r="AR129" i="8"/>
  <c r="AT129" i="8"/>
  <c r="AN130" i="8"/>
  <c r="AR130" i="8"/>
  <c r="AT130" i="8"/>
  <c r="AN131" i="8"/>
  <c r="AR131" i="8"/>
  <c r="AT131" i="8"/>
  <c r="AN132" i="8"/>
  <c r="AP132" i="8"/>
  <c r="AR132" i="8"/>
  <c r="AT132" i="8"/>
  <c r="AN133" i="8"/>
  <c r="AR133" i="8"/>
  <c r="AT133" i="8"/>
  <c r="AN134" i="8"/>
  <c r="AR134" i="8"/>
  <c r="AT134" i="8"/>
  <c r="AN135" i="8"/>
  <c r="AR135" i="8"/>
  <c r="AT135" i="8"/>
  <c r="AN136" i="8"/>
  <c r="AR136" i="8"/>
  <c r="AT136" i="8"/>
  <c r="AN138" i="8"/>
  <c r="AP138" i="8"/>
  <c r="AR138" i="8"/>
  <c r="AT138" i="8"/>
  <c r="AN137" i="8"/>
  <c r="AR137" i="8"/>
  <c r="AT137" i="8"/>
  <c r="AN140" i="8"/>
  <c r="AR140" i="8"/>
  <c r="AT140" i="8"/>
  <c r="AN139" i="8"/>
  <c r="AP139" i="8"/>
  <c r="AR139" i="8"/>
  <c r="AT139" i="8"/>
  <c r="AN141" i="8"/>
  <c r="AR141" i="8"/>
  <c r="AT141" i="8"/>
  <c r="AN142" i="8"/>
  <c r="AR142" i="8"/>
  <c r="AT142" i="8"/>
  <c r="AN144" i="8"/>
  <c r="AR144" i="8"/>
  <c r="AT144" i="8"/>
  <c r="AN143" i="8"/>
  <c r="AR143" i="8"/>
  <c r="AT143" i="8"/>
  <c r="AN145" i="8"/>
  <c r="AP145" i="8"/>
  <c r="AR145" i="8"/>
  <c r="AT145" i="8"/>
  <c r="AN146" i="8"/>
  <c r="AR146" i="8"/>
  <c r="AT146" i="8"/>
  <c r="AN147" i="8"/>
  <c r="AR147" i="8"/>
  <c r="AT147" i="8"/>
  <c r="AN148" i="8"/>
  <c r="AN149" i="8"/>
  <c r="AP149" i="8"/>
  <c r="AR149" i="8"/>
  <c r="AT149" i="8"/>
  <c r="AN150" i="8"/>
  <c r="AR150" i="8"/>
  <c r="AT150" i="8"/>
  <c r="AN151" i="8"/>
  <c r="AR151" i="8"/>
  <c r="AT151" i="8"/>
  <c r="AN152" i="8"/>
  <c r="AN153" i="8"/>
  <c r="AP153" i="8"/>
  <c r="AR153" i="8"/>
  <c r="AT153" i="8"/>
  <c r="AN154" i="8"/>
  <c r="AR154" i="8"/>
  <c r="AT154" i="8"/>
  <c r="AN155" i="8"/>
  <c r="AR155" i="8"/>
  <c r="AT155" i="8"/>
  <c r="AN156" i="8"/>
  <c r="AP157" i="8"/>
  <c r="AR157" i="8"/>
  <c r="AT157" i="8"/>
  <c r="AN158" i="8"/>
  <c r="AR158" i="8"/>
  <c r="AT158" i="8"/>
  <c r="AN159" i="8"/>
  <c r="AR159" i="8"/>
  <c r="AT159" i="8"/>
  <c r="AN160" i="8"/>
  <c r="AN162" i="8"/>
  <c r="AP162" i="8"/>
  <c r="AR162" i="8"/>
  <c r="AT162" i="8"/>
  <c r="AN161" i="8"/>
  <c r="AR161" i="8"/>
  <c r="AT161" i="8"/>
  <c r="AN164" i="8"/>
  <c r="AR164" i="8"/>
  <c r="AT164" i="8"/>
  <c r="AN163" i="8"/>
  <c r="AN165" i="8"/>
  <c r="AP165" i="8"/>
  <c r="AR165" i="8"/>
  <c r="AT165" i="8"/>
  <c r="AN166" i="8"/>
  <c r="AR166" i="8"/>
  <c r="AT166" i="8"/>
  <c r="AN168" i="8"/>
  <c r="AR168" i="8"/>
  <c r="AT168" i="8"/>
  <c r="AN167" i="8"/>
  <c r="AN170" i="8"/>
  <c r="AP170" i="8"/>
  <c r="AR170" i="8"/>
  <c r="AT170" i="8"/>
  <c r="AN169" i="8"/>
  <c r="AR169" i="8"/>
  <c r="AT169" i="8"/>
  <c r="AN172" i="8"/>
  <c r="AR172" i="8"/>
  <c r="AT172" i="8"/>
  <c r="AN171" i="8"/>
  <c r="AN174" i="8"/>
  <c r="AP174" i="8"/>
  <c r="AR174" i="8"/>
  <c r="AT174" i="8"/>
  <c r="AN173" i="8"/>
  <c r="AR173" i="8"/>
  <c r="AT173" i="8"/>
  <c r="AN175" i="8"/>
  <c r="AR175" i="8"/>
  <c r="AT175" i="8"/>
  <c r="AN176" i="8"/>
  <c r="AN178" i="8"/>
  <c r="AP178" i="8"/>
  <c r="AR178" i="8"/>
  <c r="AT178" i="8"/>
  <c r="AN177" i="8"/>
  <c r="AR177" i="8"/>
  <c r="AT177" i="8"/>
  <c r="AN180" i="8"/>
  <c r="AR180" i="8"/>
  <c r="AT180" i="8"/>
  <c r="AN179" i="8"/>
  <c r="AN182" i="8"/>
  <c r="AP182" i="8"/>
  <c r="AR182" i="8"/>
  <c r="AT182" i="8"/>
  <c r="AN181" i="8"/>
  <c r="AR181" i="8"/>
  <c r="AT181" i="8"/>
  <c r="AN183" i="8"/>
  <c r="AR183" i="8"/>
  <c r="AT183" i="8"/>
  <c r="AN184" i="8"/>
  <c r="AN186" i="8"/>
  <c r="AP186" i="8"/>
  <c r="AR186" i="8"/>
  <c r="AT186" i="8"/>
  <c r="AN185" i="8"/>
  <c r="AR185" i="8"/>
  <c r="AT185" i="8"/>
  <c r="AN188" i="8"/>
  <c r="AN190" i="8"/>
  <c r="AP190" i="8"/>
  <c r="AR190" i="8"/>
  <c r="AT190" i="8"/>
  <c r="AN189" i="8"/>
  <c r="AR189" i="8"/>
  <c r="AT189" i="8"/>
  <c r="AN192" i="8"/>
  <c r="AR192" i="8"/>
  <c r="AT192" i="8"/>
  <c r="AN191" i="8"/>
  <c r="AN193" i="8"/>
  <c r="AP193" i="8"/>
  <c r="AR193" i="8"/>
  <c r="AT193" i="8"/>
  <c r="AN194" i="8"/>
  <c r="AR194" i="8"/>
  <c r="AT194" i="8"/>
  <c r="AN196" i="8"/>
  <c r="AR196" i="8"/>
  <c r="AT196" i="8"/>
  <c r="AN195" i="8"/>
  <c r="AN198" i="8"/>
  <c r="AP198" i="8"/>
  <c r="AR198" i="8"/>
  <c r="AT198" i="8"/>
  <c r="AN197" i="8"/>
  <c r="AR197" i="8"/>
  <c r="AT197" i="8"/>
  <c r="AN199" i="8"/>
  <c r="AR199" i="8"/>
  <c r="AT199" i="8"/>
  <c r="AN200" i="8"/>
  <c r="AN201" i="8"/>
  <c r="AP201" i="8"/>
  <c r="AR201" i="8"/>
  <c r="AT201" i="8"/>
  <c r="AN202" i="8"/>
  <c r="AR202" i="8"/>
  <c r="AT202" i="8"/>
  <c r="AN203" i="8"/>
  <c r="AR203" i="8"/>
  <c r="AT203" i="8"/>
  <c r="AN204" i="8"/>
  <c r="AN205" i="8"/>
  <c r="AP205" i="8"/>
  <c r="AR205" i="8"/>
  <c r="AT205" i="8"/>
  <c r="AN206" i="8"/>
  <c r="AR206" i="8"/>
  <c r="AT206" i="8"/>
  <c r="AN207" i="8"/>
  <c r="AR207" i="8"/>
  <c r="AT207" i="8"/>
  <c r="AN208" i="8"/>
  <c r="AN209" i="8"/>
  <c r="AP209" i="8"/>
  <c r="AR209" i="8"/>
  <c r="AT209" i="8"/>
  <c r="AN210" i="8"/>
  <c r="AR210" i="8"/>
  <c r="AT210" i="8"/>
  <c r="AN211" i="8"/>
  <c r="AR211" i="8"/>
  <c r="AT211" i="8"/>
  <c r="AN212" i="8"/>
  <c r="AN213" i="8"/>
  <c r="AP213" i="8"/>
  <c r="AR213" i="8"/>
  <c r="AT213" i="8"/>
  <c r="AN214" i="8"/>
  <c r="AR214" i="8"/>
  <c r="AT214" i="8"/>
  <c r="AN215" i="8"/>
  <c r="AR215" i="8"/>
  <c r="AT215" i="8"/>
  <c r="AN216" i="8"/>
  <c r="AN218" i="8"/>
  <c r="AP218" i="8"/>
  <c r="AR218" i="8"/>
  <c r="AT218" i="8"/>
  <c r="AN217" i="8"/>
  <c r="AR217" i="8"/>
  <c r="AT217" i="8"/>
  <c r="AN220" i="8"/>
  <c r="AR220" i="8"/>
  <c r="AT220" i="8"/>
  <c r="AN219" i="8"/>
  <c r="AN221" i="8"/>
  <c r="AP221" i="8"/>
  <c r="AR221" i="8"/>
  <c r="AT221" i="8"/>
  <c r="AN222" i="8"/>
  <c r="AR222" i="8"/>
  <c r="AT222" i="8"/>
  <c r="AN224" i="8"/>
  <c r="AR224" i="8"/>
  <c r="AT224" i="8"/>
  <c r="AN223" i="8"/>
  <c r="AN226" i="8"/>
  <c r="AP226" i="8"/>
  <c r="AR226" i="8"/>
  <c r="AT226" i="8"/>
  <c r="AN225" i="8"/>
  <c r="AR225" i="8"/>
  <c r="AT225" i="8"/>
  <c r="AN228" i="8"/>
  <c r="AR228" i="8"/>
  <c r="AT228" i="8"/>
  <c r="AN227" i="8"/>
  <c r="AN230" i="8"/>
  <c r="AP230" i="8"/>
  <c r="AR230" i="8"/>
  <c r="AT230" i="8"/>
  <c r="AN229" i="8"/>
  <c r="AR229" i="8"/>
  <c r="AT229" i="8"/>
  <c r="AN232" i="8"/>
  <c r="AR232" i="8"/>
  <c r="AT232" i="8"/>
  <c r="AN231" i="8"/>
  <c r="AN234" i="8"/>
  <c r="AP234" i="8"/>
  <c r="AR234" i="8"/>
  <c r="AT234" i="8"/>
  <c r="AN233" i="8"/>
  <c r="AR233" i="8"/>
  <c r="AT233" i="8"/>
  <c r="AN236" i="8"/>
  <c r="AR236" i="8"/>
  <c r="AT236" i="8"/>
  <c r="AN235" i="8"/>
  <c r="AN238" i="8"/>
  <c r="AP238" i="8"/>
  <c r="AR238" i="8"/>
  <c r="AT238" i="8"/>
  <c r="AN237" i="8"/>
  <c r="AR237" i="8"/>
  <c r="AT237" i="8"/>
  <c r="AN239" i="8"/>
  <c r="AR239" i="8"/>
  <c r="AT239" i="8"/>
  <c r="AN240" i="8"/>
  <c r="AN241" i="8"/>
  <c r="AP241" i="8"/>
  <c r="AR241" i="8"/>
  <c r="AT241" i="8"/>
  <c r="AN242" i="8"/>
  <c r="AR242" i="8"/>
  <c r="AT242" i="8"/>
  <c r="AN244" i="8"/>
  <c r="AR244" i="8"/>
  <c r="AT244" i="8"/>
  <c r="AN243" i="8"/>
  <c r="AP3" i="8"/>
  <c r="AT3" i="8"/>
  <c r="AP4" i="8"/>
  <c r="AP8" i="8"/>
  <c r="AP9" i="8"/>
  <c r="AP10" i="8"/>
  <c r="AP12" i="8"/>
  <c r="AP14" i="8"/>
  <c r="AP13" i="8"/>
  <c r="AP15" i="8"/>
  <c r="AP18" i="8"/>
  <c r="AP17" i="8"/>
  <c r="AP20" i="8"/>
  <c r="AP21" i="8"/>
  <c r="AP22" i="8"/>
  <c r="AP24" i="8"/>
  <c r="AP26" i="8"/>
  <c r="AP25" i="8"/>
  <c r="AP27" i="8"/>
  <c r="AP29" i="8"/>
  <c r="AP30" i="8"/>
  <c r="AP31" i="8"/>
  <c r="AP33" i="8"/>
  <c r="AP34" i="8"/>
  <c r="AP36" i="8"/>
  <c r="AP38" i="8"/>
  <c r="AP37" i="8"/>
  <c r="AP40" i="8"/>
  <c r="AP42" i="8"/>
  <c r="AP41" i="8"/>
  <c r="AP44" i="8"/>
  <c r="AP46" i="8"/>
  <c r="AP45" i="8"/>
  <c r="AP48" i="8"/>
  <c r="AP50" i="8"/>
  <c r="AP49" i="8"/>
  <c r="AP51" i="8"/>
  <c r="AP54" i="8"/>
  <c r="AP53" i="8"/>
  <c r="AP55" i="8"/>
  <c r="AP57" i="8"/>
  <c r="AP60" i="8"/>
  <c r="AP61" i="8"/>
  <c r="AP64" i="8"/>
  <c r="AP65" i="8"/>
  <c r="AP68" i="8"/>
  <c r="AP70" i="8"/>
  <c r="AP71" i="8"/>
  <c r="AP74" i="8"/>
  <c r="AP75" i="8"/>
  <c r="AP77" i="8"/>
  <c r="AP80" i="8"/>
  <c r="AP82" i="8"/>
  <c r="AP83" i="8"/>
  <c r="AP85" i="8"/>
  <c r="AP87" i="8"/>
  <c r="AP89" i="8"/>
  <c r="AP92" i="8"/>
  <c r="AP93" i="8"/>
  <c r="AP95" i="8"/>
  <c r="AP98" i="8"/>
  <c r="AP99" i="8"/>
  <c r="AP102" i="8"/>
  <c r="AP103" i="8"/>
  <c r="AP106" i="8"/>
  <c r="AP107" i="8"/>
  <c r="AP110" i="8"/>
  <c r="AP111" i="8"/>
  <c r="AP114" i="8"/>
  <c r="AP115" i="8"/>
  <c r="AP117" i="8"/>
  <c r="AP118" i="8"/>
  <c r="AP119" i="8"/>
  <c r="AP120" i="8"/>
  <c r="AP122" i="8"/>
  <c r="AP123" i="8"/>
  <c r="AP125" i="8"/>
  <c r="AP126" i="8"/>
  <c r="AP127" i="8"/>
  <c r="AP128" i="8"/>
  <c r="AP130" i="8"/>
  <c r="AP131" i="8"/>
  <c r="AP133" i="8"/>
  <c r="AP134" i="8"/>
  <c r="AP135" i="8"/>
  <c r="AP136" i="8"/>
  <c r="AP137" i="8"/>
  <c r="AP140" i="8"/>
  <c r="AP141" i="8"/>
  <c r="AP142" i="8"/>
  <c r="AP144" i="8"/>
  <c r="AP143" i="8"/>
  <c r="AP146" i="8"/>
  <c r="AP147" i="8"/>
  <c r="AP150" i="8"/>
  <c r="AP151" i="8"/>
  <c r="AP154" i="8"/>
  <c r="AP155" i="8"/>
  <c r="AP158" i="8"/>
  <c r="AP159" i="8"/>
  <c r="AP161" i="8"/>
  <c r="AP164" i="8"/>
  <c r="AP166" i="8"/>
  <c r="AP168" i="8"/>
  <c r="AP169" i="8"/>
  <c r="AP172" i="8"/>
  <c r="AP173" i="8"/>
  <c r="AP175" i="8"/>
  <c r="AP177" i="8"/>
  <c r="AP180" i="8"/>
  <c r="AP181" i="8"/>
  <c r="AP183" i="8"/>
  <c r="AP185" i="8"/>
  <c r="AP187" i="8"/>
  <c r="AP189" i="8"/>
  <c r="AP192" i="8"/>
  <c r="AP194" i="8"/>
  <c r="AP196" i="8"/>
  <c r="AP197" i="8"/>
  <c r="AP199" i="8"/>
  <c r="AP202" i="8"/>
  <c r="AP203" i="8"/>
  <c r="AP206" i="8"/>
  <c r="AP207" i="8"/>
  <c r="AP210" i="8"/>
  <c r="AP211" i="8"/>
  <c r="AP214" i="8"/>
  <c r="AP215" i="8"/>
  <c r="AP217" i="8"/>
  <c r="AP220" i="8"/>
  <c r="AP222" i="8"/>
  <c r="AP224" i="8"/>
  <c r="AP225" i="8"/>
  <c r="AP228" i="8"/>
  <c r="AP229" i="8"/>
  <c r="AP232" i="8"/>
  <c r="AP233" i="8"/>
  <c r="AP236" i="8"/>
  <c r="AP237" i="8"/>
  <c r="AP239" i="8"/>
  <c r="AP242" i="8"/>
  <c r="AP244" i="8"/>
  <c r="BJ3" i="6"/>
  <c r="BJ6" i="6"/>
  <c r="BJ5" i="6"/>
  <c r="BJ8" i="6"/>
  <c r="BJ7" i="6"/>
  <c r="BJ10" i="6"/>
  <c r="BJ9" i="6"/>
  <c r="BJ11" i="6"/>
  <c r="BJ12" i="6"/>
  <c r="BJ13" i="6"/>
  <c r="BJ14" i="6"/>
  <c r="BJ15" i="6"/>
  <c r="BJ16" i="6"/>
  <c r="BJ18" i="6"/>
  <c r="BJ17" i="6"/>
  <c r="BJ20" i="6"/>
  <c r="BJ19" i="6"/>
  <c r="BJ22" i="6"/>
  <c r="BJ21" i="6"/>
  <c r="BJ44" i="6"/>
  <c r="BJ43" i="6"/>
  <c r="BJ46" i="6"/>
  <c r="BJ45" i="6"/>
  <c r="BJ48" i="6"/>
  <c r="BJ47" i="6"/>
  <c r="BJ50" i="6"/>
  <c r="BJ49" i="6"/>
  <c r="BJ52" i="6"/>
  <c r="BJ51" i="6"/>
  <c r="BJ53" i="6"/>
  <c r="BJ54" i="6"/>
  <c r="BJ55" i="6"/>
  <c r="BJ56" i="6"/>
  <c r="BJ58" i="6"/>
  <c r="BJ57" i="6"/>
  <c r="BJ60" i="6"/>
  <c r="BJ59" i="6"/>
  <c r="BJ62" i="6"/>
  <c r="BJ61" i="6"/>
  <c r="BJ42" i="6"/>
  <c r="BJ41" i="6"/>
  <c r="BJ23" i="6"/>
  <c r="BJ24" i="6"/>
  <c r="BJ26" i="6"/>
  <c r="BJ25" i="6"/>
  <c r="BJ27" i="6"/>
  <c r="BJ28" i="6"/>
  <c r="BJ30" i="6"/>
  <c r="BJ29" i="6"/>
  <c r="BJ31" i="6"/>
  <c r="BJ32" i="6"/>
  <c r="BJ34" i="6"/>
  <c r="BJ33" i="6"/>
  <c r="BJ35" i="6"/>
  <c r="BJ36" i="6"/>
  <c r="BJ37" i="6"/>
  <c r="BJ38" i="6"/>
  <c r="BJ40" i="6"/>
  <c r="BJ39" i="6"/>
  <c r="BJ64" i="6"/>
  <c r="BJ63" i="6"/>
  <c r="BJ66" i="6"/>
  <c r="BJ65" i="6"/>
  <c r="BJ68" i="6"/>
  <c r="BJ67" i="6"/>
  <c r="BJ69" i="6"/>
  <c r="BJ70" i="6"/>
  <c r="BJ71" i="6"/>
  <c r="BJ72" i="6"/>
  <c r="BJ73" i="6"/>
  <c r="BJ74" i="6"/>
  <c r="BJ75" i="6"/>
  <c r="BJ76" i="6"/>
  <c r="BJ77" i="6"/>
  <c r="BJ78" i="6"/>
  <c r="BJ80" i="6"/>
  <c r="BJ79" i="6"/>
  <c r="BJ82" i="6"/>
  <c r="BJ81" i="6"/>
  <c r="BJ84" i="6"/>
  <c r="BJ83" i="6"/>
  <c r="BJ108" i="6"/>
  <c r="BJ107" i="6"/>
  <c r="BJ110" i="6"/>
  <c r="BJ109" i="6"/>
  <c r="BJ112" i="6"/>
  <c r="BJ111" i="6"/>
  <c r="BJ113" i="6"/>
  <c r="BJ114" i="6"/>
  <c r="BJ115" i="6"/>
  <c r="BJ116" i="6"/>
  <c r="BJ117" i="6"/>
  <c r="BJ118" i="6"/>
  <c r="BJ119" i="6"/>
  <c r="BJ120" i="6"/>
  <c r="BJ122" i="6"/>
  <c r="BJ121" i="6"/>
  <c r="BJ124" i="6"/>
  <c r="BJ123" i="6"/>
  <c r="BJ126" i="6"/>
  <c r="BJ125" i="6"/>
  <c r="BJ128" i="6"/>
  <c r="BJ127" i="6"/>
  <c r="BJ86" i="6"/>
  <c r="BJ85" i="6"/>
  <c r="BJ88" i="6"/>
  <c r="BJ87" i="6"/>
  <c r="BJ90" i="6"/>
  <c r="BJ89" i="6"/>
  <c r="BJ92" i="6"/>
  <c r="BJ91" i="6"/>
  <c r="BJ94" i="6"/>
  <c r="BJ93" i="6"/>
  <c r="BJ95" i="6"/>
  <c r="BJ96" i="6"/>
  <c r="BJ97" i="6"/>
  <c r="BJ98" i="6"/>
  <c r="BJ100" i="6"/>
  <c r="BJ99" i="6"/>
  <c r="BJ102" i="6"/>
  <c r="BJ101" i="6"/>
  <c r="BJ104" i="6"/>
  <c r="BJ103" i="6"/>
  <c r="BJ106" i="6"/>
  <c r="BJ105" i="6"/>
  <c r="BJ130" i="6"/>
  <c r="BJ129" i="6"/>
  <c r="BJ131" i="6"/>
  <c r="BJ132" i="6"/>
  <c r="BJ134" i="6"/>
  <c r="BJ133" i="6"/>
  <c r="BJ136" i="6"/>
  <c r="BJ135" i="6"/>
  <c r="BJ138" i="6"/>
  <c r="BJ137" i="6"/>
  <c r="BJ140" i="6"/>
  <c r="BJ139" i="6"/>
  <c r="BJ142" i="6"/>
  <c r="BJ141" i="6"/>
  <c r="BJ144" i="6"/>
  <c r="BJ143" i="6"/>
  <c r="BJ146" i="6"/>
  <c r="BJ145" i="6"/>
  <c r="BJ147" i="6"/>
  <c r="BJ148" i="6"/>
  <c r="BJ150" i="6"/>
  <c r="BJ149" i="6"/>
  <c r="BJ151" i="6"/>
  <c r="BJ152" i="6"/>
  <c r="BJ153" i="6"/>
  <c r="BJ154" i="6"/>
  <c r="BJ155" i="6"/>
  <c r="BJ156" i="6"/>
  <c r="BJ158" i="6"/>
  <c r="BJ157" i="6"/>
  <c r="BJ159" i="6"/>
  <c r="BJ160" i="6"/>
  <c r="BJ161" i="6"/>
  <c r="BJ162" i="6"/>
  <c r="BJ164" i="6"/>
  <c r="BJ163" i="6"/>
  <c r="BJ165" i="6"/>
  <c r="BJ166" i="6"/>
  <c r="BJ168" i="6"/>
  <c r="BJ167" i="6"/>
  <c r="BJ169" i="6"/>
  <c r="BJ170" i="6"/>
  <c r="BJ172" i="6"/>
  <c r="BJ171" i="6"/>
  <c r="BJ174" i="6"/>
  <c r="BJ173" i="6"/>
  <c r="BJ4" i="6"/>
  <c r="BD116" i="9"/>
  <c r="BH116" i="9"/>
  <c r="BD156" i="9"/>
  <c r="BH156" i="9"/>
  <c r="BD158" i="9"/>
  <c r="BH158" i="9"/>
  <c r="BD159" i="9"/>
  <c r="BH159" i="9"/>
  <c r="BD118" i="9"/>
  <c r="BH118" i="9"/>
  <c r="BD234" i="9"/>
  <c r="BH234" i="9"/>
  <c r="BD162" i="9"/>
  <c r="BH162" i="9"/>
  <c r="BD163" i="9"/>
  <c r="BH163" i="9"/>
  <c r="BD120" i="9"/>
  <c r="BH120" i="9"/>
  <c r="BD122" i="9"/>
  <c r="BH122" i="9"/>
  <c r="BD165" i="9"/>
  <c r="BH165" i="9"/>
  <c r="BD168" i="9"/>
  <c r="BH168" i="9"/>
  <c r="BD123" i="9"/>
  <c r="BH123" i="9"/>
  <c r="BD169" i="9"/>
  <c r="BH169" i="9"/>
  <c r="BD125" i="9"/>
  <c r="BH125" i="9"/>
  <c r="BD172" i="9"/>
  <c r="BH172" i="9"/>
  <c r="BD173" i="9"/>
  <c r="BH173" i="9"/>
  <c r="BD175" i="9"/>
  <c r="BH175" i="9"/>
  <c r="BD127" i="9"/>
  <c r="BH127" i="9"/>
  <c r="BD54" i="9"/>
  <c r="BH54" i="9"/>
  <c r="BD56" i="9"/>
  <c r="BH56" i="9"/>
  <c r="BD58" i="9"/>
  <c r="BH58" i="9"/>
  <c r="BD59" i="9"/>
  <c r="BH59" i="9"/>
  <c r="BD61" i="9"/>
  <c r="BH61" i="9"/>
  <c r="BD64" i="9"/>
  <c r="BH64" i="9"/>
  <c r="BD65" i="9"/>
  <c r="BH65" i="9"/>
  <c r="BD68" i="9"/>
  <c r="BH68" i="9"/>
  <c r="BD69" i="9"/>
  <c r="BH69" i="9"/>
  <c r="BD72" i="9"/>
  <c r="BH72" i="9"/>
  <c r="BD74" i="9"/>
  <c r="BH74" i="9"/>
  <c r="BD75" i="9"/>
  <c r="BH75" i="9"/>
  <c r="BD236" i="9"/>
  <c r="BH236" i="9"/>
  <c r="BD207" i="9"/>
  <c r="BH207" i="9"/>
  <c r="BD209" i="9"/>
  <c r="BH209" i="9"/>
  <c r="BD211" i="9"/>
  <c r="BH211" i="9"/>
  <c r="BD213" i="9"/>
  <c r="BH213" i="9"/>
  <c r="BD215" i="9"/>
  <c r="BH215" i="9"/>
  <c r="BD218" i="9"/>
  <c r="BH218" i="9"/>
  <c r="BD219" i="9"/>
  <c r="BH219" i="9"/>
  <c r="BD221" i="9"/>
  <c r="BH221" i="9"/>
  <c r="BD224" i="9"/>
  <c r="BH224" i="9"/>
  <c r="BD225" i="9"/>
  <c r="BH225" i="9"/>
  <c r="BD227" i="9"/>
  <c r="BH227" i="9"/>
  <c r="BD229" i="9"/>
  <c r="BH229" i="9"/>
  <c r="BD182" i="9"/>
  <c r="BH182" i="9"/>
  <c r="BD184" i="9"/>
  <c r="BH184" i="9"/>
  <c r="BD186" i="9"/>
  <c r="BH186" i="9"/>
  <c r="BD187" i="9"/>
  <c r="BH187" i="9"/>
  <c r="BD189" i="9"/>
  <c r="BH189" i="9"/>
  <c r="BD191" i="9"/>
  <c r="BH191" i="9"/>
  <c r="BD194" i="9"/>
  <c r="BH194" i="9"/>
  <c r="BD195" i="9"/>
  <c r="BH195" i="9"/>
  <c r="BD198" i="9"/>
  <c r="BH198" i="9"/>
  <c r="BD199" i="9"/>
  <c r="BH199" i="9"/>
  <c r="BD238" i="9"/>
  <c r="BH238" i="9"/>
  <c r="BD177" i="9"/>
  <c r="BH177" i="9"/>
  <c r="BD179" i="9"/>
  <c r="BH179" i="9"/>
  <c r="BD232" i="9"/>
  <c r="BH232" i="9"/>
  <c r="BD240" i="9"/>
  <c r="BH240" i="9"/>
  <c r="BD201" i="9"/>
  <c r="BH201" i="9"/>
  <c r="BD204" i="9"/>
  <c r="BH204" i="9"/>
  <c r="BD205" i="9"/>
  <c r="BH205" i="9"/>
  <c r="BD77" i="9"/>
  <c r="BH77" i="9"/>
  <c r="BD28" i="9"/>
  <c r="BH28" i="9"/>
  <c r="BD80" i="9"/>
  <c r="BH80" i="9"/>
  <c r="BD30" i="9"/>
  <c r="BH30" i="9"/>
  <c r="BD82" i="9"/>
  <c r="BH82" i="9"/>
  <c r="BD32" i="9"/>
  <c r="BH32" i="9"/>
  <c r="BD84" i="9"/>
  <c r="BH84" i="9"/>
  <c r="BD86" i="9"/>
  <c r="BH86" i="9"/>
  <c r="BD87" i="9"/>
  <c r="BH87" i="9"/>
  <c r="BD33" i="9"/>
  <c r="BH33" i="9"/>
  <c r="BD34" i="9"/>
  <c r="BH34" i="9"/>
  <c r="BD35" i="9"/>
  <c r="BH35" i="9"/>
  <c r="BD36" i="9"/>
  <c r="BH36" i="9"/>
  <c r="BD38" i="9"/>
  <c r="BH38" i="9"/>
  <c r="BD37" i="9"/>
  <c r="BH37" i="9"/>
  <c r="BD89" i="9"/>
  <c r="BH89" i="9"/>
  <c r="BD90" i="9"/>
  <c r="BH90" i="9"/>
  <c r="BD92" i="9"/>
  <c r="BH92" i="9"/>
  <c r="BD91" i="9"/>
  <c r="BH91" i="9"/>
  <c r="BD40" i="9"/>
  <c r="BH40" i="9"/>
  <c r="BD39" i="9"/>
  <c r="BH39" i="9"/>
  <c r="BD242" i="9"/>
  <c r="BH242" i="9"/>
  <c r="BD41" i="9"/>
  <c r="BH41" i="9"/>
  <c r="BD42" i="9"/>
  <c r="BH42" i="9"/>
  <c r="BD94" i="9"/>
  <c r="BH94" i="9"/>
  <c r="BD93" i="9"/>
  <c r="BH93" i="9"/>
  <c r="BD44" i="9"/>
  <c r="BH44" i="9"/>
  <c r="BD43" i="9"/>
  <c r="BH43" i="9"/>
  <c r="BD96" i="9"/>
  <c r="BH96" i="9"/>
  <c r="BD95" i="9"/>
  <c r="BH95" i="9"/>
  <c r="BD45" i="9"/>
  <c r="BH45" i="9"/>
  <c r="BD46" i="9"/>
  <c r="BH46" i="9"/>
  <c r="BD47" i="9"/>
  <c r="BH47" i="9"/>
  <c r="BD48" i="9"/>
  <c r="BH48" i="9"/>
  <c r="BD97" i="9"/>
  <c r="BH97" i="9"/>
  <c r="BD98" i="9"/>
  <c r="BH98" i="9"/>
  <c r="BD99" i="9"/>
  <c r="BH99" i="9"/>
  <c r="BD100" i="9"/>
  <c r="BH100" i="9"/>
  <c r="BD50" i="9"/>
  <c r="BH50" i="9"/>
  <c r="BD49" i="9"/>
  <c r="BH49" i="9"/>
  <c r="BD51" i="9"/>
  <c r="BH51" i="9"/>
  <c r="BD52" i="9"/>
  <c r="BH52" i="9"/>
  <c r="BD102" i="9"/>
  <c r="BH102" i="9"/>
  <c r="BD101" i="9"/>
  <c r="BH101" i="9"/>
  <c r="BD83" i="9"/>
  <c r="BD85" i="9"/>
  <c r="BH85" i="9"/>
  <c r="BD88" i="9"/>
  <c r="BD81" i="9"/>
  <c r="BH81" i="9"/>
  <c r="BD79" i="9"/>
  <c r="BH79" i="9"/>
  <c r="BD78" i="9"/>
  <c r="BH78" i="9"/>
  <c r="BD210" i="9"/>
  <c r="BD212" i="9"/>
  <c r="BD214" i="9"/>
  <c r="BH214" i="9"/>
  <c r="BD216" i="9"/>
  <c r="BD217" i="9"/>
  <c r="BD220" i="9"/>
  <c r="BD222" i="9"/>
  <c r="BH222" i="9"/>
  <c r="BD223" i="9"/>
  <c r="BD226" i="9"/>
  <c r="BD228" i="9"/>
  <c r="BD230" i="9"/>
  <c r="BH230" i="9"/>
  <c r="BD237" i="9"/>
  <c r="BH237" i="9"/>
  <c r="BD181" i="9"/>
  <c r="BD183" i="9"/>
  <c r="BD185" i="9"/>
  <c r="BH185" i="9"/>
  <c r="BD188" i="9"/>
  <c r="BD190" i="9"/>
  <c r="BD192" i="9"/>
  <c r="BD193" i="9"/>
  <c r="BH193" i="9"/>
  <c r="BD196" i="9"/>
  <c r="BD197" i="9"/>
  <c r="BD200" i="9"/>
  <c r="BD178" i="9"/>
  <c r="BH178" i="9"/>
  <c r="BD180" i="9"/>
  <c r="BD239" i="9"/>
  <c r="BD231" i="9"/>
  <c r="BD202" i="9"/>
  <c r="BH202" i="9"/>
  <c r="BD203" i="9"/>
  <c r="BH203" i="9"/>
  <c r="BD206" i="9"/>
  <c r="BD208" i="9"/>
  <c r="BD128" i="9"/>
  <c r="BH128" i="9"/>
  <c r="BD174" i="9"/>
  <c r="BD176" i="9"/>
  <c r="BD171" i="9"/>
  <c r="BH171" i="9"/>
  <c r="BD126" i="9"/>
  <c r="BH126" i="9"/>
  <c r="BD170" i="9"/>
  <c r="BH170" i="9"/>
  <c r="BD124" i="9"/>
  <c r="BD167" i="9"/>
  <c r="BH167" i="9"/>
  <c r="BD166" i="9"/>
  <c r="BD121" i="9"/>
  <c r="BD119" i="9"/>
  <c r="BD164" i="9"/>
  <c r="BH164" i="9"/>
  <c r="BD161" i="9"/>
  <c r="BH161" i="9"/>
  <c r="BD117" i="9"/>
  <c r="BD157" i="9"/>
  <c r="BD160" i="9"/>
  <c r="BD109" i="9"/>
  <c r="BH109" i="9"/>
  <c r="BD111" i="9"/>
  <c r="BD112" i="9"/>
  <c r="BD113" i="9"/>
  <c r="BD114" i="9"/>
  <c r="BH114" i="9"/>
  <c r="BD115" i="9"/>
  <c r="BD149" i="9"/>
  <c r="BD150" i="9"/>
  <c r="BD152" i="9"/>
  <c r="BH152" i="9"/>
  <c r="BD151" i="9"/>
  <c r="BH151" i="9"/>
  <c r="BD154" i="9"/>
  <c r="BD153" i="9"/>
  <c r="BD233" i="9"/>
  <c r="BH233" i="9"/>
  <c r="BD104" i="9"/>
  <c r="BD103" i="9"/>
  <c r="BD105" i="9"/>
  <c r="BD106" i="9"/>
  <c r="BH106" i="9"/>
  <c r="BD108" i="9"/>
  <c r="BH108" i="9"/>
  <c r="BD107" i="9"/>
  <c r="BD110" i="9"/>
  <c r="BD129" i="9"/>
  <c r="BH129" i="9"/>
  <c r="BD132" i="9"/>
  <c r="BD131" i="9"/>
  <c r="BD134" i="9"/>
  <c r="BH134" i="9"/>
  <c r="BD133" i="9"/>
  <c r="BH133" i="9"/>
  <c r="BD136" i="9"/>
  <c r="BD135" i="9"/>
  <c r="BD138" i="9"/>
  <c r="BD137" i="9"/>
  <c r="BH137" i="9"/>
  <c r="BD139" i="9"/>
  <c r="BH139" i="9"/>
  <c r="BD140" i="9"/>
  <c r="BD141" i="9"/>
  <c r="BH141" i="9"/>
  <c r="BD142" i="9"/>
  <c r="BH142" i="9"/>
  <c r="BD143" i="9"/>
  <c r="BD144" i="9"/>
  <c r="BD146" i="9"/>
  <c r="BD145" i="9"/>
  <c r="BH145" i="9"/>
  <c r="BD147" i="9"/>
  <c r="BD148" i="9"/>
  <c r="BD4" i="9"/>
  <c r="BD5" i="9"/>
  <c r="BH5" i="9"/>
  <c r="BD6" i="9"/>
  <c r="BD8" i="9"/>
  <c r="BD7" i="9"/>
  <c r="BD9" i="9"/>
  <c r="BH9" i="9"/>
  <c r="BD10" i="9"/>
  <c r="BH10" i="9"/>
  <c r="BD11" i="9"/>
  <c r="BD12" i="9"/>
  <c r="BD14" i="9"/>
  <c r="BH14" i="9"/>
  <c r="BD13" i="9"/>
  <c r="BH13" i="9"/>
  <c r="BD15" i="9"/>
  <c r="BD16" i="9"/>
  <c r="BD17" i="9"/>
  <c r="BH17" i="9"/>
  <c r="BD18" i="9"/>
  <c r="BH18" i="9"/>
  <c r="BD19" i="9"/>
  <c r="BD20" i="9"/>
  <c r="BD21" i="9"/>
  <c r="BH21" i="9"/>
  <c r="BD22" i="9"/>
  <c r="BD23" i="9"/>
  <c r="BD24" i="9"/>
  <c r="BD25" i="9"/>
  <c r="BH25" i="9"/>
  <c r="BD26" i="9"/>
  <c r="BH26" i="9"/>
  <c r="BD235" i="9"/>
  <c r="BD53" i="9"/>
  <c r="BD55" i="9"/>
  <c r="BH55" i="9"/>
  <c r="BD57" i="9"/>
  <c r="BH57" i="9"/>
  <c r="BD60" i="9"/>
  <c r="BD62" i="9"/>
  <c r="BD63" i="9"/>
  <c r="BD66" i="9"/>
  <c r="BH66" i="9"/>
  <c r="BD67" i="9"/>
  <c r="BD70" i="9"/>
  <c r="BD71" i="9"/>
  <c r="BH71" i="9"/>
  <c r="BD73" i="9"/>
  <c r="BH73" i="9"/>
  <c r="BD76" i="9"/>
  <c r="BD241" i="9"/>
  <c r="BD27" i="9"/>
  <c r="BH27" i="9"/>
  <c r="BD29" i="9"/>
  <c r="BH29" i="9"/>
  <c r="BD31" i="9"/>
  <c r="BH113" i="9"/>
  <c r="BH111" i="9"/>
  <c r="BH110" i="9"/>
  <c r="BH105" i="9"/>
  <c r="BH104" i="9"/>
  <c r="BH153" i="9"/>
  <c r="BH150" i="9"/>
  <c r="BH148" i="9"/>
  <c r="BH144" i="9"/>
  <c r="BH140" i="9"/>
  <c r="BH135" i="9"/>
  <c r="BH131" i="9"/>
  <c r="BH24" i="9"/>
  <c r="BH22" i="9"/>
  <c r="BH20" i="9"/>
  <c r="BH16" i="9"/>
  <c r="BH12" i="9"/>
  <c r="BH7" i="9"/>
  <c r="BH6" i="9"/>
  <c r="BH4" i="9"/>
  <c r="BH88" i="9"/>
  <c r="BH83" i="9"/>
  <c r="BH31" i="9"/>
  <c r="BH241" i="9"/>
  <c r="BH206" i="9"/>
  <c r="BH231" i="9"/>
  <c r="BH239" i="9"/>
  <c r="BH180" i="9"/>
  <c r="BH200" i="9"/>
  <c r="BH197" i="9"/>
  <c r="BH196" i="9"/>
  <c r="BH192" i="9"/>
  <c r="BH190" i="9"/>
  <c r="BH188" i="9"/>
  <c r="BH183" i="9"/>
  <c r="BH181" i="9"/>
  <c r="BH228" i="9"/>
  <c r="BH226" i="9"/>
  <c r="BH223" i="9"/>
  <c r="BH220" i="9"/>
  <c r="BH217" i="9"/>
  <c r="BH216" i="9"/>
  <c r="BH212" i="9"/>
  <c r="BH210" i="9"/>
  <c r="BH208" i="9"/>
  <c r="BH76" i="9"/>
  <c r="BH70" i="9"/>
  <c r="BH67" i="9"/>
  <c r="BH63" i="9"/>
  <c r="BH62" i="9"/>
  <c r="BH60" i="9"/>
  <c r="BH53" i="9"/>
  <c r="BH235" i="9"/>
  <c r="BH176" i="9"/>
  <c r="BH174" i="9"/>
  <c r="BH124" i="9"/>
  <c r="BH166" i="9"/>
  <c r="BH121" i="9"/>
  <c r="BH119" i="9"/>
  <c r="BH117" i="9"/>
  <c r="BH160" i="9"/>
  <c r="BH157" i="9"/>
  <c r="BH155" i="9"/>
  <c r="BH115" i="9"/>
  <c r="BH112" i="9"/>
  <c r="BH107" i="9"/>
  <c r="BH103" i="9"/>
  <c r="BH154" i="9"/>
  <c r="BH149" i="9"/>
  <c r="BH147" i="9"/>
  <c r="BH146" i="9"/>
  <c r="BH143" i="9"/>
  <c r="BH138" i="9"/>
  <c r="BH136" i="9"/>
  <c r="BH132" i="9"/>
  <c r="BH130" i="9"/>
  <c r="BH23" i="9"/>
  <c r="BH19" i="9"/>
  <c r="BH15" i="9"/>
  <c r="BH11" i="9"/>
  <c r="BH8" i="9"/>
  <c r="F91" i="8"/>
  <c r="F92" i="8"/>
  <c r="F89" i="8"/>
  <c r="F90" i="8"/>
  <c r="F88" i="8"/>
  <c r="F87" i="8"/>
  <c r="F85" i="8"/>
  <c r="F86" i="8"/>
  <c r="F84" i="8"/>
  <c r="F83" i="8"/>
  <c r="J42" i="9"/>
  <c r="J94" i="9"/>
  <c r="J93" i="9"/>
  <c r="J44" i="9"/>
  <c r="J43" i="9"/>
  <c r="J96" i="9"/>
  <c r="J95" i="9"/>
  <c r="J45" i="9"/>
  <c r="J46" i="9"/>
  <c r="J47" i="9"/>
  <c r="J48" i="9"/>
  <c r="J97" i="9"/>
  <c r="J98" i="9"/>
  <c r="J99" i="9"/>
  <c r="J100" i="9"/>
  <c r="J50" i="9"/>
  <c r="J49" i="9"/>
  <c r="J51" i="9"/>
  <c r="J52" i="9"/>
  <c r="J102" i="9"/>
  <c r="J101" i="9"/>
  <c r="J41" i="9"/>
  <c r="H101" i="9"/>
  <c r="H102" i="9"/>
  <c r="H52" i="9"/>
  <c r="H51" i="9"/>
  <c r="H49" i="9"/>
  <c r="H50" i="9"/>
  <c r="H100" i="9"/>
  <c r="H99" i="9"/>
  <c r="H98" i="9"/>
  <c r="H97" i="9"/>
  <c r="H48" i="9"/>
  <c r="H47" i="9"/>
  <c r="H46" i="9"/>
  <c r="H45" i="9"/>
  <c r="H95" i="9"/>
  <c r="H96" i="9"/>
  <c r="H43" i="9"/>
  <c r="H44" i="9"/>
  <c r="H93" i="9"/>
  <c r="H94" i="9"/>
  <c r="H42" i="9"/>
  <c r="H41" i="9"/>
  <c r="F3" i="9"/>
  <c r="H3" i="9"/>
  <c r="J3" i="9"/>
  <c r="L3" i="9"/>
  <c r="F4" i="9"/>
  <c r="H4" i="9"/>
  <c r="J4" i="9"/>
  <c r="L4" i="9"/>
  <c r="F5" i="9"/>
  <c r="H5" i="9"/>
  <c r="J5" i="9"/>
  <c r="L5" i="9"/>
  <c r="F6" i="9"/>
  <c r="H6" i="9"/>
  <c r="J6" i="9"/>
  <c r="L6" i="9"/>
  <c r="F8" i="9"/>
  <c r="H8" i="9"/>
  <c r="J8" i="9"/>
  <c r="L8" i="9"/>
  <c r="CY8" i="9"/>
  <c r="CZ8" i="9"/>
  <c r="DA8" i="9"/>
  <c r="DB8" i="9"/>
  <c r="F7" i="9"/>
  <c r="H7" i="9"/>
  <c r="J7" i="9"/>
  <c r="L7" i="9"/>
  <c r="CY7" i="9"/>
  <c r="CZ7" i="9"/>
  <c r="DA7" i="9"/>
  <c r="DB7" i="9"/>
  <c r="F9" i="9"/>
  <c r="H9" i="9"/>
  <c r="J9" i="9"/>
  <c r="L9" i="9"/>
  <c r="F10" i="9"/>
  <c r="H10" i="9"/>
  <c r="J10" i="9"/>
  <c r="L10" i="9"/>
  <c r="F11" i="9"/>
  <c r="H11" i="9"/>
  <c r="J11" i="9"/>
  <c r="L11" i="9"/>
  <c r="F12" i="9"/>
  <c r="H12" i="9"/>
  <c r="J12" i="9"/>
  <c r="L12" i="9"/>
  <c r="F14" i="9"/>
  <c r="H14" i="9"/>
  <c r="J14" i="9"/>
  <c r="L14" i="9"/>
  <c r="F13" i="9"/>
  <c r="H13" i="9"/>
  <c r="J13" i="9"/>
  <c r="L13" i="9"/>
  <c r="F15" i="9"/>
  <c r="H15" i="9"/>
  <c r="J15" i="9"/>
  <c r="L15" i="9"/>
  <c r="F16" i="9"/>
  <c r="H16" i="9"/>
  <c r="J16" i="9"/>
  <c r="L16" i="9"/>
  <c r="F17" i="9"/>
  <c r="H17" i="9"/>
  <c r="J17" i="9"/>
  <c r="L17" i="9"/>
  <c r="F18" i="9"/>
  <c r="H18" i="9"/>
  <c r="J18" i="9"/>
  <c r="L18" i="9"/>
  <c r="F19" i="9"/>
  <c r="H19" i="9"/>
  <c r="J19" i="9"/>
  <c r="L19" i="9"/>
  <c r="F20" i="9"/>
  <c r="H20" i="9"/>
  <c r="J20" i="9"/>
  <c r="L20" i="9"/>
  <c r="F21" i="9"/>
  <c r="H21" i="9"/>
  <c r="J21" i="9"/>
  <c r="L21" i="9"/>
  <c r="F22" i="9"/>
  <c r="H22" i="9"/>
  <c r="J22" i="9"/>
  <c r="L22" i="9"/>
  <c r="F23" i="9"/>
  <c r="H23" i="9"/>
  <c r="J23" i="9"/>
  <c r="L23" i="9"/>
  <c r="F24" i="9"/>
  <c r="H24" i="9"/>
  <c r="J24" i="9"/>
  <c r="L24" i="9"/>
  <c r="F25" i="9"/>
  <c r="H25" i="9"/>
  <c r="J25" i="9"/>
  <c r="L25" i="9"/>
  <c r="F26" i="9"/>
  <c r="H26" i="9"/>
  <c r="J26" i="9"/>
  <c r="L26" i="9"/>
  <c r="F130" i="9"/>
  <c r="H130" i="9"/>
  <c r="J130" i="9"/>
  <c r="F129" i="9"/>
  <c r="H129" i="9"/>
  <c r="J129" i="9"/>
  <c r="F132" i="9"/>
  <c r="H132" i="9"/>
  <c r="J132" i="9"/>
  <c r="F131" i="9"/>
  <c r="H131" i="9"/>
  <c r="J131" i="9"/>
  <c r="F134" i="9"/>
  <c r="H134" i="9"/>
  <c r="J134" i="9"/>
  <c r="F133" i="9"/>
  <c r="H133" i="9"/>
  <c r="J133" i="9"/>
  <c r="F136" i="9"/>
  <c r="H136" i="9"/>
  <c r="J136" i="9"/>
  <c r="F135" i="9"/>
  <c r="H135" i="9"/>
  <c r="J135" i="9"/>
  <c r="F138" i="9"/>
  <c r="H138" i="9"/>
  <c r="J138" i="9"/>
  <c r="F137" i="9"/>
  <c r="H137" i="9"/>
  <c r="J137" i="9"/>
  <c r="F139" i="9"/>
  <c r="H139" i="9"/>
  <c r="J139" i="9"/>
  <c r="F140" i="9"/>
  <c r="H140" i="9"/>
  <c r="J140" i="9"/>
  <c r="F141" i="9"/>
  <c r="H141" i="9"/>
  <c r="J141" i="9"/>
  <c r="F142" i="9"/>
  <c r="H142" i="9"/>
  <c r="J142" i="9"/>
  <c r="F143" i="9"/>
  <c r="H143" i="9"/>
  <c r="J143" i="9"/>
  <c r="F144" i="9"/>
  <c r="H144" i="9"/>
  <c r="J144" i="9"/>
  <c r="F146" i="9"/>
  <c r="H146" i="9"/>
  <c r="J146" i="9"/>
  <c r="F145" i="9"/>
  <c r="H145" i="9"/>
  <c r="J145" i="9"/>
  <c r="F147" i="9"/>
  <c r="H147" i="9"/>
  <c r="J147" i="9"/>
  <c r="F148" i="9"/>
  <c r="H148" i="9"/>
  <c r="J148" i="9"/>
  <c r="F149" i="9"/>
  <c r="H149" i="9"/>
  <c r="J149" i="9"/>
  <c r="F150" i="9"/>
  <c r="H150" i="9"/>
  <c r="J150" i="9"/>
  <c r="F152" i="9"/>
  <c r="H152" i="9"/>
  <c r="J152" i="9"/>
  <c r="F151" i="9"/>
  <c r="H151" i="9"/>
  <c r="J151" i="9"/>
  <c r="F154" i="9"/>
  <c r="H154" i="9"/>
  <c r="J154" i="9"/>
  <c r="F153" i="9"/>
  <c r="H153" i="9"/>
  <c r="J153" i="9"/>
  <c r="F104" i="9"/>
  <c r="F105" i="9"/>
  <c r="F106" i="9"/>
  <c r="F108" i="9"/>
  <c r="F107" i="9"/>
  <c r="F110" i="9"/>
  <c r="F109" i="9"/>
  <c r="F111" i="9"/>
  <c r="F112" i="9"/>
  <c r="F113" i="9"/>
  <c r="F114" i="9"/>
  <c r="F116" i="9"/>
  <c r="F115" i="9"/>
  <c r="F156" i="9"/>
  <c r="F155" i="9"/>
  <c r="F158" i="9"/>
  <c r="F157" i="9"/>
  <c r="F159" i="9"/>
  <c r="F160" i="9"/>
  <c r="F118" i="9"/>
  <c r="F117" i="9"/>
  <c r="F161" i="9"/>
  <c r="F162" i="9"/>
  <c r="F164" i="9"/>
  <c r="F163" i="9"/>
  <c r="F119" i="9"/>
  <c r="F120" i="9"/>
  <c r="F121" i="9"/>
  <c r="F122" i="9"/>
  <c r="F166" i="9"/>
  <c r="F165" i="9"/>
  <c r="F167" i="9"/>
  <c r="F168" i="9"/>
  <c r="F124" i="9"/>
  <c r="F123" i="9"/>
  <c r="F170" i="9"/>
  <c r="F169" i="9"/>
  <c r="F126" i="9"/>
  <c r="F125" i="9"/>
  <c r="F171" i="9"/>
  <c r="F172" i="9"/>
  <c r="F174" i="9"/>
  <c r="F173" i="9"/>
  <c r="F176" i="9"/>
  <c r="F175" i="9"/>
  <c r="F128" i="9"/>
  <c r="F127" i="9"/>
  <c r="F54" i="9"/>
  <c r="F53" i="9"/>
  <c r="F56" i="9"/>
  <c r="F55" i="9"/>
  <c r="F58" i="9"/>
  <c r="F57" i="9"/>
  <c r="F59" i="9"/>
  <c r="F60" i="9"/>
  <c r="F61" i="9"/>
  <c r="F62" i="9"/>
  <c r="F64" i="9"/>
  <c r="F63" i="9"/>
  <c r="F65" i="9"/>
  <c r="F66" i="9"/>
  <c r="F68" i="9"/>
  <c r="F67" i="9"/>
  <c r="F69" i="9"/>
  <c r="F70" i="9"/>
  <c r="F72" i="9"/>
  <c r="F71" i="9"/>
  <c r="F74" i="9"/>
  <c r="F73" i="9"/>
  <c r="F75" i="9"/>
  <c r="F76" i="9"/>
  <c r="F208" i="9"/>
  <c r="F207" i="9"/>
  <c r="F210" i="9"/>
  <c r="F209" i="9"/>
  <c r="F212" i="9"/>
  <c r="F211" i="9"/>
  <c r="F214" i="9"/>
  <c r="F213" i="9"/>
  <c r="F216" i="9"/>
  <c r="F215" i="9"/>
  <c r="F217" i="9"/>
  <c r="F218" i="9"/>
  <c r="F220" i="9"/>
  <c r="F219" i="9"/>
  <c r="F222" i="9"/>
  <c r="F221" i="9"/>
  <c r="F223" i="9"/>
  <c r="F224" i="9"/>
  <c r="F226" i="9"/>
  <c r="F225" i="9"/>
  <c r="F228" i="9"/>
  <c r="F227" i="9"/>
  <c r="F230" i="9"/>
  <c r="F229" i="9"/>
  <c r="DZ237" i="9"/>
  <c r="EA237" i="9"/>
  <c r="EB237" i="9"/>
  <c r="EC237" i="9"/>
  <c r="ED237" i="9"/>
  <c r="EE237" i="9"/>
  <c r="EF237" i="9"/>
  <c r="EG237" i="9"/>
  <c r="EH237" i="9"/>
  <c r="EI237" i="9"/>
  <c r="F182" i="9"/>
  <c r="F181" i="9"/>
  <c r="F184" i="9"/>
  <c r="F183" i="9"/>
  <c r="F186" i="9"/>
  <c r="F185" i="9"/>
  <c r="F187" i="9"/>
  <c r="F188" i="9"/>
  <c r="F189" i="9"/>
  <c r="F190" i="9"/>
  <c r="F191" i="9"/>
  <c r="F192" i="9"/>
  <c r="F194" i="9"/>
  <c r="F193" i="9"/>
  <c r="F195" i="9"/>
  <c r="F196" i="9"/>
  <c r="F198" i="9"/>
  <c r="F197" i="9"/>
  <c r="F199" i="9"/>
  <c r="F200" i="9"/>
  <c r="F178" i="9"/>
  <c r="F177" i="9"/>
  <c r="F180" i="9"/>
  <c r="F179" i="9"/>
  <c r="F232" i="9"/>
  <c r="F231" i="9"/>
  <c r="F202" i="9"/>
  <c r="F201" i="9"/>
  <c r="F203" i="9"/>
  <c r="F204" i="9"/>
  <c r="DZ204" i="9"/>
  <c r="EA204" i="9"/>
  <c r="EB204" i="9"/>
  <c r="EC204" i="9"/>
  <c r="EF204" i="9"/>
  <c r="EG204" i="9"/>
  <c r="EH204" i="9"/>
  <c r="F206" i="9"/>
  <c r="F205" i="9"/>
  <c r="F77" i="9"/>
  <c r="F78" i="9"/>
  <c r="F28" i="9"/>
  <c r="F27" i="9"/>
  <c r="F80" i="9"/>
  <c r="F79" i="9"/>
  <c r="F30" i="9"/>
  <c r="F29" i="9"/>
  <c r="F82" i="9"/>
  <c r="F81" i="9"/>
  <c r="F32" i="9"/>
  <c r="F31" i="9"/>
  <c r="F84" i="9"/>
  <c r="F83" i="9"/>
  <c r="F86" i="9"/>
  <c r="F85" i="9"/>
  <c r="F87" i="9"/>
  <c r="F88" i="9"/>
  <c r="F33" i="9"/>
  <c r="F34" i="9"/>
  <c r="F35" i="9"/>
  <c r="F36" i="9"/>
  <c r="F38" i="9"/>
  <c r="F37" i="9"/>
  <c r="F89" i="9"/>
  <c r="F90" i="9"/>
  <c r="F92" i="9"/>
  <c r="F91" i="9"/>
  <c r="F40" i="9"/>
  <c r="F39" i="9"/>
  <c r="F138" i="8"/>
  <c r="F137" i="8"/>
  <c r="F140" i="8"/>
  <c r="F139" i="8"/>
  <c r="F141" i="8"/>
  <c r="F142" i="8"/>
  <c r="F144" i="8"/>
  <c r="F143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3" i="8"/>
  <c r="BW3" i="8"/>
  <c r="F4" i="8"/>
  <c r="F5" i="8"/>
  <c r="BW5" i="8"/>
  <c r="F6" i="8"/>
  <c r="F8" i="8"/>
  <c r="F7" i="8"/>
  <c r="F9" i="8"/>
  <c r="F10" i="8"/>
  <c r="F12" i="8"/>
  <c r="F11" i="8"/>
  <c r="F14" i="8"/>
  <c r="F13" i="8"/>
  <c r="BW13" i="8"/>
  <c r="F15" i="8"/>
  <c r="F16" i="8"/>
  <c r="F18" i="8"/>
  <c r="F17" i="8"/>
  <c r="F20" i="8"/>
  <c r="F19" i="8"/>
  <c r="F21" i="8"/>
  <c r="F22" i="8"/>
  <c r="F24" i="8"/>
  <c r="F23" i="8"/>
  <c r="F26" i="8"/>
  <c r="F25" i="8"/>
  <c r="BW25" i="8"/>
  <c r="F27" i="8"/>
  <c r="F28" i="8"/>
  <c r="F29" i="8"/>
  <c r="F30" i="8"/>
  <c r="F31" i="8"/>
  <c r="F32" i="8"/>
  <c r="F64" i="8"/>
  <c r="F63" i="8"/>
  <c r="F66" i="8"/>
  <c r="F65" i="8"/>
  <c r="F68" i="8"/>
  <c r="F67" i="8"/>
  <c r="F69" i="8"/>
  <c r="F70" i="8"/>
  <c r="F71" i="8"/>
  <c r="F72" i="8"/>
  <c r="F73" i="8"/>
  <c r="F74" i="8"/>
  <c r="F75" i="8"/>
  <c r="F76" i="8"/>
  <c r="F78" i="8"/>
  <c r="F77" i="8"/>
  <c r="F80" i="8"/>
  <c r="F79" i="8"/>
  <c r="F81" i="8"/>
  <c r="BW81" i="8"/>
  <c r="F82" i="8"/>
  <c r="BW82" i="8"/>
  <c r="F157" i="8"/>
  <c r="F158" i="8"/>
  <c r="F33" i="8"/>
  <c r="F34" i="8"/>
  <c r="F159" i="8"/>
  <c r="F160" i="8"/>
  <c r="F36" i="8"/>
  <c r="F35" i="8"/>
  <c r="F38" i="8"/>
  <c r="F37" i="8"/>
  <c r="F162" i="8"/>
  <c r="CJ162" i="8"/>
  <c r="CK162" i="8"/>
  <c r="CT162" i="8"/>
  <c r="CU162" i="8"/>
  <c r="CV162" i="8"/>
  <c r="CW162" i="8"/>
  <c r="DA162" i="8"/>
  <c r="DB162" i="8"/>
  <c r="F161" i="8"/>
  <c r="F164" i="8"/>
  <c r="F163" i="8"/>
  <c r="F40" i="8"/>
  <c r="F39" i="8"/>
  <c r="F42" i="8"/>
  <c r="F41" i="8"/>
  <c r="F165" i="8"/>
  <c r="F166" i="8"/>
  <c r="F168" i="8"/>
  <c r="F167" i="8"/>
  <c r="CD167" i="8"/>
  <c r="F170" i="8"/>
  <c r="CD170" i="8"/>
  <c r="F169" i="8"/>
  <c r="CD169" i="8"/>
  <c r="F172" i="8"/>
  <c r="CD172" i="8"/>
  <c r="F171" i="8"/>
  <c r="CD171" i="8"/>
  <c r="F44" i="8"/>
  <c r="CD44" i="8"/>
  <c r="F43" i="8"/>
  <c r="CD43" i="8"/>
  <c r="F174" i="8"/>
  <c r="CD174" i="8"/>
  <c r="F173" i="8"/>
  <c r="CD173" i="8"/>
  <c r="F46" i="8"/>
  <c r="CD46" i="8"/>
  <c r="F45" i="8"/>
  <c r="CD45" i="8"/>
  <c r="F48" i="8"/>
  <c r="CD48" i="8"/>
  <c r="F47" i="8"/>
  <c r="CD47" i="8"/>
  <c r="F175" i="8"/>
  <c r="CD175" i="8"/>
  <c r="F176" i="8"/>
  <c r="CD176" i="8"/>
  <c r="F50" i="8"/>
  <c r="CD50" i="8"/>
  <c r="F49" i="8"/>
  <c r="CD49" i="8"/>
  <c r="F51" i="8"/>
  <c r="CD51" i="8"/>
  <c r="F52" i="8"/>
  <c r="CD52" i="8"/>
  <c r="F178" i="8"/>
  <c r="CD178" i="8"/>
  <c r="F177" i="8"/>
  <c r="CD177" i="8"/>
  <c r="F180" i="8"/>
  <c r="CD180" i="8"/>
  <c r="F179" i="8"/>
  <c r="CD179" i="8"/>
  <c r="F54" i="8"/>
  <c r="CD54" i="8"/>
  <c r="F53" i="8"/>
  <c r="CD53" i="8"/>
  <c r="F55" i="8"/>
  <c r="CD55" i="8"/>
  <c r="F56" i="8"/>
  <c r="CD56" i="8"/>
  <c r="F182" i="8"/>
  <c r="CD182" i="8"/>
  <c r="F181" i="8"/>
  <c r="CD181" i="8"/>
  <c r="F130" i="8"/>
  <c r="CD130" i="8"/>
  <c r="F131" i="8"/>
  <c r="CD131" i="8"/>
  <c r="F132" i="8"/>
  <c r="CD132" i="8"/>
  <c r="F133" i="8"/>
  <c r="CD133" i="8"/>
  <c r="F134" i="8"/>
  <c r="CD134" i="8"/>
  <c r="F135" i="8"/>
  <c r="CD135" i="8"/>
  <c r="F136" i="8"/>
  <c r="CD136" i="8"/>
  <c r="F187" i="8"/>
  <c r="F188" i="8"/>
  <c r="F94" i="8"/>
  <c r="F93" i="8"/>
  <c r="F190" i="8"/>
  <c r="F189" i="8"/>
  <c r="F192" i="8"/>
  <c r="F191" i="8"/>
  <c r="F95" i="8"/>
  <c r="F96" i="8"/>
  <c r="F193" i="8"/>
  <c r="F194" i="8"/>
  <c r="F97" i="8"/>
  <c r="F98" i="8"/>
  <c r="F196" i="8"/>
  <c r="F195" i="8"/>
  <c r="F198" i="8"/>
  <c r="F197" i="8"/>
  <c r="F99" i="8"/>
  <c r="F100" i="8"/>
  <c r="F199" i="8"/>
  <c r="F200" i="8"/>
  <c r="F201" i="8"/>
  <c r="F202" i="8"/>
  <c r="F203" i="8"/>
  <c r="F204" i="8"/>
  <c r="F205" i="8"/>
  <c r="F206" i="8"/>
  <c r="F207" i="8"/>
  <c r="F208" i="8"/>
  <c r="F101" i="8"/>
  <c r="CD101" i="8"/>
  <c r="F102" i="8"/>
  <c r="CD102" i="8"/>
  <c r="F103" i="8"/>
  <c r="CD103" i="8"/>
  <c r="F104" i="8"/>
  <c r="CD104" i="8"/>
  <c r="F105" i="8"/>
  <c r="CD105" i="8"/>
  <c r="F106" i="8"/>
  <c r="CD106" i="8"/>
  <c r="F107" i="8"/>
  <c r="CD107" i="8"/>
  <c r="F108" i="8"/>
  <c r="CD108" i="8"/>
  <c r="F109" i="8"/>
  <c r="CD109" i="8"/>
  <c r="F110" i="8"/>
  <c r="CD110" i="8"/>
  <c r="F111" i="8"/>
  <c r="CD111" i="8"/>
  <c r="F112" i="8"/>
  <c r="CD112" i="8"/>
  <c r="F209" i="8"/>
  <c r="CD209" i="8"/>
  <c r="F210" i="8"/>
  <c r="CD210" i="8"/>
  <c r="F113" i="8"/>
  <c r="CD113" i="8"/>
  <c r="F114" i="8"/>
  <c r="CD114" i="8"/>
  <c r="F115" i="8"/>
  <c r="CD115" i="8"/>
  <c r="F116" i="8"/>
  <c r="CD116" i="8"/>
  <c r="F211" i="8"/>
  <c r="CD211" i="8"/>
  <c r="F212" i="8"/>
  <c r="CD212" i="8"/>
  <c r="F213" i="8"/>
  <c r="CD213" i="8"/>
  <c r="F214" i="8"/>
  <c r="CD214" i="8"/>
  <c r="F4" i="6"/>
  <c r="F3" i="6"/>
  <c r="F6" i="6"/>
  <c r="F5" i="6"/>
  <c r="F8" i="6"/>
  <c r="F7" i="6"/>
  <c r="F10" i="6"/>
  <c r="F9" i="6"/>
  <c r="F11" i="6"/>
  <c r="F12" i="6"/>
  <c r="F13" i="6"/>
  <c r="F14" i="6"/>
  <c r="F15" i="6"/>
  <c r="F16" i="6"/>
  <c r="F18" i="6"/>
  <c r="F17" i="6"/>
  <c r="F20" i="6"/>
  <c r="F19" i="6"/>
  <c r="F22" i="6"/>
  <c r="F21" i="6"/>
  <c r="F44" i="6"/>
  <c r="F43" i="6"/>
  <c r="F42" i="6"/>
  <c r="F41" i="6"/>
  <c r="F64" i="6"/>
  <c r="F63" i="6"/>
  <c r="J63" i="6"/>
  <c r="F66" i="6"/>
  <c r="J66" i="6"/>
  <c r="F65" i="6"/>
  <c r="H65" i="6"/>
  <c r="J65" i="6"/>
  <c r="F68" i="6"/>
  <c r="H68" i="6"/>
  <c r="F67" i="6"/>
  <c r="H67" i="6"/>
  <c r="J67" i="6"/>
  <c r="F69" i="6"/>
  <c r="H69" i="6"/>
  <c r="F70" i="6"/>
  <c r="H70" i="6"/>
  <c r="F71" i="6"/>
  <c r="H71" i="6"/>
  <c r="F72" i="6"/>
  <c r="H72" i="6"/>
  <c r="F73" i="6"/>
  <c r="H73" i="6"/>
  <c r="F74" i="6"/>
  <c r="H74" i="6"/>
  <c r="F75" i="6"/>
  <c r="H75" i="6"/>
  <c r="J75" i="6"/>
  <c r="F76" i="6"/>
  <c r="H76" i="6"/>
  <c r="J76" i="6"/>
  <c r="F77" i="6"/>
  <c r="H77" i="6"/>
  <c r="J77" i="6"/>
  <c r="F78" i="6"/>
  <c r="H78" i="6"/>
  <c r="J78" i="6"/>
  <c r="F80" i="6"/>
  <c r="H80" i="6"/>
  <c r="J80" i="6"/>
  <c r="F79" i="6"/>
  <c r="H79" i="6"/>
  <c r="J79" i="6"/>
  <c r="F82" i="6"/>
  <c r="J82" i="6"/>
  <c r="F81" i="6"/>
  <c r="J81" i="6"/>
  <c r="F84" i="6"/>
  <c r="F83" i="6"/>
  <c r="F108" i="6"/>
  <c r="F107" i="6"/>
  <c r="F110" i="6"/>
  <c r="F109" i="6"/>
  <c r="F112" i="6"/>
  <c r="F111" i="6"/>
  <c r="F113" i="6"/>
  <c r="F114" i="6"/>
  <c r="F115" i="6"/>
  <c r="F116" i="6"/>
  <c r="F117" i="6"/>
  <c r="F118" i="6"/>
  <c r="F119" i="6"/>
  <c r="F120" i="6"/>
  <c r="F122" i="6"/>
  <c r="F121" i="6"/>
  <c r="F124" i="6"/>
  <c r="F123" i="6"/>
  <c r="F126" i="6"/>
  <c r="F125" i="6"/>
  <c r="F128" i="6"/>
  <c r="F127" i="6"/>
  <c r="F86" i="6"/>
  <c r="F85" i="6"/>
  <c r="F88" i="6"/>
  <c r="F87" i="6"/>
  <c r="F90" i="6"/>
  <c r="F89" i="6"/>
  <c r="F92" i="6"/>
  <c r="F91" i="6"/>
  <c r="F94" i="6"/>
  <c r="F93" i="6"/>
  <c r="F95" i="6"/>
  <c r="F96" i="6"/>
  <c r="F97" i="6"/>
  <c r="F98" i="6"/>
  <c r="F100" i="6"/>
  <c r="F99" i="6"/>
  <c r="F102" i="6"/>
  <c r="F101" i="6"/>
  <c r="F104" i="6"/>
  <c r="F103" i="6"/>
  <c r="F106" i="6"/>
  <c r="F105" i="6"/>
  <c r="F130" i="6"/>
  <c r="F129" i="6"/>
  <c r="F131" i="6"/>
  <c r="F132" i="6"/>
  <c r="F134" i="6"/>
  <c r="F133" i="6"/>
  <c r="F136" i="6"/>
  <c r="F135" i="6"/>
  <c r="F138" i="6"/>
  <c r="F137" i="6"/>
  <c r="CO137" i="6"/>
  <c r="CS137" i="6"/>
  <c r="F140" i="6"/>
  <c r="F139" i="6"/>
  <c r="F142" i="6"/>
  <c r="F141" i="6"/>
  <c r="F144" i="6"/>
  <c r="F143" i="6"/>
  <c r="F146" i="6"/>
  <c r="F145" i="6"/>
  <c r="F147" i="6"/>
  <c r="F148" i="6"/>
  <c r="F150" i="6"/>
  <c r="F149" i="6"/>
  <c r="F151" i="6"/>
  <c r="F152" i="6"/>
  <c r="H153" i="6"/>
  <c r="J153" i="6"/>
  <c r="H154" i="6"/>
  <c r="J154" i="6"/>
  <c r="H155" i="6"/>
  <c r="J155" i="6"/>
  <c r="H156" i="6"/>
  <c r="J156" i="6"/>
  <c r="H158" i="6"/>
  <c r="J158" i="6"/>
  <c r="H157" i="6"/>
  <c r="J157" i="6"/>
  <c r="H159" i="6"/>
  <c r="J159" i="6"/>
  <c r="H160" i="6"/>
  <c r="J160" i="6"/>
  <c r="H161" i="6"/>
  <c r="J161" i="6"/>
  <c r="H162" i="6"/>
  <c r="J162" i="6"/>
  <c r="H164" i="6"/>
  <c r="J164" i="6"/>
  <c r="H163" i="6"/>
  <c r="J163" i="6"/>
  <c r="H165" i="6"/>
  <c r="J165" i="6"/>
  <c r="H166" i="6"/>
  <c r="J166" i="6"/>
  <c r="H168" i="6"/>
  <c r="J168" i="6"/>
  <c r="H167" i="6"/>
  <c r="J167" i="6"/>
  <c r="H169" i="6"/>
  <c r="J169" i="6"/>
  <c r="H170" i="6"/>
  <c r="J170" i="6"/>
  <c r="H172" i="6"/>
  <c r="J172" i="6"/>
  <c r="H171" i="6"/>
  <c r="J171" i="6"/>
  <c r="H174" i="6"/>
  <c r="J174" i="6"/>
  <c r="H173" i="6"/>
  <c r="J173" i="6"/>
  <c r="AR231" i="8"/>
  <c r="AT231" i="8"/>
  <c r="AP231" i="8"/>
  <c r="AR216" i="8"/>
  <c r="AT216" i="8"/>
  <c r="AP216" i="8"/>
  <c r="AR200" i="8"/>
  <c r="AT200" i="8"/>
  <c r="AP200" i="8"/>
  <c r="AR184" i="8"/>
  <c r="AT184" i="8"/>
  <c r="AP184" i="8"/>
  <c r="AR167" i="8"/>
  <c r="AT167" i="8"/>
  <c r="AP167" i="8"/>
  <c r="AR152" i="8"/>
  <c r="AT152" i="8"/>
  <c r="AP152" i="8"/>
  <c r="AR113" i="8"/>
  <c r="AT113" i="8"/>
  <c r="AP113" i="8"/>
  <c r="AR97" i="8"/>
  <c r="AT97" i="8"/>
  <c r="AP97" i="8"/>
  <c r="AR81" i="8"/>
  <c r="AT81" i="8"/>
  <c r="AP81" i="8"/>
  <c r="AR66" i="8"/>
  <c r="AT66" i="8"/>
  <c r="AP66" i="8"/>
  <c r="AR243" i="8"/>
  <c r="AT243" i="8"/>
  <c r="AP243" i="8"/>
  <c r="AR227" i="8"/>
  <c r="AT227" i="8"/>
  <c r="AP227" i="8"/>
  <c r="AR195" i="8"/>
  <c r="AT195" i="8"/>
  <c r="AP195" i="8"/>
  <c r="AR179" i="8"/>
  <c r="AT179" i="8"/>
  <c r="AP179" i="8"/>
  <c r="AR101" i="8"/>
  <c r="AT101" i="8"/>
  <c r="AP101" i="8"/>
  <c r="AR240" i="8"/>
  <c r="AT240" i="8"/>
  <c r="AP240" i="8"/>
  <c r="AR223" i="8"/>
  <c r="AT223" i="8"/>
  <c r="AP223" i="8"/>
  <c r="AR208" i="8"/>
  <c r="AT208" i="8"/>
  <c r="AP208" i="8"/>
  <c r="AR191" i="8"/>
  <c r="AT191" i="8"/>
  <c r="AP191" i="8"/>
  <c r="AR176" i="8"/>
  <c r="AT176" i="8"/>
  <c r="AP176" i="8"/>
  <c r="AR160" i="8"/>
  <c r="AT160" i="8"/>
  <c r="AP160" i="8"/>
  <c r="AR105" i="8"/>
  <c r="AT105" i="8"/>
  <c r="AP105" i="8"/>
  <c r="AR90" i="8"/>
  <c r="AT90" i="8"/>
  <c r="AP90" i="8"/>
  <c r="AR73" i="8"/>
  <c r="AT73" i="8"/>
  <c r="AP73" i="8"/>
  <c r="BE190" i="9"/>
  <c r="BG190" i="9"/>
  <c r="AR212" i="8"/>
  <c r="AT212" i="8"/>
  <c r="AP212" i="8"/>
  <c r="AR163" i="8"/>
  <c r="AT163" i="8"/>
  <c r="AP163" i="8"/>
  <c r="AR148" i="8"/>
  <c r="AT148" i="8"/>
  <c r="AP148" i="8"/>
  <c r="AR86" i="8"/>
  <c r="AT86" i="8"/>
  <c r="AP86" i="8"/>
  <c r="AR69" i="8"/>
  <c r="AT69" i="8"/>
  <c r="AP69" i="8"/>
  <c r="AR5" i="8"/>
  <c r="AT5" i="8"/>
  <c r="AP5" i="8"/>
  <c r="AR235" i="8"/>
  <c r="AT235" i="8"/>
  <c r="AP235" i="8"/>
  <c r="AR219" i="8"/>
  <c r="AT219" i="8"/>
  <c r="AP219" i="8"/>
  <c r="AR204" i="8"/>
  <c r="AT204" i="8"/>
  <c r="AP204" i="8"/>
  <c r="AR188" i="8"/>
  <c r="AT188" i="8"/>
  <c r="AP188" i="8"/>
  <c r="AR171" i="8"/>
  <c r="AT171" i="8"/>
  <c r="AP171" i="8"/>
  <c r="AR156" i="8"/>
  <c r="AT156" i="8"/>
  <c r="AP156" i="8"/>
  <c r="AR109" i="8"/>
  <c r="AT109" i="8"/>
  <c r="AP109" i="8"/>
  <c r="AR94" i="8"/>
  <c r="AT94" i="8"/>
  <c r="AP94" i="8"/>
  <c r="AR78" i="8"/>
  <c r="AT78" i="8"/>
  <c r="AP78" i="8"/>
  <c r="AR62" i="8"/>
  <c r="AP62" i="8"/>
  <c r="AR59" i="8"/>
  <c r="AT58" i="8"/>
  <c r="BU241" i="8"/>
  <c r="BU238" i="8"/>
  <c r="BU234" i="8"/>
  <c r="BU230" i="8"/>
  <c r="BU226" i="8"/>
  <c r="BU221" i="8"/>
  <c r="BU218" i="8"/>
  <c r="BU213" i="8"/>
  <c r="BU209" i="8"/>
  <c r="BU205" i="8"/>
  <c r="BU201" i="8"/>
  <c r="BU198" i="8"/>
  <c r="BU193" i="8"/>
  <c r="BU190" i="8"/>
  <c r="BU186" i="8"/>
  <c r="BU182" i="8"/>
  <c r="BU178" i="8"/>
  <c r="BU174" i="8"/>
  <c r="BU170" i="8"/>
  <c r="BU165" i="8"/>
  <c r="BU162" i="8"/>
  <c r="BU153" i="8"/>
  <c r="BU149" i="8"/>
  <c r="BU145" i="8"/>
  <c r="BU141" i="8"/>
  <c r="BU138" i="8"/>
  <c r="BU133" i="8"/>
  <c r="BU129" i="8"/>
  <c r="BU125" i="8"/>
  <c r="BU121" i="8"/>
  <c r="BU117" i="8"/>
  <c r="BU113" i="8"/>
  <c r="BU109" i="8"/>
  <c r="BU105" i="8"/>
  <c r="BU101" i="8"/>
  <c r="BU97" i="8"/>
  <c r="BU94" i="8"/>
  <c r="BU90" i="8"/>
  <c r="BU86" i="8"/>
  <c r="BU81" i="8"/>
  <c r="BU78" i="8"/>
  <c r="BU73" i="8"/>
  <c r="BU69" i="8"/>
  <c r="BU66" i="8"/>
  <c r="BU62" i="8"/>
  <c r="BU58" i="8"/>
  <c r="BU54" i="8"/>
  <c r="BU50" i="8"/>
  <c r="BU46" i="8"/>
  <c r="BU42" i="8"/>
  <c r="BU38" i="8"/>
  <c r="BU33" i="8"/>
  <c r="BU29" i="8"/>
  <c r="BU26" i="8"/>
  <c r="BU21" i="8"/>
  <c r="BU18" i="8"/>
  <c r="BU14" i="8"/>
  <c r="BU9" i="8"/>
  <c r="BU5" i="8"/>
  <c r="BI241" i="9"/>
  <c r="BJ235" i="9"/>
  <c r="BI235" i="9"/>
  <c r="BJ162" i="9"/>
  <c r="BI162" i="9"/>
  <c r="BE162" i="9"/>
  <c r="BJ96" i="9"/>
  <c r="BI96" i="9"/>
  <c r="BE96" i="9"/>
  <c r="BD13" i="10"/>
  <c r="BE13" i="10"/>
  <c r="BD62" i="6"/>
  <c r="BF62" i="6"/>
  <c r="BB62" i="6"/>
  <c r="BD36" i="6"/>
  <c r="BE36" i="6"/>
  <c r="BD28" i="6"/>
  <c r="BE28" i="6"/>
  <c r="BU243" i="8"/>
  <c r="BU240" i="8"/>
  <c r="BU235" i="8"/>
  <c r="BU231" i="8"/>
  <c r="BU227" i="8"/>
  <c r="BU223" i="8"/>
  <c r="BU219" i="8"/>
  <c r="BU216" i="8"/>
  <c r="BU212" i="8"/>
  <c r="BU208" i="8"/>
  <c r="BU204" i="8"/>
  <c r="BU200" i="8"/>
  <c r="BU195" i="8"/>
  <c r="BU191" i="8"/>
  <c r="BU188" i="8"/>
  <c r="BU184" i="8"/>
  <c r="BU179" i="8"/>
  <c r="BU176" i="8"/>
  <c r="BU171" i="8"/>
  <c r="BU167" i="8"/>
  <c r="BU163" i="8"/>
  <c r="BU160" i="8"/>
  <c r="BU156" i="8"/>
  <c r="BU152" i="8"/>
  <c r="BU148" i="8"/>
  <c r="BU143" i="8"/>
  <c r="BU139" i="8"/>
  <c r="BU136" i="8"/>
  <c r="BU132" i="8"/>
  <c r="BU128" i="8"/>
  <c r="BU124" i="8"/>
  <c r="BU120" i="8"/>
  <c r="BU116" i="8"/>
  <c r="BU112" i="8"/>
  <c r="BU108" i="8"/>
  <c r="BU104" i="8"/>
  <c r="BU100" i="8"/>
  <c r="BU96" i="8"/>
  <c r="BU59" i="8"/>
  <c r="BU56" i="8"/>
  <c r="BU52" i="8"/>
  <c r="BU47" i="8"/>
  <c r="BU43" i="8"/>
  <c r="BU39" i="8"/>
  <c r="BU35" i="8"/>
  <c r="BU32" i="8"/>
  <c r="BU28" i="8"/>
  <c r="BU23" i="8"/>
  <c r="BU19" i="8"/>
  <c r="BU16" i="8"/>
  <c r="BU11" i="8"/>
  <c r="BU7" i="8"/>
  <c r="BU4" i="8"/>
  <c r="BJ239" i="9"/>
  <c r="BI239" i="9"/>
  <c r="BE174" i="9"/>
  <c r="BG174" i="9"/>
  <c r="BJ173" i="9"/>
  <c r="BI173" i="9"/>
  <c r="BJ149" i="9"/>
  <c r="BI149" i="9"/>
  <c r="BE149" i="9"/>
  <c r="AP112" i="8"/>
  <c r="AP108" i="8"/>
  <c r="AP104" i="8"/>
  <c r="AP100" i="8"/>
  <c r="AP96" i="8"/>
  <c r="AP91" i="8"/>
  <c r="AP88" i="8"/>
  <c r="AP84" i="8"/>
  <c r="AP79" i="8"/>
  <c r="AP76" i="8"/>
  <c r="AP72" i="8"/>
  <c r="AP67" i="8"/>
  <c r="AP63" i="8"/>
  <c r="AP56" i="8"/>
  <c r="AP52" i="8"/>
  <c r="AP47" i="8"/>
  <c r="AP43" i="8"/>
  <c r="AP39" i="8"/>
  <c r="AP35" i="8"/>
  <c r="AP32" i="8"/>
  <c r="AP28" i="8"/>
  <c r="AP23" i="8"/>
  <c r="AP19" i="8"/>
  <c r="AP16" i="8"/>
  <c r="AP11" i="8"/>
  <c r="AP7" i="8"/>
  <c r="AT62" i="8"/>
  <c r="AT59" i="8"/>
  <c r="BE155" i="9"/>
  <c r="BI232" i="9"/>
  <c r="BI230" i="9"/>
  <c r="BI228" i="9"/>
  <c r="BI226" i="9"/>
  <c r="BI224" i="9"/>
  <c r="BI222" i="9"/>
  <c r="BI220" i="9"/>
  <c r="BI218" i="9"/>
  <c r="BI216" i="9"/>
  <c r="BI214" i="9"/>
  <c r="BI212" i="9"/>
  <c r="BI210" i="9"/>
  <c r="BI208" i="9"/>
  <c r="BI206" i="9"/>
  <c r="BI204" i="9"/>
  <c r="BI202" i="9"/>
  <c r="BI200" i="9"/>
  <c r="BI198" i="9"/>
  <c r="BI196" i="9"/>
  <c r="BE182" i="9"/>
  <c r="BG182" i="9"/>
  <c r="BI182" i="9"/>
  <c r="BJ181" i="9"/>
  <c r="BI181" i="9"/>
  <c r="BI179" i="9"/>
  <c r="BJ124" i="9"/>
  <c r="BI124" i="9"/>
  <c r="BE124" i="9"/>
  <c r="BE164" i="9"/>
  <c r="BE156" i="9"/>
  <c r="BE132" i="9"/>
  <c r="BE104" i="9"/>
  <c r="BI168" i="9"/>
  <c r="BI160" i="9"/>
  <c r="BI148" i="9"/>
  <c r="BI136" i="9"/>
  <c r="BI91" i="9"/>
  <c r="BI108" i="9"/>
  <c r="BI84" i="9"/>
  <c r="K156" i="9"/>
  <c r="K116" i="9"/>
  <c r="BI190" i="9"/>
  <c r="BI174" i="9"/>
  <c r="BG164" i="9"/>
  <c r="BI164" i="9"/>
  <c r="BG156" i="9"/>
  <c r="BI156" i="9"/>
  <c r="BG76" i="9"/>
  <c r="BI76" i="9"/>
  <c r="BG64" i="9"/>
  <c r="BG60" i="9"/>
  <c r="BG48" i="9"/>
  <c r="BI48" i="9"/>
  <c r="BG44" i="9"/>
  <c r="BI44" i="9"/>
  <c r="BG28" i="9"/>
  <c r="BG24" i="9"/>
  <c r="BG14" i="9"/>
  <c r="BI14" i="9"/>
  <c r="BG35" i="9"/>
  <c r="BI35" i="9"/>
  <c r="BE165" i="9"/>
  <c r="BE157" i="9"/>
  <c r="BI166" i="9"/>
  <c r="BI158" i="9"/>
  <c r="BJ145" i="9"/>
  <c r="BI145" i="9"/>
  <c r="BI140" i="9"/>
  <c r="BI128" i="9"/>
  <c r="BI85" i="9"/>
  <c r="BI110" i="9"/>
  <c r="BI100" i="9"/>
  <c r="BJ154" i="9"/>
  <c r="BI154" i="9"/>
  <c r="BJ146" i="9"/>
  <c r="BI146" i="9"/>
  <c r="BJ138" i="9"/>
  <c r="BI138" i="9"/>
  <c r="BJ125" i="9"/>
  <c r="BI125" i="9"/>
  <c r="BJ112" i="9"/>
  <c r="BI112" i="9"/>
  <c r="BJ97" i="9"/>
  <c r="BI97" i="9"/>
  <c r="BJ77" i="9"/>
  <c r="BI77" i="9"/>
  <c r="BI72" i="9"/>
  <c r="BJ69" i="9"/>
  <c r="BI69" i="9"/>
  <c r="BI64" i="9"/>
  <c r="BJ61" i="9"/>
  <c r="BI61" i="9"/>
  <c r="BI56" i="9"/>
  <c r="BJ53" i="9"/>
  <c r="BI53" i="9"/>
  <c r="BJ45" i="9"/>
  <c r="BI45" i="9"/>
  <c r="BI38" i="9"/>
  <c r="BJ33" i="9"/>
  <c r="BI33" i="9"/>
  <c r="BI28" i="9"/>
  <c r="BJ25" i="9"/>
  <c r="BI25" i="9"/>
  <c r="BI20" i="9"/>
  <c r="BJ17" i="9"/>
  <c r="BI17" i="9"/>
  <c r="BJ12" i="9"/>
  <c r="BI12" i="9"/>
  <c r="BI8" i="9"/>
  <c r="BJ5" i="9"/>
  <c r="BI5" i="9"/>
  <c r="BG3" i="9"/>
  <c r="BI3" i="9"/>
  <c r="BE4" i="10"/>
  <c r="BB15" i="10"/>
  <c r="BE17" i="10"/>
  <c r="BG20" i="10"/>
  <c r="BB20" i="10"/>
  <c r="BB23" i="10"/>
  <c r="BJ150" i="9"/>
  <c r="BI150" i="9"/>
  <c r="BJ142" i="9"/>
  <c r="BI142" i="9"/>
  <c r="BJ133" i="9"/>
  <c r="BI133" i="9"/>
  <c r="BJ118" i="9"/>
  <c r="BI118" i="9"/>
  <c r="BJ105" i="9"/>
  <c r="BI105" i="9"/>
  <c r="BJ87" i="9"/>
  <c r="BI87" i="9"/>
  <c r="BJ73" i="9"/>
  <c r="BI73" i="9"/>
  <c r="BI68" i="9"/>
  <c r="BJ65" i="9"/>
  <c r="BI65" i="9"/>
  <c r="BI60" i="9"/>
  <c r="BJ57" i="9"/>
  <c r="BI57" i="9"/>
  <c r="BI52" i="9"/>
  <c r="BJ49" i="9"/>
  <c r="BI49" i="9"/>
  <c r="BJ41" i="9"/>
  <c r="BI41" i="9"/>
  <c r="BI32" i="9"/>
  <c r="BJ29" i="9"/>
  <c r="BI29" i="9"/>
  <c r="BI24" i="9"/>
  <c r="BJ21" i="9"/>
  <c r="BI21" i="9"/>
  <c r="BI40" i="9"/>
  <c r="BJ15" i="9"/>
  <c r="BI15" i="9"/>
  <c r="BJ9" i="9"/>
  <c r="BI9" i="9"/>
  <c r="BI4" i="9"/>
  <c r="BB7" i="10"/>
  <c r="BD9" i="10"/>
  <c r="BE9" i="10"/>
  <c r="BG11" i="10"/>
  <c r="BE12" i="10"/>
  <c r="BG16" i="10"/>
  <c r="BB16" i="10"/>
  <c r="BB19" i="10"/>
  <c r="BE21" i="10"/>
  <c r="BG24" i="10"/>
  <c r="BB24" i="10"/>
  <c r="BB3" i="10"/>
  <c r="BD5" i="10"/>
  <c r="BE5" i="10"/>
  <c r="BE8" i="10"/>
  <c r="BE173" i="6"/>
  <c r="BE169" i="6"/>
  <c r="BE165" i="6"/>
  <c r="BE161" i="6"/>
  <c r="BE157" i="6"/>
  <c r="BE153" i="6"/>
  <c r="BE149" i="6"/>
  <c r="BD109" i="6"/>
  <c r="BF109" i="6"/>
  <c r="BE109" i="6"/>
  <c r="BD101" i="6"/>
  <c r="BF101" i="6"/>
  <c r="BE101" i="6"/>
  <c r="BD93" i="6"/>
  <c r="BF93" i="6"/>
  <c r="BE93" i="6"/>
  <c r="BD85" i="6"/>
  <c r="BF85" i="6"/>
  <c r="BE85" i="6"/>
  <c r="BD82" i="6"/>
  <c r="BF82" i="6"/>
  <c r="BD77" i="6"/>
  <c r="BF77" i="6"/>
  <c r="BE77" i="6"/>
  <c r="BD74" i="6"/>
  <c r="BF74" i="6"/>
  <c r="BD69" i="6"/>
  <c r="BF69" i="6"/>
  <c r="BE69" i="6"/>
  <c r="BD66" i="6"/>
  <c r="BF66" i="6"/>
  <c r="BG18" i="10"/>
  <c r="BG22" i="10"/>
  <c r="BE3" i="6"/>
  <c r="BE167" i="6"/>
  <c r="BE159" i="6"/>
  <c r="BE151" i="6"/>
  <c r="BD113" i="6"/>
  <c r="BF113" i="6"/>
  <c r="BE113" i="6"/>
  <c r="BD110" i="6"/>
  <c r="BF110" i="6"/>
  <c r="BD105" i="6"/>
  <c r="BF105" i="6"/>
  <c r="BE105" i="6"/>
  <c r="BD102" i="6"/>
  <c r="BF102" i="6"/>
  <c r="BD97" i="6"/>
  <c r="BF97" i="6"/>
  <c r="BE97" i="6"/>
  <c r="BD94" i="6"/>
  <c r="BF94" i="6"/>
  <c r="BD89" i="6"/>
  <c r="BF89" i="6"/>
  <c r="BE89" i="6"/>
  <c r="BD86" i="6"/>
  <c r="BF86" i="6"/>
  <c r="BD81" i="6"/>
  <c r="BF81" i="6"/>
  <c r="BE81" i="6"/>
  <c r="BD78" i="6"/>
  <c r="BD73" i="6"/>
  <c r="BF73" i="6"/>
  <c r="BE73" i="6"/>
  <c r="BD70" i="6"/>
  <c r="BF70" i="6"/>
  <c r="BD65" i="6"/>
  <c r="BF65" i="6"/>
  <c r="BE65" i="6"/>
  <c r="BF168" i="6"/>
  <c r="BF165" i="6"/>
  <c r="BF152" i="6"/>
  <c r="BF149" i="6"/>
  <c r="BE16" i="10"/>
  <c r="BD18" i="10"/>
  <c r="BE20" i="10"/>
  <c r="BD22" i="10"/>
  <c r="BE24" i="10"/>
  <c r="BF83" i="6"/>
  <c r="BF78" i="6"/>
  <c r="BF67" i="6"/>
  <c r="BF34" i="6"/>
  <c r="BF32" i="6"/>
  <c r="BF27" i="6"/>
  <c r="BF18" i="6"/>
  <c r="BF16" i="6"/>
  <c r="BF11" i="6"/>
  <c r="BF39" i="6"/>
  <c r="BF30" i="6"/>
  <c r="BF28" i="6"/>
  <c r="BF23" i="6"/>
  <c r="BF14" i="6"/>
  <c r="BF12" i="6"/>
  <c r="BF7" i="6"/>
  <c r="BF40" i="6"/>
  <c r="BF35" i="6"/>
  <c r="BF26" i="6"/>
  <c r="BF24" i="6"/>
  <c r="BF10" i="6"/>
  <c r="BF38" i="6"/>
  <c r="BF36" i="6"/>
  <c r="BF31" i="6"/>
  <c r="BF22" i="6"/>
  <c r="BF20" i="6"/>
  <c r="BF15" i="6"/>
  <c r="BF6" i="6"/>
  <c r="BF4" i="6"/>
  <c r="CM166" i="6"/>
  <c r="CM164" i="6"/>
  <c r="CM160" i="6"/>
  <c r="CM156" i="6"/>
  <c r="CM152" i="6"/>
  <c r="CM148" i="6"/>
  <c r="CM144" i="6"/>
  <c r="CM140" i="6"/>
  <c r="CM136" i="6"/>
  <c r="CM132" i="6"/>
  <c r="CM128" i="6"/>
  <c r="CM124" i="6"/>
  <c r="CM120" i="6"/>
</calcChain>
</file>

<file path=xl/sharedStrings.xml><?xml version="1.0" encoding="utf-8"?>
<sst xmlns="http://schemas.openxmlformats.org/spreadsheetml/2006/main" count="6986" uniqueCount="543">
  <si>
    <t>State</t>
  </si>
  <si>
    <t>Species</t>
  </si>
  <si>
    <t>Elev</t>
  </si>
  <si>
    <t>Pair</t>
  </si>
  <si>
    <t>Comp</t>
  </si>
  <si>
    <t>CO</t>
  </si>
  <si>
    <t>PIPO</t>
  </si>
  <si>
    <t>M</t>
  </si>
  <si>
    <t>L</t>
  </si>
  <si>
    <t>Lat</t>
  </si>
  <si>
    <t>Long</t>
  </si>
  <si>
    <t>Slope</t>
  </si>
  <si>
    <t>Aspect</t>
  </si>
  <si>
    <t>DBH</t>
  </si>
  <si>
    <t>Bark</t>
  </si>
  <si>
    <t>H</t>
  </si>
  <si>
    <t>S</t>
  </si>
  <si>
    <t>WSW</t>
  </si>
  <si>
    <t>SW</t>
  </si>
  <si>
    <t>SSW</t>
  </si>
  <si>
    <t>BAF</t>
  </si>
  <si>
    <t>PIPO_5</t>
  </si>
  <si>
    <t>PIPO_5d</t>
  </si>
  <si>
    <t>N_Cr</t>
  </si>
  <si>
    <t>dist</t>
  </si>
  <si>
    <t>Notes</t>
  </si>
  <si>
    <t>three_cams</t>
  </si>
  <si>
    <t>y</t>
  </si>
  <si>
    <t>n</t>
  </si>
  <si>
    <t>Tag</t>
  </si>
  <si>
    <t>will be logged</t>
  </si>
  <si>
    <t>in logging unit but saved</t>
  </si>
  <si>
    <t>PIPO_r1</t>
  </si>
  <si>
    <t>PIPO_r2</t>
  </si>
  <si>
    <t>PIPO_r3</t>
  </si>
  <si>
    <t>PIPO_r4</t>
  </si>
  <si>
    <t>PIPO_reg_dead</t>
  </si>
  <si>
    <t>other</t>
  </si>
  <si>
    <t>POTR_r1</t>
  </si>
  <si>
    <t>POTR_r2</t>
  </si>
  <si>
    <t>POTR_r3</t>
  </si>
  <si>
    <t>POTR_r4</t>
  </si>
  <si>
    <t>POTR_reg_dead</t>
  </si>
  <si>
    <t>ABLA</t>
  </si>
  <si>
    <t>PIEN</t>
  </si>
  <si>
    <t>just iphone and Olympia. No regen</t>
  </si>
  <si>
    <t>W</t>
  </si>
  <si>
    <t>p_base(ref)</t>
  </si>
  <si>
    <t>p_bot(of canopy)</t>
  </si>
  <si>
    <t>p_top(of canopy)</t>
  </si>
  <si>
    <t>MT</t>
  </si>
  <si>
    <t>lat scratch</t>
  </si>
  <si>
    <t>long scratch</t>
  </si>
  <si>
    <t>elev scratch</t>
  </si>
  <si>
    <t>ABLA_L</t>
  </si>
  <si>
    <t>ABLA_R</t>
  </si>
  <si>
    <t>ABLA_G</t>
  </si>
  <si>
    <t>PSME_L</t>
  </si>
  <si>
    <t>PSME_R</t>
  </si>
  <si>
    <t>PIEN_L</t>
  </si>
  <si>
    <t>PIEN_R</t>
  </si>
  <si>
    <t>PIEN_G</t>
  </si>
  <si>
    <t>PIMO_L</t>
  </si>
  <si>
    <t>PIMO_R</t>
  </si>
  <si>
    <t>PIMO_G</t>
  </si>
  <si>
    <t>LAOC_L</t>
  </si>
  <si>
    <t>LAOC_R</t>
  </si>
  <si>
    <t>LAOC_G</t>
  </si>
  <si>
    <t>species abreviations</t>
  </si>
  <si>
    <t>Abies lasiocarpa</t>
  </si>
  <si>
    <t>PSME</t>
  </si>
  <si>
    <t>Pseudotsuga menziesii</t>
  </si>
  <si>
    <t>LAOC</t>
  </si>
  <si>
    <t>Picea engelmanii</t>
  </si>
  <si>
    <t>TSHE_L</t>
  </si>
  <si>
    <t>TSHE_R</t>
  </si>
  <si>
    <t>TSHE_G</t>
  </si>
  <si>
    <t>THPL_L</t>
  </si>
  <si>
    <t>THPL_R</t>
  </si>
  <si>
    <t>THPL_G</t>
  </si>
  <si>
    <t>ABGR?</t>
  </si>
  <si>
    <t>ABGR?_L</t>
  </si>
  <si>
    <t>ABGR?_G</t>
  </si>
  <si>
    <t>ABGR?_R</t>
  </si>
  <si>
    <t>PIAL</t>
  </si>
  <si>
    <t>Pinus albicaulis</t>
  </si>
  <si>
    <t>whitebark pine</t>
  </si>
  <si>
    <t>PIAL_L</t>
  </si>
  <si>
    <t>PIAL_R</t>
  </si>
  <si>
    <t>PIAL_G</t>
  </si>
  <si>
    <t>Pop_sp</t>
  </si>
  <si>
    <t>Pop_sp_L</t>
  </si>
  <si>
    <t>Pop_sp_R</t>
  </si>
  <si>
    <t>Pop_sp_G</t>
  </si>
  <si>
    <t>Populus species (probably Populus balsamifera</t>
  </si>
  <si>
    <t>ABLA_5</t>
  </si>
  <si>
    <t>PSME_5</t>
  </si>
  <si>
    <t>PIEN_5</t>
  </si>
  <si>
    <t>PIMO_5</t>
  </si>
  <si>
    <t>LAOC_5</t>
  </si>
  <si>
    <t>TSHE_5</t>
  </si>
  <si>
    <t>THPL_5</t>
  </si>
  <si>
    <t>ABRG?_5</t>
  </si>
  <si>
    <t>PIAL_5</t>
  </si>
  <si>
    <t>ABLA_5d</t>
  </si>
  <si>
    <t>PSME_5d</t>
  </si>
  <si>
    <t>PIEN_5d</t>
  </si>
  <si>
    <t>PIMO_5d</t>
  </si>
  <si>
    <t>LAOC_5d</t>
  </si>
  <si>
    <t>TSHE_5d</t>
  </si>
  <si>
    <t>THPL_5d</t>
  </si>
  <si>
    <t>ABRG?_5d</t>
  </si>
  <si>
    <t>PIAL_5d</t>
  </si>
  <si>
    <t>Location</t>
  </si>
  <si>
    <t>BAF prism</t>
  </si>
  <si>
    <t>W/in 5 m</t>
  </si>
  <si>
    <t>REGEN</t>
  </si>
  <si>
    <t>PIMO</t>
  </si>
  <si>
    <t>TSHE</t>
  </si>
  <si>
    <t>THPL</t>
  </si>
  <si>
    <t>TSHE_r5</t>
  </si>
  <si>
    <t>THPL_r5</t>
  </si>
  <si>
    <t>LAOC_rdead</t>
  </si>
  <si>
    <t>ABLA_r1</t>
  </si>
  <si>
    <t>ABLA_r2</t>
  </si>
  <si>
    <t>ABLA_r3</t>
  </si>
  <si>
    <t>ABLA_r4</t>
  </si>
  <si>
    <t>ABLA_rdead</t>
  </si>
  <si>
    <t>PSME_r1</t>
  </si>
  <si>
    <t>PSME_r2</t>
  </si>
  <si>
    <t>PSME_r3</t>
  </si>
  <si>
    <t>PSME_r4</t>
  </si>
  <si>
    <t>PSME_rdead</t>
  </si>
  <si>
    <t>PIEN_r1</t>
  </si>
  <si>
    <t>PIEN_r2</t>
  </si>
  <si>
    <t>PIEN_r3</t>
  </si>
  <si>
    <t>PIEN_r4</t>
  </si>
  <si>
    <t>PIEN_rdead</t>
  </si>
  <si>
    <t>PIMO_r1</t>
  </si>
  <si>
    <t>PIMO_r2</t>
  </si>
  <si>
    <t>PIMO_r3</t>
  </si>
  <si>
    <t>PIMO_r4</t>
  </si>
  <si>
    <t>PIMO_rdead</t>
  </si>
  <si>
    <t>LAOC_r1</t>
  </si>
  <si>
    <t>LAOC_r2</t>
  </si>
  <si>
    <t>LAOC_r3</t>
  </si>
  <si>
    <t>LAOC_r4</t>
  </si>
  <si>
    <t>TSHE_r1</t>
  </si>
  <si>
    <t>TSHE_r2</t>
  </si>
  <si>
    <t>TSHE_r3</t>
  </si>
  <si>
    <t>TSHE_r4</t>
  </si>
  <si>
    <t>TSHE_rdead</t>
  </si>
  <si>
    <t>THPL_r1</t>
  </si>
  <si>
    <t>THPL_r2</t>
  </si>
  <si>
    <t>THPL_r3</t>
  </si>
  <si>
    <t>THPL_r4</t>
  </si>
  <si>
    <t>THPL_rdead</t>
  </si>
  <si>
    <t>ABGR?_r1</t>
  </si>
  <si>
    <t>ABGR?_r2</t>
  </si>
  <si>
    <t>ABGR?_r3</t>
  </si>
  <si>
    <t>ABGR?_r4</t>
  </si>
  <si>
    <t>PIAL_r1</t>
  </si>
  <si>
    <t>PIAL_r2</t>
  </si>
  <si>
    <t>PIAL_r3</t>
  </si>
  <si>
    <t>PIAL_r4</t>
  </si>
  <si>
    <t>ABGR?_rdead</t>
  </si>
  <si>
    <t>PIAL_rdead</t>
  </si>
  <si>
    <t>OTHER</t>
  </si>
  <si>
    <t>clino % to bottom of canopy</t>
  </si>
  <si>
    <t>clino % to top of canopy</t>
  </si>
  <si>
    <t>clino % to base of trunk ("ref" on data sheets)</t>
  </si>
  <si>
    <t>clino distance to tree</t>
  </si>
  <si>
    <t>number of crowns touching focal tree</t>
  </si>
  <si>
    <t>Larix occidentalis</t>
  </si>
  <si>
    <t>Abies grandis? Potentially ABLA</t>
  </si>
  <si>
    <t>Pinus monticola</t>
  </si>
  <si>
    <t>subalpine fir</t>
  </si>
  <si>
    <t>Douglas fir</t>
  </si>
  <si>
    <t>Engelmann spruce</t>
  </si>
  <si>
    <t>western white pine</t>
  </si>
  <si>
    <t>(labeled PICO for most of MT transect, but probably PIMO instead)</t>
  </si>
  <si>
    <t>Western Larch</t>
  </si>
  <si>
    <t>Tsuga heterophylla</t>
  </si>
  <si>
    <t>Western hemlock</t>
  </si>
  <si>
    <t>Thuja plicata</t>
  </si>
  <si>
    <t>Western redcedar</t>
  </si>
  <si>
    <t>C</t>
  </si>
  <si>
    <t>N</t>
  </si>
  <si>
    <t>PSME_G</t>
  </si>
  <si>
    <t>NA</t>
  </si>
  <si>
    <t>3,</t>
  </si>
  <si>
    <t>2,3,</t>
  </si>
  <si>
    <t>2,</t>
  </si>
  <si>
    <t>1,1,1,</t>
  </si>
  <si>
    <t>1,2,</t>
  </si>
  <si>
    <t>1,</t>
  </si>
  <si>
    <t>4,</t>
  </si>
  <si>
    <t>* 1 Tiny PSME</t>
  </si>
  <si>
    <t>PIPO_L</t>
  </si>
  <si>
    <t>PIPO_R</t>
  </si>
  <si>
    <t>PIPO_G</t>
  </si>
  <si>
    <t>POTR_L</t>
  </si>
  <si>
    <t>POTR_R</t>
  </si>
  <si>
    <t>POTR_G</t>
  </si>
  <si>
    <t>Jun_sp_L</t>
  </si>
  <si>
    <t>Jun_sp_R</t>
  </si>
  <si>
    <t>Jun_sp_G</t>
  </si>
  <si>
    <t>Jun_sp</t>
  </si>
  <si>
    <t>Juniperus spp (probably Juniperus osteosperma, but possibly mountain juniper</t>
  </si>
  <si>
    <t>PIED_L</t>
  </si>
  <si>
    <t>PIED_R</t>
  </si>
  <si>
    <t>PIED_G</t>
  </si>
  <si>
    <t>PIED</t>
  </si>
  <si>
    <t>Pinus edulis</t>
  </si>
  <si>
    <t>pinion pine</t>
  </si>
  <si>
    <t>POTR_5</t>
  </si>
  <si>
    <t>POTR_5d</t>
  </si>
  <si>
    <t>PIED_5</t>
  </si>
  <si>
    <t>PIED_5d</t>
  </si>
  <si>
    <t>CLINO/crowns</t>
  </si>
  <si>
    <t>W/in 5m</t>
  </si>
  <si>
    <t>Clino/canopy</t>
  </si>
  <si>
    <t>PSME_rt</t>
  </si>
  <si>
    <t>easily noticable (&gt;5cm tall) to knee height</t>
  </si>
  <si>
    <t>_r2</t>
  </si>
  <si>
    <t>_r1</t>
  </si>
  <si>
    <t>above knee to having a DBH</t>
  </si>
  <si>
    <t>_r3</t>
  </si>
  <si>
    <t>DBH &lt;2.5cm</t>
  </si>
  <si>
    <t>_r4</t>
  </si>
  <si>
    <t>2.5cm &lt; DBH &lt; 5cm</t>
  </si>
  <si>
    <t>_r5</t>
  </si>
  <si>
    <t>5cm &lt; DBH &lt; 10ish cm (but definitely not in canopy. Only used in very large, closed canopy forests, where large stems can still obviously not be mature)</t>
  </si>
  <si>
    <t>_rt</t>
  </si>
  <si>
    <t>height &lt; 5cm (essentially small stuff that it's not a given I would notice on every plot)</t>
  </si>
  <si>
    <t>ABLA_rt</t>
  </si>
  <si>
    <t>Band</t>
  </si>
  <si>
    <t>p_taller</t>
  </si>
  <si>
    <t>pic_N</t>
  </si>
  <si>
    <t>pic_S</t>
  </si>
  <si>
    <t>missing/to recheck if revisted</t>
  </si>
  <si>
    <t>iphone and Olympia</t>
  </si>
  <si>
    <t>PIEN_rt</t>
  </si>
  <si>
    <t>NONE</t>
  </si>
  <si>
    <t>getting attacked by beetles</t>
  </si>
  <si>
    <t>WA</t>
  </si>
  <si>
    <t>80% ACF</t>
  </si>
  <si>
    <t>POTR</t>
  </si>
  <si>
    <t>near ABLA-L-1H</t>
  </si>
  <si>
    <t>near ABLA-L-1L</t>
  </si>
  <si>
    <t>near POTR-H-1H</t>
  </si>
  <si>
    <t>near POTR-H-1L</t>
  </si>
  <si>
    <t>same pics as ABLA-L-3H</t>
  </si>
  <si>
    <t>missed second pic</t>
  </si>
  <si>
    <t>2,3</t>
  </si>
  <si>
    <t>3,3</t>
  </si>
  <si>
    <t>missed w/in 5m and #crowns</t>
  </si>
  <si>
    <t>2,3,4</t>
  </si>
  <si>
    <t>4,3</t>
  </si>
  <si>
    <t>2,1</t>
  </si>
  <si>
    <t>2,4,4</t>
  </si>
  <si>
    <t>3,2,2,2</t>
  </si>
  <si>
    <t>1,1,1,1</t>
  </si>
  <si>
    <t>1,1,1,4,4</t>
  </si>
  <si>
    <t>2,3,2</t>
  </si>
  <si>
    <t>4,4</t>
  </si>
  <si>
    <t>1,1,1,1,1,1,1,2</t>
  </si>
  <si>
    <t>1,1,1,1,1</t>
  </si>
  <si>
    <t>Jun_sp_5</t>
  </si>
  <si>
    <t>Jun_sp_5d</t>
  </si>
  <si>
    <t>PIPO-L-1H</t>
  </si>
  <si>
    <t>SE</t>
  </si>
  <si>
    <t>PIPO-L-1L</t>
  </si>
  <si>
    <t>SSE</t>
  </si>
  <si>
    <t>PIPO-L-2H</t>
  </si>
  <si>
    <t>PIPO-L-2L</t>
  </si>
  <si>
    <t>PIPO-L-3H</t>
  </si>
  <si>
    <t>PIPO-L-3L</t>
  </si>
  <si>
    <t>PIPO-L-4H</t>
  </si>
  <si>
    <t>PIPO-L-4L</t>
  </si>
  <si>
    <t>PIPO-L-5H</t>
  </si>
  <si>
    <t>PIPO-L-5L</t>
  </si>
  <si>
    <t>6 SCRUB OAK</t>
  </si>
  <si>
    <t>PIPO-L-6H</t>
  </si>
  <si>
    <t>PIPO-L-6L</t>
  </si>
  <si>
    <t>PIPO-L-7H</t>
  </si>
  <si>
    <t>PIED_R1</t>
  </si>
  <si>
    <t>PIED_r2</t>
  </si>
  <si>
    <t>PIED_r3</t>
  </si>
  <si>
    <t>PIED_r4</t>
  </si>
  <si>
    <t>PIED_rdead</t>
  </si>
  <si>
    <t>Jun_spR1</t>
  </si>
  <si>
    <t>Jun_spr2</t>
  </si>
  <si>
    <t>Jun_spr3</t>
  </si>
  <si>
    <t>Jun_spr4</t>
  </si>
  <si>
    <t>Jun_sprdead</t>
  </si>
  <si>
    <t>pirvate in subdivision</t>
  </si>
  <si>
    <t>private on burl guy's land</t>
  </si>
  <si>
    <t>TSHE-M-11C</t>
  </si>
  <si>
    <t>TSHE-M-11N</t>
  </si>
  <si>
    <t>tiny 2</t>
  </si>
  <si>
    <t>TSHE-M-10C</t>
  </si>
  <si>
    <t>TSHE-M-10N</t>
  </si>
  <si>
    <t xml:space="preserve">only 1 core </t>
  </si>
  <si>
    <t>TSHE-M-9N</t>
  </si>
  <si>
    <t>22/25</t>
  </si>
  <si>
    <t>TSHE-M-9C</t>
  </si>
  <si>
    <t>TSHE-M-8C</t>
  </si>
  <si>
    <t>TSHE-M-8N</t>
  </si>
  <si>
    <t>big doug</t>
  </si>
  <si>
    <t>TSHE-M-7N</t>
  </si>
  <si>
    <t>TSHE-M-7C</t>
  </si>
  <si>
    <t>TSHE-M-6C</t>
  </si>
  <si>
    <t>near rivulet</t>
  </si>
  <si>
    <t>TSHE-M-6N</t>
  </si>
  <si>
    <t>TSHE-M-5N</t>
  </si>
  <si>
    <t>TSHE-M-5C</t>
  </si>
  <si>
    <t>TSHE-M-4N</t>
  </si>
  <si>
    <t>TSHE-M-4C</t>
  </si>
  <si>
    <t>TSHE-M-3C</t>
  </si>
  <si>
    <t>TSHE-M-3N</t>
  </si>
  <si>
    <t>TSHE-M-2N</t>
  </si>
  <si>
    <t>TSHE-M-2C</t>
  </si>
  <si>
    <t>TSHE-M-1N</t>
  </si>
  <si>
    <t>TSHE-M-1C</t>
  </si>
  <si>
    <t>TINY1</t>
  </si>
  <si>
    <t>TINY 8</t>
  </si>
  <si>
    <t>1 TINY</t>
  </si>
  <si>
    <t>TINY 2</t>
  </si>
  <si>
    <t>TINY7</t>
  </si>
  <si>
    <t>TINY 1</t>
  </si>
  <si>
    <t>TINY 5</t>
  </si>
  <si>
    <t>TINY</t>
  </si>
  <si>
    <t>TINY5</t>
  </si>
  <si>
    <t>TINY 16</t>
  </si>
  <si>
    <t>TINY 11</t>
  </si>
  <si>
    <t>1,1</t>
  </si>
  <si>
    <t>ABLA-L-9C</t>
  </si>
  <si>
    <t>ABLA-L-9N</t>
  </si>
  <si>
    <t>ABLA-L-8N</t>
  </si>
  <si>
    <t>ABLA-L-8C</t>
  </si>
  <si>
    <t>ABLA-L-7N</t>
  </si>
  <si>
    <t>ABLA-L-7C</t>
  </si>
  <si>
    <t>ABLA-L-6C</t>
  </si>
  <si>
    <t>ABLA-L-6N</t>
  </si>
  <si>
    <t>ABLA-L-5N</t>
  </si>
  <si>
    <t>ABLA-L-5C</t>
  </si>
  <si>
    <t>ABLA-L-4C</t>
  </si>
  <si>
    <t>ABLA-L-4N</t>
  </si>
  <si>
    <t>ABLA-L-3N</t>
  </si>
  <si>
    <t>ABLA-L-3C</t>
  </si>
  <si>
    <t>ABLA-L-2C</t>
  </si>
  <si>
    <t>ABLA-L-2N</t>
  </si>
  <si>
    <t>ABLA-L-1N</t>
  </si>
  <si>
    <t>ABLA-L-1C</t>
  </si>
  <si>
    <t>ABLA-M-10C</t>
  </si>
  <si>
    <t>ABLA-M-10N</t>
  </si>
  <si>
    <t>10 VERY LONG DEAD</t>
  </si>
  <si>
    <t>ABLA-M-9C</t>
  </si>
  <si>
    <t>5VLONG DEAD</t>
  </si>
  <si>
    <t>ABLA-M-9N</t>
  </si>
  <si>
    <t>6 VLONG DEAD</t>
  </si>
  <si>
    <t>ABLA-M-8C</t>
  </si>
  <si>
    <t>15 VLONG DEAD</t>
  </si>
  <si>
    <t>ABLA-M-8N</t>
  </si>
  <si>
    <t>8 VLONG DEAD</t>
  </si>
  <si>
    <t>ABLA-M-7N</t>
  </si>
  <si>
    <t>8 VERY LONG DEAD</t>
  </si>
  <si>
    <t>ABLA-M-7C</t>
  </si>
  <si>
    <t>ABLA-M-6N</t>
  </si>
  <si>
    <t>ABLA-M-6C</t>
  </si>
  <si>
    <t>ABLA-M-5C</t>
  </si>
  <si>
    <t>ABLA-M-5N</t>
  </si>
  <si>
    <t>ABLA-M-4C</t>
  </si>
  <si>
    <t>ABLA-M-4N</t>
  </si>
  <si>
    <t>ABLA-M-3C</t>
  </si>
  <si>
    <t>ABLA-M-3N</t>
  </si>
  <si>
    <t>ABLA-M-2C</t>
  </si>
  <si>
    <t>ABLA-M-2N</t>
  </si>
  <si>
    <t>CANO_rdead</t>
  </si>
  <si>
    <t>CANO_R5</t>
  </si>
  <si>
    <t>CANO_r4</t>
  </si>
  <si>
    <t>CANO_r3</t>
  </si>
  <si>
    <t>CANO_r2</t>
  </si>
  <si>
    <t>CANO_r1</t>
  </si>
  <si>
    <t>ABGR?_Rt</t>
  </si>
  <si>
    <t>ABGR?_r5</t>
  </si>
  <si>
    <t>ABAM_RDEAD</t>
  </si>
  <si>
    <t>ABAM_R4</t>
  </si>
  <si>
    <t>ABAM_R3</t>
  </si>
  <si>
    <t>ABAM_R2</t>
  </si>
  <si>
    <t>ABAM_R1</t>
  </si>
  <si>
    <t>NOTES</t>
  </si>
  <si>
    <t>p_taller %</t>
  </si>
  <si>
    <t>p_base( "ref")</t>
  </si>
  <si>
    <t>ACMA_5d</t>
  </si>
  <si>
    <t>ACMA_5</t>
  </si>
  <si>
    <t>CANO_5D</t>
  </si>
  <si>
    <t>CANO_5</t>
  </si>
  <si>
    <t>ABAM_5D</t>
  </si>
  <si>
    <t>ABAM_5</t>
  </si>
  <si>
    <t>ACMA_G</t>
  </si>
  <si>
    <t>ACMA_R</t>
  </si>
  <si>
    <t>ACMA_L</t>
  </si>
  <si>
    <t>ABAM_G</t>
  </si>
  <si>
    <t>ABAM_R</t>
  </si>
  <si>
    <t>ABAM_L</t>
  </si>
  <si>
    <t>CANO_G</t>
  </si>
  <si>
    <t>CANO_R</t>
  </si>
  <si>
    <t>CANO_L</t>
  </si>
  <si>
    <t>Tree ID</t>
  </si>
  <si>
    <t>PIPU_5</t>
  </si>
  <si>
    <t>PIPU_5d</t>
  </si>
  <si>
    <t>1,2</t>
  </si>
  <si>
    <t>3,2,2,2,2,2</t>
  </si>
  <si>
    <t>2,2</t>
  </si>
  <si>
    <t>1,1,1</t>
  </si>
  <si>
    <t>2,2,2</t>
  </si>
  <si>
    <t>2,2,2,2,1,3</t>
  </si>
  <si>
    <t>PIPU</t>
  </si>
  <si>
    <t>Picea pungens</t>
  </si>
  <si>
    <t>blue spruce</t>
  </si>
  <si>
    <t>usually not differentiated from PIEN, except at low elevation (POTR-P and PIPO-H), where no PEIN were present</t>
  </si>
  <si>
    <t>2 dead aspen crowns touching</t>
  </si>
  <si>
    <t>2,2,2,2,3,3,3,3</t>
  </si>
  <si>
    <t>1 dead aspen crown touching</t>
  </si>
  <si>
    <t>1,3,2,2,2</t>
  </si>
  <si>
    <t>QUGA_L</t>
  </si>
  <si>
    <t>QUGA_R</t>
  </si>
  <si>
    <t>QUGA_G</t>
  </si>
  <si>
    <t>originally entered into wrong spreadsheet and shifted</t>
  </si>
  <si>
    <t>QUGA_5</t>
  </si>
  <si>
    <t>BA_otherLR</t>
  </si>
  <si>
    <t>BA_sameLR</t>
  </si>
  <si>
    <t>BA_tot</t>
  </si>
  <si>
    <t>HUCKLEBERRIES</t>
  </si>
  <si>
    <t>JUCKLEBERRIES</t>
  </si>
  <si>
    <t>PICO_RD</t>
  </si>
  <si>
    <t>PICO_R5</t>
  </si>
  <si>
    <t>PICO_R4</t>
  </si>
  <si>
    <t>PICO_R3</t>
  </si>
  <si>
    <t>PICO_R2</t>
  </si>
  <si>
    <t>PICO_R1</t>
  </si>
  <si>
    <t>Pinus_sprdead</t>
  </si>
  <si>
    <t>Pinus_sp_r4</t>
  </si>
  <si>
    <t>Pinus_sp_r3</t>
  </si>
  <si>
    <t>Pinus_sp_r2</t>
  </si>
  <si>
    <t>Pinus_sp_r1</t>
  </si>
  <si>
    <t>PICO_5D</t>
  </si>
  <si>
    <t>PICO_5</t>
  </si>
  <si>
    <t>Larvix_5d</t>
  </si>
  <si>
    <t>Larvix_5</t>
  </si>
  <si>
    <t>Pinus_sp_5d</t>
  </si>
  <si>
    <t>Pinus_sp_5</t>
  </si>
  <si>
    <t>PICO_G</t>
  </si>
  <si>
    <t>PICO_R</t>
  </si>
  <si>
    <t>PICO_L</t>
  </si>
  <si>
    <t>Pinus_sp_G</t>
  </si>
  <si>
    <t>Pinus_sp_R</t>
  </si>
  <si>
    <t>Pinus_sp_L</t>
  </si>
  <si>
    <t>fisheye not taken due N or S due to undergrowth</t>
  </si>
  <si>
    <t>tons of undergrowth in fisheye, might need to remove</t>
  </si>
  <si>
    <t>photo taken upside down</t>
  </si>
  <si>
    <t>POTR-M-1H</t>
  </si>
  <si>
    <t>POTR-M-1L</t>
  </si>
  <si>
    <t>POTR-M-2L</t>
  </si>
  <si>
    <t>POTR-M-2H</t>
  </si>
  <si>
    <t>POTR-M-3L</t>
  </si>
  <si>
    <t>POTR-M-3H</t>
  </si>
  <si>
    <t>POTR-M-4H</t>
  </si>
  <si>
    <t>POTR-M-4L</t>
  </si>
  <si>
    <t>POTR-M-5L</t>
  </si>
  <si>
    <t>POTR-M-5H</t>
  </si>
  <si>
    <t>POTR-M-6L</t>
  </si>
  <si>
    <t>POTR-M-6H</t>
  </si>
  <si>
    <t>POTR-M-7L</t>
  </si>
  <si>
    <t>POTR-M-7H</t>
  </si>
  <si>
    <t>POTR-M-8L</t>
  </si>
  <si>
    <t>POTR-M-8H</t>
  </si>
  <si>
    <t>POTR-M-9L</t>
  </si>
  <si>
    <t>POTR-M-9H</t>
  </si>
  <si>
    <t>POTR-M-10L</t>
  </si>
  <si>
    <t>POTR-M-10H</t>
  </si>
  <si>
    <t>POTR-M-11L</t>
  </si>
  <si>
    <t>POTR-M-11H</t>
  </si>
  <si>
    <t>POTR-M-12L</t>
  </si>
  <si>
    <t>POTR-M-12H</t>
  </si>
  <si>
    <t>1 large blown down 3-5 years ago, 2 crowns w/in 5m blown down 3-5 years ago</t>
  </si>
  <si>
    <t>ABLA-L-13L</t>
  </si>
  <si>
    <t>ABLA-L-13H</t>
  </si>
  <si>
    <t>ABLA-L-14L</t>
  </si>
  <si>
    <t>ABLA-L-14H</t>
  </si>
  <si>
    <t>POTR-H-14H</t>
  </si>
  <si>
    <t>POTR-H-14L</t>
  </si>
  <si>
    <t>ABLA-L-15-L</t>
  </si>
  <si>
    <t>ABLA-L-15H</t>
  </si>
  <si>
    <t>POTR-H-15L</t>
  </si>
  <si>
    <t>POTR-H-15H</t>
  </si>
  <si>
    <t>POTR-M-13H</t>
  </si>
  <si>
    <t>POTR-M-13L</t>
  </si>
  <si>
    <t>POTR-M-14H</t>
  </si>
  <si>
    <t>POTR-M-14L</t>
  </si>
  <si>
    <t>POTR-M-15L</t>
  </si>
  <si>
    <t>POTR-M-15H</t>
  </si>
  <si>
    <t>BA_totL</t>
  </si>
  <si>
    <t>BA_same_all</t>
  </si>
  <si>
    <t>BA_other_all</t>
  </si>
  <si>
    <t>BA_totR</t>
  </si>
  <si>
    <t>BA_totG</t>
  </si>
  <si>
    <t>just iphone and Olympia. No regen, originally recorded as ddd.mm.dddd</t>
  </si>
  <si>
    <t>TV mode 445, AV mode 447</t>
  </si>
  <si>
    <t>only one pic with all, only swung 1/2 regen, so multiplied by 2</t>
  </si>
  <si>
    <t>some tiny ABLA and PIEN in with R1, most likely</t>
  </si>
  <si>
    <t>tiny ABLA included with r1s</t>
  </si>
  <si>
    <t>something funky: see "notes" section</t>
  </si>
  <si>
    <t>BA_sameL</t>
  </si>
  <si>
    <t>BA_sameRG</t>
  </si>
  <si>
    <t>BA_otherL</t>
  </si>
  <si>
    <t>BA_otherRG</t>
  </si>
  <si>
    <t>in5_tot</t>
  </si>
  <si>
    <t>in5_L</t>
  </si>
  <si>
    <t>in5_same</t>
  </si>
  <si>
    <t>in5_sameL</t>
  </si>
  <si>
    <t>in5_other</t>
  </si>
  <si>
    <t>in5_otherL</t>
  </si>
  <si>
    <t>01</t>
  </si>
  <si>
    <t>Species name</t>
  </si>
  <si>
    <t>Common name</t>
  </si>
  <si>
    <t>four letter species code of cored tree</t>
  </si>
  <si>
    <t>Elevation band of sampled tree (L = low elevation margin of species elevation range, M= mid elevation/range center, H= high elevation margin of species range)</t>
  </si>
  <si>
    <t>Number of tree pair (2 nearby trees, one in a competative environment and one in a non competative environment). Pair numbers start from 1 for each elevation band of each species.</t>
  </si>
  <si>
    <t>Competative environment of sampled tree: N = noncompetative, C= competative. Assessed qualitatively for tree selection, but quantified following core collection</t>
  </si>
  <si>
    <t>concatenation of previes field into unique tree identifier</t>
  </si>
  <si>
    <t>Latitude in decimal-degrees (datum: WGS 84)</t>
  </si>
  <si>
    <t>Elevation in meters, from a Garmin eTrex GPS</t>
  </si>
  <si>
    <t>% slope of local topography, assessed using a digital inclinometer</t>
  </si>
  <si>
    <t>Compas bearing of local aspect</t>
  </si>
  <si>
    <t>Tree diameter at 1.3m height</t>
  </si>
  <si>
    <t>bark thickness (cm) measured in increment core hole</t>
  </si>
  <si>
    <t>Basal Area Factor of wedge prism used for variable radius plot (square feet per acre)</t>
  </si>
  <si>
    <t>Height</t>
  </si>
  <si>
    <t>LAOC_5nw</t>
  </si>
  <si>
    <t>LAOC_5dnw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</si>
</sst>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3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24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2" borderId="0" xfId="0" applyFill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4" fillId="0" borderId="0" xfId="0" applyFont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0" fillId="0" borderId="0" xfId="0" applyFont="1"/>
    <xf numFmtId="0" fontId="0" fillId="0" borderId="0" xfId="0" applyFont="1" applyFill="1" applyBorder="1"/>
    <xf numFmtId="0" fontId="0" fillId="2" borderId="0" xfId="0" applyFill="1" applyBorder="1"/>
    <xf numFmtId="0" fontId="4" fillId="0" borderId="2" xfId="0" applyFont="1" applyBorder="1"/>
    <xf numFmtId="0" fontId="3" fillId="0" borderId="0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Fill="1" applyBorder="1"/>
    <xf numFmtId="0" fontId="0" fillId="0" borderId="16" xfId="0" applyBorder="1"/>
    <xf numFmtId="0" fontId="5" fillId="3" borderId="0" xfId="49" applyBorder="1"/>
    <xf numFmtId="0" fontId="5" fillId="3" borderId="0" xfId="49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20" xfId="0" applyBorder="1"/>
    <xf numFmtId="0" fontId="0" fillId="0" borderId="1" xfId="0" applyFill="1" applyBorder="1"/>
    <xf numFmtId="0" fontId="0" fillId="2" borderId="1" xfId="0" applyFill="1" applyBorder="1"/>
    <xf numFmtId="0" fontId="0" fillId="2" borderId="11" xfId="0" applyFill="1" applyBorder="1"/>
    <xf numFmtId="0" fontId="6" fillId="4" borderId="0" xfId="108"/>
    <xf numFmtId="0" fontId="6" fillId="4" borderId="2" xfId="108" applyBorder="1"/>
    <xf numFmtId="0" fontId="6" fillId="4" borderId="0" xfId="108" applyBorder="1"/>
    <xf numFmtId="0" fontId="7" fillId="0" borderId="0" xfId="0" applyFont="1"/>
    <xf numFmtId="0" fontId="7" fillId="0" borderId="0" xfId="0" applyFont="1" applyBorder="1"/>
    <xf numFmtId="0" fontId="7" fillId="0" borderId="0" xfId="0" applyFont="1" applyFill="1" applyBorder="1"/>
    <xf numFmtId="0" fontId="4" fillId="0" borderId="1" xfId="0" applyFont="1" applyBorder="1"/>
    <xf numFmtId="0" fontId="3" fillId="0" borderId="22" xfId="0" applyFont="1" applyBorder="1"/>
    <xf numFmtId="0" fontId="0" fillId="0" borderId="1" xfId="0" applyBorder="1"/>
    <xf numFmtId="0" fontId="0" fillId="0" borderId="23" xfId="0" applyBorder="1"/>
    <xf numFmtId="9" fontId="0" fillId="0" borderId="0" xfId="0" applyNumberFormat="1"/>
    <xf numFmtId="0" fontId="0" fillId="0" borderId="10" xfId="0" applyFill="1" applyBorder="1"/>
    <xf numFmtId="0" fontId="4" fillId="0" borderId="25" xfId="0" applyFont="1" applyBorder="1"/>
    <xf numFmtId="0" fontId="0" fillId="0" borderId="2" xfId="0" applyFill="1" applyBorder="1"/>
    <xf numFmtId="0" fontId="0" fillId="0" borderId="21" xfId="0" applyBorder="1"/>
    <xf numFmtId="0" fontId="7" fillId="0" borderId="2" xfId="0" applyFont="1" applyBorder="1"/>
    <xf numFmtId="0" fontId="3" fillId="0" borderId="26" xfId="0" applyFont="1" applyBorder="1"/>
    <xf numFmtId="0" fontId="3" fillId="0" borderId="27" xfId="0" applyFont="1" applyFill="1" applyBorder="1"/>
    <xf numFmtId="0" fontId="10" fillId="0" borderId="12" xfId="0" applyFont="1" applyBorder="1"/>
    <xf numFmtId="0" fontId="11" fillId="0" borderId="4" xfId="0" applyFont="1" applyBorder="1"/>
    <xf numFmtId="0" fontId="12" fillId="0" borderId="2" xfId="0" applyFont="1" applyBorder="1"/>
    <xf numFmtId="0" fontId="12" fillId="0" borderId="2" xfId="0" applyFont="1" applyFill="1" applyBorder="1"/>
    <xf numFmtId="0" fontId="4" fillId="0" borderId="28" xfId="0" applyFont="1" applyBorder="1"/>
    <xf numFmtId="0" fontId="3" fillId="0" borderId="29" xfId="0" applyFont="1" applyBorder="1"/>
    <xf numFmtId="0" fontId="0" fillId="0" borderId="28" xfId="0" applyBorder="1"/>
    <xf numFmtId="0" fontId="0" fillId="0" borderId="28" xfId="0" applyFill="1" applyBorder="1"/>
    <xf numFmtId="0" fontId="4" fillId="0" borderId="30" xfId="0" applyFont="1" applyBorder="1"/>
    <xf numFmtId="0" fontId="12" fillId="0" borderId="0" xfId="0" applyFont="1" applyBorder="1"/>
    <xf numFmtId="0" fontId="8" fillId="5" borderId="28" xfId="121" applyBorder="1"/>
    <xf numFmtId="0" fontId="9" fillId="6" borderId="24" xfId="122"/>
    <xf numFmtId="0" fontId="8" fillId="5" borderId="0" xfId="121"/>
    <xf numFmtId="0" fontId="3" fillId="0" borderId="0" xfId="0" applyFont="1" applyBorder="1"/>
    <xf numFmtId="0" fontId="6" fillId="2" borderId="0" xfId="108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1" xfId="0" applyFill="1" applyBorder="1"/>
    <xf numFmtId="0" fontId="7" fillId="0" borderId="17" xfId="0" applyFont="1" applyFill="1" applyBorder="1"/>
    <xf numFmtId="0" fontId="7" fillId="0" borderId="21" xfId="0" applyFont="1" applyBorder="1"/>
    <xf numFmtId="0" fontId="7" fillId="0" borderId="17" xfId="0" applyFont="1" applyBorder="1"/>
    <xf numFmtId="0" fontId="7" fillId="0" borderId="2" xfId="0" applyFont="1" applyFill="1" applyBorder="1"/>
    <xf numFmtId="0" fontId="5" fillId="3" borderId="10" xfId="49" applyBorder="1"/>
    <xf numFmtId="49" fontId="4" fillId="0" borderId="0" xfId="0" applyNumberFormat="1" applyFont="1"/>
    <xf numFmtId="49" fontId="3" fillId="0" borderId="3" xfId="0" applyNumberFormat="1" applyFont="1" applyBorder="1"/>
    <xf numFmtId="49" fontId="0" fillId="0" borderId="0" xfId="0" applyNumberFormat="1" applyBorder="1"/>
    <xf numFmtId="49" fontId="0" fillId="0" borderId="0" xfId="0" applyNumberFormat="1"/>
    <xf numFmtId="49" fontId="0" fillId="0" borderId="13" xfId="0" applyNumberFormat="1" applyBorder="1"/>
    <xf numFmtId="49" fontId="0" fillId="0" borderId="0" xfId="0" applyNumberFormat="1" applyFill="1" applyBorder="1"/>
    <xf numFmtId="49" fontId="0" fillId="0" borderId="17" xfId="0" applyNumberFormat="1" applyBorder="1"/>
    <xf numFmtId="0" fontId="9" fillId="6" borderId="28" xfId="122" applyBorder="1"/>
    <xf numFmtId="0" fontId="0" fillId="0" borderId="24" xfId="0" applyBorder="1"/>
    <xf numFmtId="0" fontId="0" fillId="0" borderId="24" xfId="0" applyFill="1" applyBorder="1"/>
    <xf numFmtId="0" fontId="12" fillId="0" borderId="0" xfId="0" applyFont="1" applyFill="1" applyBorder="1"/>
    <xf numFmtId="0" fontId="13" fillId="0" borderId="3" xfId="0" applyFont="1" applyBorder="1"/>
    <xf numFmtId="0" fontId="13" fillId="0" borderId="27" xfId="0" applyFont="1" applyBorder="1"/>
    <xf numFmtId="0" fontId="13" fillId="0" borderId="26" xfId="0" applyFont="1" applyBorder="1"/>
    <xf numFmtId="0" fontId="13" fillId="0" borderId="29" xfId="0" applyFont="1" applyBorder="1"/>
    <xf numFmtId="0" fontId="7" fillId="0" borderId="28" xfId="0" applyFont="1" applyBorder="1"/>
    <xf numFmtId="0" fontId="6" fillId="4" borderId="10" xfId="108" applyBorder="1"/>
    <xf numFmtId="0" fontId="6" fillId="4" borderId="11" xfId="108" applyBorder="1"/>
    <xf numFmtId="0" fontId="6" fillId="4" borderId="28" xfId="108" applyBorder="1"/>
    <xf numFmtId="9" fontId="0" fillId="0" borderId="1" xfId="0" applyNumberFormat="1" applyBorder="1"/>
    <xf numFmtId="9" fontId="0" fillId="0" borderId="0" xfId="0" applyNumberFormat="1" applyBorder="1"/>
    <xf numFmtId="0" fontId="14" fillId="0" borderId="6" xfId="49" applyFont="1" applyFill="1" applyBorder="1"/>
    <xf numFmtId="0" fontId="14" fillId="0" borderId="3" xfId="49" applyFont="1" applyFill="1" applyBorder="1"/>
    <xf numFmtId="0" fontId="14" fillId="0" borderId="0" xfId="49" applyFont="1" applyFill="1" applyBorder="1"/>
  </cellXfs>
  <cellStyles count="337">
    <cellStyle name="Bad" xfId="4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Good" xfId="12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Input" xfId="122" builtinId="20"/>
    <cellStyle name="Neutral" xfId="108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46"/>
  <sheetViews>
    <sheetView tabSelected="1" workbookViewId="0">
      <pane xSplit="6" ySplit="2" topLeftCell="CB211" activePane="bottomRight" state="frozen"/>
      <selection activeCell="F1" sqref="F1"/>
      <selection pane="topRight" activeCell="G1" sqref="G1"/>
      <selection pane="bottomLeft" activeCell="F3" sqref="F3"/>
      <selection pane="bottomRight" activeCell="CD225" sqref="CD225"/>
    </sheetView>
  </sheetViews>
  <sheetFormatPr baseColWidth="10" defaultColWidth="11" defaultRowHeight="15" x14ac:dyDescent="0"/>
  <cols>
    <col min="1" max="3" width="11" customWidth="1"/>
    <col min="4" max="4" width="11" style="82" customWidth="1"/>
    <col min="5" max="5" width="11" customWidth="1"/>
    <col min="7" max="10" width="10.83203125" style="1" customWidth="1"/>
    <col min="11" max="11" width="10.83203125" style="16" customWidth="1"/>
    <col min="12" max="12" width="10.83203125" style="15" customWidth="1"/>
    <col min="13" max="13" width="10.83203125" style="16" customWidth="1"/>
    <col min="14" max="14" width="10.83203125" style="15" customWidth="1"/>
    <col min="15" max="20" width="10.83203125" style="1" customWidth="1"/>
    <col min="21" max="22" width="11" style="1"/>
    <col min="23" max="37" width="10.83203125" style="1" customWidth="1"/>
    <col min="38" max="38" width="10.83203125" style="16" customWidth="1"/>
    <col min="39" max="43" width="10.83203125" style="1" customWidth="1"/>
    <col min="44" max="45" width="10.83203125" customWidth="1"/>
    <col min="46" max="47" width="10.83203125" style="102" customWidth="1"/>
    <col min="48" max="50" width="10.83203125" style="1" customWidth="1"/>
    <col min="51" max="51" width="10.83203125" style="15" customWidth="1"/>
    <col min="52" max="61" width="10.83203125" style="1" customWidth="1"/>
    <col min="62" max="62" width="10.83203125" style="16" customWidth="1"/>
    <col min="63" max="73" width="10.83203125" style="1" customWidth="1"/>
    <col min="74" max="74" width="10.83203125" style="46" customWidth="1"/>
    <col min="75" max="79" width="10.83203125" style="1" customWidth="1"/>
    <col min="80" max="81" width="11" style="1"/>
    <col min="82" max="82" width="11" style="16"/>
    <col min="83" max="86" width="11" style="1"/>
    <col min="87" max="87" width="11" style="2"/>
    <col min="92" max="92" width="11" style="2"/>
    <col min="93" max="96" width="11" style="1"/>
    <col min="97" max="97" width="11" style="2"/>
    <col min="103" max="103" width="11" style="2"/>
    <col min="104" max="109" width="11" style="1"/>
  </cols>
  <sheetData>
    <row r="1" spans="1:121" s="8" customFormat="1" ht="18">
      <c r="D1" s="79"/>
      <c r="G1" s="11"/>
      <c r="H1" s="11"/>
      <c r="I1" s="11"/>
      <c r="J1" s="11"/>
      <c r="K1" s="12"/>
      <c r="L1" s="10"/>
      <c r="M1" s="12"/>
      <c r="N1" s="10" t="s">
        <v>114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2"/>
      <c r="AM1" s="11"/>
      <c r="AN1" s="11"/>
      <c r="AO1" s="11"/>
      <c r="AP1" s="11"/>
      <c r="AQ1" s="11"/>
      <c r="AR1"/>
      <c r="AS1"/>
      <c r="AT1" s="100"/>
      <c r="AU1" s="100"/>
      <c r="AV1" s="11"/>
      <c r="AW1" s="11"/>
      <c r="AX1" s="11"/>
      <c r="AY1" s="10" t="s">
        <v>220</v>
      </c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2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50" t="s">
        <v>221</v>
      </c>
      <c r="BW1" s="11"/>
      <c r="BX1" s="11"/>
      <c r="BY1" s="11"/>
      <c r="BZ1" s="11"/>
      <c r="CA1" s="11"/>
      <c r="CB1" s="11"/>
      <c r="CC1" s="11"/>
      <c r="CD1" s="12"/>
      <c r="CE1" s="9" t="s">
        <v>116</v>
      </c>
      <c r="CF1" s="9"/>
      <c r="CG1" s="9"/>
      <c r="CH1" s="9"/>
      <c r="CI1" s="21"/>
      <c r="CN1" s="21"/>
      <c r="CO1" s="9"/>
      <c r="CP1" s="9"/>
      <c r="CQ1" s="9"/>
      <c r="CR1" s="9"/>
      <c r="CS1" s="21"/>
      <c r="CY1" s="21"/>
      <c r="CZ1" s="9"/>
      <c r="DA1" s="9"/>
      <c r="DB1" s="9"/>
      <c r="DC1" s="9"/>
      <c r="DD1" s="9"/>
      <c r="DE1" s="9"/>
    </row>
    <row r="2" spans="1:121" s="6" customFormat="1" ht="16" thickBot="1">
      <c r="A2" s="6" t="s">
        <v>0</v>
      </c>
      <c r="B2" s="6" t="s">
        <v>1</v>
      </c>
      <c r="C2" s="6" t="s">
        <v>236</v>
      </c>
      <c r="D2" s="80" t="s">
        <v>3</v>
      </c>
      <c r="E2" s="6" t="s">
        <v>4</v>
      </c>
      <c r="F2" s="6" t="s">
        <v>29</v>
      </c>
      <c r="G2" s="6" t="s">
        <v>9</v>
      </c>
      <c r="H2" s="6" t="s">
        <v>10</v>
      </c>
      <c r="I2" s="6" t="s">
        <v>2</v>
      </c>
      <c r="J2" s="6" t="s">
        <v>12</v>
      </c>
      <c r="K2" s="14" t="s">
        <v>11</v>
      </c>
      <c r="L2" s="13" t="s">
        <v>13</v>
      </c>
      <c r="M2" s="14" t="s">
        <v>14</v>
      </c>
      <c r="N2" s="13" t="s">
        <v>20</v>
      </c>
      <c r="O2" s="6" t="s">
        <v>198</v>
      </c>
      <c r="P2" s="6" t="s">
        <v>199</v>
      </c>
      <c r="Q2" s="6" t="s">
        <v>200</v>
      </c>
      <c r="R2" s="6" t="s">
        <v>201</v>
      </c>
      <c r="S2" s="6" t="s">
        <v>202</v>
      </c>
      <c r="T2" s="6" t="s">
        <v>203</v>
      </c>
      <c r="U2" s="6" t="s">
        <v>59</v>
      </c>
      <c r="V2" s="6" t="s">
        <v>60</v>
      </c>
      <c r="W2" s="6" t="s">
        <v>61</v>
      </c>
      <c r="X2" s="6" t="s">
        <v>57</v>
      </c>
      <c r="Y2" s="6" t="s">
        <v>58</v>
      </c>
      <c r="Z2" s="6" t="s">
        <v>188</v>
      </c>
      <c r="AA2" s="6" t="s">
        <v>54</v>
      </c>
      <c r="AB2" s="6" t="s">
        <v>55</v>
      </c>
      <c r="AC2" s="6" t="s">
        <v>56</v>
      </c>
      <c r="AD2" s="6" t="s">
        <v>209</v>
      </c>
      <c r="AE2" s="6" t="s">
        <v>210</v>
      </c>
      <c r="AF2" s="6" t="s">
        <v>211</v>
      </c>
      <c r="AG2" s="6" t="s">
        <v>427</v>
      </c>
      <c r="AH2" s="6" t="s">
        <v>428</v>
      </c>
      <c r="AI2" s="6" t="s">
        <v>429</v>
      </c>
      <c r="AJ2" s="6" t="s">
        <v>204</v>
      </c>
      <c r="AK2" s="6" t="s">
        <v>205</v>
      </c>
      <c r="AL2" s="14" t="s">
        <v>206</v>
      </c>
      <c r="AM2" s="6" t="s">
        <v>434</v>
      </c>
      <c r="AN2" s="6" t="s">
        <v>515</v>
      </c>
      <c r="AO2" s="6" t="s">
        <v>433</v>
      </c>
      <c r="AP2" s="6" t="s">
        <v>516</v>
      </c>
      <c r="AQ2" s="6" t="s">
        <v>505</v>
      </c>
      <c r="AR2" t="s">
        <v>517</v>
      </c>
      <c r="AS2" t="s">
        <v>432</v>
      </c>
      <c r="AT2" s="101" t="s">
        <v>518</v>
      </c>
      <c r="AU2" s="101" t="s">
        <v>506</v>
      </c>
      <c r="AV2" s="6" t="s">
        <v>504</v>
      </c>
      <c r="AW2" s="6" t="s">
        <v>507</v>
      </c>
      <c r="AX2" s="6" t="s">
        <v>508</v>
      </c>
      <c r="AY2" s="13" t="s">
        <v>21</v>
      </c>
      <c r="AZ2" s="6" t="s">
        <v>22</v>
      </c>
      <c r="BA2" s="6" t="s">
        <v>215</v>
      </c>
      <c r="BB2" s="6" t="s">
        <v>216</v>
      </c>
      <c r="BC2" s="6" t="s">
        <v>97</v>
      </c>
      <c r="BD2" s="6" t="s">
        <v>106</v>
      </c>
      <c r="BE2" s="6" t="s">
        <v>95</v>
      </c>
      <c r="BF2" s="6" t="s">
        <v>104</v>
      </c>
      <c r="BG2" s="6" t="s">
        <v>96</v>
      </c>
      <c r="BH2" s="6" t="s">
        <v>105</v>
      </c>
      <c r="BI2" s="6" t="s">
        <v>217</v>
      </c>
      <c r="BJ2" s="14" t="s">
        <v>218</v>
      </c>
      <c r="BK2" s="6" t="s">
        <v>431</v>
      </c>
      <c r="BL2" s="6" t="s">
        <v>411</v>
      </c>
      <c r="BM2" s="6" t="s">
        <v>412</v>
      </c>
      <c r="BN2" s="6" t="s">
        <v>268</v>
      </c>
      <c r="BO2" s="6" t="s">
        <v>269</v>
      </c>
      <c r="BP2" s="6" t="s">
        <v>519</v>
      </c>
      <c r="BQ2" s="6" t="s">
        <v>520</v>
      </c>
      <c r="BR2" s="6" t="s">
        <v>521</v>
      </c>
      <c r="BS2" s="6" t="s">
        <v>522</v>
      </c>
      <c r="BT2" s="6" t="s">
        <v>523</v>
      </c>
      <c r="BU2" s="6" t="s">
        <v>524</v>
      </c>
      <c r="BV2" s="45" t="s">
        <v>23</v>
      </c>
      <c r="BW2" s="6" t="s">
        <v>48</v>
      </c>
      <c r="BX2" s="6" t="s">
        <v>49</v>
      </c>
      <c r="BY2" s="6" t="s">
        <v>47</v>
      </c>
      <c r="BZ2" s="6" t="s">
        <v>24</v>
      </c>
      <c r="CA2" s="6" t="s">
        <v>26</v>
      </c>
      <c r="CB2" s="6" t="s">
        <v>25</v>
      </c>
      <c r="CC2" s="6" t="s">
        <v>238</v>
      </c>
      <c r="CD2" s="14" t="s">
        <v>239</v>
      </c>
      <c r="CE2" s="6" t="s">
        <v>32</v>
      </c>
      <c r="CF2" s="6" t="s">
        <v>33</v>
      </c>
      <c r="CG2" s="6" t="s">
        <v>34</v>
      </c>
      <c r="CH2" s="6" t="s">
        <v>35</v>
      </c>
      <c r="CI2" s="7" t="s">
        <v>36</v>
      </c>
      <c r="CJ2" s="6" t="s">
        <v>38</v>
      </c>
      <c r="CK2" s="6" t="s">
        <v>39</v>
      </c>
      <c r="CL2" s="6" t="s">
        <v>40</v>
      </c>
      <c r="CM2" s="6" t="s">
        <v>41</v>
      </c>
      <c r="CN2" s="7" t="s">
        <v>42</v>
      </c>
      <c r="CO2" s="6" t="s">
        <v>128</v>
      </c>
      <c r="CP2" s="6" t="s">
        <v>129</v>
      </c>
      <c r="CQ2" s="6" t="s">
        <v>130</v>
      </c>
      <c r="CR2" s="6" t="s">
        <v>131</v>
      </c>
      <c r="CS2" s="7" t="s">
        <v>132</v>
      </c>
      <c r="CT2" s="6" t="s">
        <v>123</v>
      </c>
      <c r="CU2" s="6" t="s">
        <v>124</v>
      </c>
      <c r="CV2" s="6" t="s">
        <v>125</v>
      </c>
      <c r="CW2" s="6" t="s">
        <v>126</v>
      </c>
      <c r="CX2" s="6" t="s">
        <v>235</v>
      </c>
      <c r="CY2" s="7" t="s">
        <v>127</v>
      </c>
      <c r="CZ2" s="6" t="s">
        <v>133</v>
      </c>
      <c r="DA2" s="6" t="s">
        <v>134</v>
      </c>
      <c r="DB2" s="6" t="s">
        <v>135</v>
      </c>
      <c r="DC2" s="6" t="s">
        <v>136</v>
      </c>
      <c r="DD2" s="6" t="s">
        <v>242</v>
      </c>
      <c r="DE2" s="6" t="s">
        <v>137</v>
      </c>
      <c r="DF2" s="45" t="s">
        <v>286</v>
      </c>
      <c r="DG2" s="6" t="s">
        <v>287</v>
      </c>
      <c r="DH2" s="6" t="s">
        <v>288</v>
      </c>
      <c r="DI2" s="6" t="s">
        <v>289</v>
      </c>
      <c r="DJ2" s="6" t="s">
        <v>290</v>
      </c>
      <c r="DK2" s="6" t="s">
        <v>291</v>
      </c>
      <c r="DL2" s="6" t="s">
        <v>292</v>
      </c>
      <c r="DM2" s="6" t="s">
        <v>293</v>
      </c>
      <c r="DN2" s="6" t="s">
        <v>294</v>
      </c>
      <c r="DO2" s="6" t="s">
        <v>295</v>
      </c>
      <c r="DP2" s="6" t="s">
        <v>37</v>
      </c>
    </row>
    <row r="3" spans="1:121" ht="16.5" customHeight="1" thickTop="1">
      <c r="A3" s="1" t="s">
        <v>5</v>
      </c>
      <c r="B3" s="1" t="s">
        <v>43</v>
      </c>
      <c r="C3" s="1" t="s">
        <v>15</v>
      </c>
      <c r="D3" s="81" t="s">
        <v>525</v>
      </c>
      <c r="E3" s="1" t="s">
        <v>15</v>
      </c>
      <c r="F3" s="1" t="str">
        <f t="shared" ref="F3:F34" si="0">CONCATENATE(B3,"-",C3,"-",D3,E3)</f>
        <v>ABLA-H-01H</v>
      </c>
      <c r="G3" s="20">
        <v>37.457349999999998</v>
      </c>
      <c r="H3" s="20">
        <v>108.083816</v>
      </c>
      <c r="I3" s="20">
        <v>4360</v>
      </c>
      <c r="J3" s="1">
        <v>255</v>
      </c>
      <c r="K3" s="16">
        <v>19.5</v>
      </c>
      <c r="L3" s="15">
        <v>33.1</v>
      </c>
      <c r="M3" s="16">
        <v>1.1000000000000001</v>
      </c>
      <c r="N3" s="15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13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65</v>
      </c>
      <c r="AN3" s="1">
        <f t="shared" ref="AN3:AN34" si="1">N3*AA3</f>
        <v>0</v>
      </c>
      <c r="AO3" s="1">
        <v>0</v>
      </c>
      <c r="AP3" s="1">
        <f t="shared" ref="AP3:AP66" si="2">AQ3-AN3</f>
        <v>0</v>
      </c>
      <c r="AQ3" s="1">
        <v>0</v>
      </c>
      <c r="AR3">
        <f t="shared" ref="AR3:AR66" si="3">AV3-AN3</f>
        <v>65</v>
      </c>
      <c r="AS3">
        <f t="shared" ref="AS3:AS66" si="4">AV3+AW3-AO3</f>
        <v>65</v>
      </c>
      <c r="AT3" s="102">
        <f t="shared" ref="AT3:AT66" si="5">AU3-AR3</f>
        <v>0</v>
      </c>
      <c r="AU3" s="102">
        <f t="shared" ref="AU3:AU66" si="6">AM3-AQ3</f>
        <v>65</v>
      </c>
      <c r="AV3" s="1">
        <v>65</v>
      </c>
      <c r="AW3" s="1">
        <f t="shared" ref="AW3:AW66" si="7">(P3+S3+V3+Y3+AB3+AE3+AH3+AK3)*N3</f>
        <v>0</v>
      </c>
      <c r="AX3" s="1">
        <f t="shared" ref="AX3:AX66" si="8">AM3-AV3-AW3</f>
        <v>0</v>
      </c>
      <c r="AY3" s="15">
        <v>0</v>
      </c>
      <c r="AZ3" s="3">
        <v>0</v>
      </c>
      <c r="BA3" s="1">
        <v>0</v>
      </c>
      <c r="BB3" s="1">
        <v>0</v>
      </c>
      <c r="BC3" s="1">
        <v>4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3">
        <v>0</v>
      </c>
      <c r="BL3" s="3">
        <v>0</v>
      </c>
      <c r="BM3" s="3">
        <v>0</v>
      </c>
      <c r="BN3" s="1">
        <v>0</v>
      </c>
      <c r="BO3" s="1">
        <v>0</v>
      </c>
      <c r="BP3" s="3">
        <f t="shared" ref="BP3:BP66" si="9">SUM(AY3:BO3)</f>
        <v>4</v>
      </c>
      <c r="BQ3" s="3">
        <f t="shared" ref="BQ3:BQ66" si="10">SUM(AY3,BA3,BC3,BE3,BG3,BI3,BK3,BL3,BN3)</f>
        <v>4</v>
      </c>
      <c r="BR3" s="3">
        <f t="shared" ref="BR3:BR34" si="11">SUM(BD3:BE3)</f>
        <v>0</v>
      </c>
      <c r="BS3" s="3">
        <f t="shared" ref="BS3:BS34" si="12">BE3</f>
        <v>0</v>
      </c>
      <c r="BT3" s="3">
        <f t="shared" ref="BT3:BT66" si="13">BP3-BR3</f>
        <v>4</v>
      </c>
      <c r="BU3" s="3">
        <f t="shared" ref="BU3:BU66" si="14">BQ3-BS3</f>
        <v>4</v>
      </c>
      <c r="BV3" s="46">
        <v>3</v>
      </c>
      <c r="BW3" s="1">
        <f>(8.5+40.5)/2</f>
        <v>24.5</v>
      </c>
      <c r="BX3" s="1">
        <v>95.2</v>
      </c>
      <c r="BY3" s="1">
        <v>0</v>
      </c>
      <c r="BZ3" s="1">
        <v>19</v>
      </c>
      <c r="CA3" s="1" t="s">
        <v>28</v>
      </c>
      <c r="CB3" s="1" t="s">
        <v>509</v>
      </c>
      <c r="CC3" s="1" t="s">
        <v>189</v>
      </c>
      <c r="CD3" s="16" t="s">
        <v>189</v>
      </c>
      <c r="CE3" s="1">
        <v>0</v>
      </c>
      <c r="CF3" s="1">
        <v>0</v>
      </c>
      <c r="CG3" s="1">
        <v>0</v>
      </c>
      <c r="CH3" s="1">
        <v>0</v>
      </c>
      <c r="CI3" s="1" t="s">
        <v>189</v>
      </c>
      <c r="CJ3" s="1">
        <v>0</v>
      </c>
      <c r="CK3" s="1">
        <v>0</v>
      </c>
      <c r="CL3" s="1">
        <v>0</v>
      </c>
      <c r="CM3" s="1">
        <v>0</v>
      </c>
      <c r="CN3" s="2" t="s">
        <v>189</v>
      </c>
      <c r="CO3" s="1">
        <v>0</v>
      </c>
      <c r="CP3" s="1">
        <v>0</v>
      </c>
      <c r="CQ3" s="1">
        <v>0</v>
      </c>
      <c r="CR3" s="1">
        <v>0</v>
      </c>
      <c r="CS3" s="2" t="s">
        <v>189</v>
      </c>
      <c r="CT3" s="28"/>
      <c r="CU3" s="28" t="s">
        <v>189</v>
      </c>
      <c r="CV3" s="28" t="s">
        <v>189</v>
      </c>
      <c r="CW3" s="28" t="s">
        <v>189</v>
      </c>
      <c r="CX3" s="28" t="s">
        <v>189</v>
      </c>
      <c r="CY3" s="2" t="s">
        <v>189</v>
      </c>
      <c r="CZ3" s="28" t="s">
        <v>189</v>
      </c>
      <c r="DA3" s="28" t="s">
        <v>189</v>
      </c>
      <c r="DB3" s="28" t="s">
        <v>189</v>
      </c>
      <c r="DC3" s="28" t="s">
        <v>189</v>
      </c>
      <c r="DD3" s="28" t="s">
        <v>189</v>
      </c>
      <c r="DE3" s="1" t="s">
        <v>189</v>
      </c>
      <c r="DF3" s="3">
        <v>0</v>
      </c>
      <c r="DG3" s="3">
        <v>0</v>
      </c>
      <c r="DH3" s="3">
        <v>0</v>
      </c>
      <c r="DI3" s="3">
        <v>0</v>
      </c>
      <c r="DJ3" s="2" t="s">
        <v>189</v>
      </c>
      <c r="DK3" s="3">
        <v>0</v>
      </c>
      <c r="DL3" s="3">
        <v>0</v>
      </c>
      <c r="DM3" s="3">
        <v>0</v>
      </c>
      <c r="DN3" s="3">
        <v>0</v>
      </c>
      <c r="DO3" s="2" t="s">
        <v>189</v>
      </c>
      <c r="DP3" s="1"/>
      <c r="DQ3" s="1"/>
    </row>
    <row r="4" spans="1:121">
      <c r="A4" t="s">
        <v>5</v>
      </c>
      <c r="B4" t="s">
        <v>43</v>
      </c>
      <c r="C4" t="s">
        <v>15</v>
      </c>
      <c r="D4" s="82" t="s">
        <v>525</v>
      </c>
      <c r="E4" t="s">
        <v>8</v>
      </c>
      <c r="F4" t="str">
        <f t="shared" si="0"/>
        <v>ABLA-H-01L</v>
      </c>
      <c r="G4" s="1">
        <v>37.45758</v>
      </c>
      <c r="H4" s="1">
        <v>108.08465</v>
      </c>
      <c r="I4" s="1">
        <v>3452</v>
      </c>
      <c r="J4" s="1">
        <v>230</v>
      </c>
      <c r="K4" s="16">
        <v>17</v>
      </c>
      <c r="L4" s="15">
        <v>45.5</v>
      </c>
      <c r="M4" s="16">
        <v>2</v>
      </c>
      <c r="N4" s="15">
        <v>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1">
        <v>85</v>
      </c>
      <c r="AN4" s="1">
        <f t="shared" si="1"/>
        <v>5</v>
      </c>
      <c r="AO4" s="1">
        <v>5</v>
      </c>
      <c r="AP4" s="1">
        <f t="shared" si="2"/>
        <v>0</v>
      </c>
      <c r="AQ4" s="1">
        <v>5</v>
      </c>
      <c r="AR4">
        <f t="shared" si="3"/>
        <v>80</v>
      </c>
      <c r="AS4">
        <f t="shared" si="4"/>
        <v>80</v>
      </c>
      <c r="AT4" s="102">
        <f t="shared" si="5"/>
        <v>0</v>
      </c>
      <c r="AU4" s="102">
        <f t="shared" si="6"/>
        <v>80</v>
      </c>
      <c r="AV4" s="1">
        <v>85</v>
      </c>
      <c r="AW4" s="1">
        <f t="shared" si="7"/>
        <v>0</v>
      </c>
      <c r="AX4" s="1">
        <f t="shared" si="8"/>
        <v>0</v>
      </c>
      <c r="AY4" s="15">
        <v>0</v>
      </c>
      <c r="AZ4" s="3">
        <v>0</v>
      </c>
      <c r="BA4" s="3">
        <v>0</v>
      </c>
      <c r="BB4" s="3">
        <v>0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f t="shared" si="9"/>
        <v>1</v>
      </c>
      <c r="BQ4" s="3">
        <f t="shared" si="10"/>
        <v>1</v>
      </c>
      <c r="BR4" s="3">
        <f t="shared" si="11"/>
        <v>0</v>
      </c>
      <c r="BS4" s="3">
        <f t="shared" si="12"/>
        <v>0</v>
      </c>
      <c r="BT4" s="3">
        <f t="shared" si="13"/>
        <v>1</v>
      </c>
      <c r="BU4" s="3">
        <f t="shared" si="14"/>
        <v>1</v>
      </c>
      <c r="BV4" s="46">
        <v>0</v>
      </c>
      <c r="BW4" s="3">
        <v>10</v>
      </c>
      <c r="BX4" s="3">
        <v>78</v>
      </c>
      <c r="BY4" s="1">
        <v>0</v>
      </c>
      <c r="BZ4" s="3">
        <v>17</v>
      </c>
      <c r="CA4" s="3" t="s">
        <v>28</v>
      </c>
      <c r="CB4" s="1" t="s">
        <v>45</v>
      </c>
      <c r="CC4" s="1" t="s">
        <v>189</v>
      </c>
      <c r="CD4" s="16" t="s">
        <v>189</v>
      </c>
      <c r="CE4" s="3">
        <v>0</v>
      </c>
      <c r="CF4" s="3">
        <v>0</v>
      </c>
      <c r="CG4" s="3">
        <v>0</v>
      </c>
      <c r="CH4" s="3">
        <v>0</v>
      </c>
      <c r="CI4" s="1" t="s">
        <v>189</v>
      </c>
      <c r="CJ4" s="3">
        <v>0</v>
      </c>
      <c r="CK4" s="3">
        <v>0</v>
      </c>
      <c r="CL4" s="3">
        <v>0</v>
      </c>
      <c r="CM4" s="3">
        <v>0</v>
      </c>
      <c r="CN4" s="2" t="s">
        <v>189</v>
      </c>
      <c r="CO4" s="3">
        <v>0</v>
      </c>
      <c r="CP4" s="3">
        <v>0</v>
      </c>
      <c r="CQ4" s="3">
        <v>0</v>
      </c>
      <c r="CR4" s="3">
        <v>0</v>
      </c>
      <c r="CS4" s="2" t="s">
        <v>189</v>
      </c>
      <c r="CT4" s="29"/>
      <c r="CU4" s="28" t="s">
        <v>189</v>
      </c>
      <c r="CV4" s="28" t="s">
        <v>189</v>
      </c>
      <c r="CW4" s="28" t="s">
        <v>189</v>
      </c>
      <c r="CX4" s="28" t="s">
        <v>189</v>
      </c>
      <c r="CY4" s="2" t="s">
        <v>189</v>
      </c>
      <c r="CZ4" s="28" t="s">
        <v>189</v>
      </c>
      <c r="DA4" s="28" t="s">
        <v>189</v>
      </c>
      <c r="DB4" s="28" t="s">
        <v>189</v>
      </c>
      <c r="DC4" s="28" t="s">
        <v>189</v>
      </c>
      <c r="DD4" s="28" t="s">
        <v>189</v>
      </c>
      <c r="DE4" s="1" t="s">
        <v>189</v>
      </c>
      <c r="DF4" s="3">
        <v>0</v>
      </c>
      <c r="DG4" s="3">
        <v>0</v>
      </c>
      <c r="DH4" s="3">
        <v>0</v>
      </c>
      <c r="DI4" s="3">
        <v>0</v>
      </c>
      <c r="DJ4" s="2" t="s">
        <v>189</v>
      </c>
      <c r="DK4" s="3">
        <v>0</v>
      </c>
      <c r="DL4" s="3">
        <v>0</v>
      </c>
      <c r="DM4" s="3">
        <v>0</v>
      </c>
      <c r="DN4" s="3">
        <v>0</v>
      </c>
      <c r="DO4" s="2" t="s">
        <v>189</v>
      </c>
    </row>
    <row r="5" spans="1:121">
      <c r="A5" t="s">
        <v>5</v>
      </c>
      <c r="B5" t="s">
        <v>43</v>
      </c>
      <c r="C5" t="s">
        <v>15</v>
      </c>
      <c r="D5" s="82">
        <v>2</v>
      </c>
      <c r="E5" t="s">
        <v>15</v>
      </c>
      <c r="F5" t="str">
        <f t="shared" si="0"/>
        <v>ABLA-H-2H</v>
      </c>
      <c r="G5" s="1">
        <v>37.456220000000002</v>
      </c>
      <c r="H5" s="1">
        <v>108.08311</v>
      </c>
      <c r="I5" s="1">
        <v>3498</v>
      </c>
      <c r="J5" s="1">
        <v>230</v>
      </c>
      <c r="K5" s="16">
        <v>15</v>
      </c>
      <c r="L5" s="15">
        <v>26.2</v>
      </c>
      <c r="M5" s="16">
        <v>1.5</v>
      </c>
      <c r="N5" s="15">
        <v>10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28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>
        <v>7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>
        <f>SUM(O5:AL5)*N5</f>
        <v>70</v>
      </c>
      <c r="AN5" s="1">
        <f t="shared" si="1"/>
        <v>70</v>
      </c>
      <c r="AO5" s="1">
        <v>70</v>
      </c>
      <c r="AP5" s="1">
        <f t="shared" si="2"/>
        <v>0</v>
      </c>
      <c r="AQ5" s="1">
        <v>70</v>
      </c>
      <c r="AR5">
        <f t="shared" si="3"/>
        <v>0</v>
      </c>
      <c r="AS5">
        <f t="shared" si="4"/>
        <v>0</v>
      </c>
      <c r="AT5" s="102">
        <f t="shared" si="5"/>
        <v>0</v>
      </c>
      <c r="AU5" s="102">
        <f t="shared" si="6"/>
        <v>0</v>
      </c>
      <c r="AV5" s="1">
        <v>70</v>
      </c>
      <c r="AW5" s="1">
        <f t="shared" si="7"/>
        <v>0</v>
      </c>
      <c r="AX5" s="1">
        <f t="shared" si="8"/>
        <v>0</v>
      </c>
      <c r="AY5" s="15">
        <v>0</v>
      </c>
      <c r="AZ5" s="3">
        <v>0</v>
      </c>
      <c r="BA5" s="3">
        <v>0</v>
      </c>
      <c r="BB5" s="3">
        <v>0</v>
      </c>
      <c r="BC5" s="3">
        <v>6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f t="shared" si="9"/>
        <v>6</v>
      </c>
      <c r="BQ5" s="3">
        <f t="shared" si="10"/>
        <v>6</v>
      </c>
      <c r="BR5" s="3">
        <f t="shared" si="11"/>
        <v>0</v>
      </c>
      <c r="BS5" s="3">
        <f t="shared" si="12"/>
        <v>0</v>
      </c>
      <c r="BT5" s="3">
        <f t="shared" si="13"/>
        <v>6</v>
      </c>
      <c r="BU5" s="3">
        <f t="shared" si="14"/>
        <v>6</v>
      </c>
      <c r="BV5" s="46" t="s">
        <v>189</v>
      </c>
      <c r="BW5" s="1">
        <f>0.5*13+0.5*32</f>
        <v>22.5</v>
      </c>
      <c r="BX5" s="3">
        <v>75</v>
      </c>
      <c r="BY5" s="1">
        <v>0</v>
      </c>
      <c r="BZ5" s="28"/>
      <c r="CA5" s="3" t="s">
        <v>28</v>
      </c>
      <c r="CB5" s="1" t="s">
        <v>45</v>
      </c>
      <c r="CC5" s="1" t="s">
        <v>189</v>
      </c>
      <c r="CD5" s="16" t="s">
        <v>189</v>
      </c>
      <c r="CE5" s="3">
        <v>0</v>
      </c>
      <c r="CF5" s="3">
        <v>0</v>
      </c>
      <c r="CG5" s="3">
        <v>0</v>
      </c>
      <c r="CH5" s="3">
        <v>0</v>
      </c>
      <c r="CI5" s="2" t="s">
        <v>189</v>
      </c>
      <c r="CJ5" s="3">
        <v>0</v>
      </c>
      <c r="CK5" s="3">
        <v>0</v>
      </c>
      <c r="CL5" s="3">
        <v>0</v>
      </c>
      <c r="CM5" s="3">
        <v>0</v>
      </c>
      <c r="CN5" s="2" t="s">
        <v>189</v>
      </c>
      <c r="CO5" s="3">
        <v>0</v>
      </c>
      <c r="CP5" s="3">
        <v>0</v>
      </c>
      <c r="CQ5" s="3">
        <v>0</v>
      </c>
      <c r="CR5" s="3">
        <v>0</v>
      </c>
      <c r="CS5" s="2" t="s">
        <v>189</v>
      </c>
      <c r="CT5" s="29"/>
      <c r="CU5" s="28" t="s">
        <v>189</v>
      </c>
      <c r="CV5" s="28" t="s">
        <v>189</v>
      </c>
      <c r="CW5" s="28" t="s">
        <v>189</v>
      </c>
      <c r="CX5" s="28" t="s">
        <v>189</v>
      </c>
      <c r="CY5" s="2" t="s">
        <v>189</v>
      </c>
      <c r="CZ5" s="28" t="s">
        <v>189</v>
      </c>
      <c r="DA5" s="28" t="s">
        <v>189</v>
      </c>
      <c r="DB5" s="28" t="s">
        <v>189</v>
      </c>
      <c r="DC5" s="28" t="s">
        <v>189</v>
      </c>
      <c r="DD5" s="28" t="s">
        <v>189</v>
      </c>
      <c r="DE5" s="1" t="s">
        <v>189</v>
      </c>
      <c r="DF5" s="3">
        <v>0</v>
      </c>
      <c r="DG5" s="3">
        <v>0</v>
      </c>
      <c r="DH5" s="3">
        <v>0</v>
      </c>
      <c r="DI5" s="3">
        <v>0</v>
      </c>
      <c r="DJ5" s="2" t="s">
        <v>189</v>
      </c>
      <c r="DK5" s="3">
        <v>0</v>
      </c>
      <c r="DL5" s="3">
        <v>0</v>
      </c>
      <c r="DM5" s="3">
        <v>0</v>
      </c>
      <c r="DN5" s="3">
        <v>0</v>
      </c>
      <c r="DO5" s="2" t="s">
        <v>189</v>
      </c>
    </row>
    <row r="6" spans="1:121">
      <c r="A6" t="s">
        <v>5</v>
      </c>
      <c r="B6" t="s">
        <v>43</v>
      </c>
      <c r="C6" t="s">
        <v>15</v>
      </c>
      <c r="D6" s="82">
        <v>2</v>
      </c>
      <c r="E6" t="s">
        <v>8</v>
      </c>
      <c r="F6" t="str">
        <f t="shared" si="0"/>
        <v>ABLA-H-2L</v>
      </c>
      <c r="G6" s="1">
        <v>37.45635</v>
      </c>
      <c r="H6" s="1">
        <v>108.08355</v>
      </c>
      <c r="I6" s="1">
        <v>3496</v>
      </c>
      <c r="J6" s="1">
        <v>230</v>
      </c>
      <c r="K6" s="16">
        <v>10</v>
      </c>
      <c r="L6" s="15">
        <v>19.399999999999999</v>
      </c>
      <c r="M6" s="16">
        <v>1.5</v>
      </c>
      <c r="N6" s="15">
        <v>10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5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1">
        <v>50</v>
      </c>
      <c r="AN6" s="1">
        <f t="shared" si="1"/>
        <v>0</v>
      </c>
      <c r="AO6" s="1">
        <v>0</v>
      </c>
      <c r="AP6" s="1">
        <f t="shared" si="2"/>
        <v>0</v>
      </c>
      <c r="AQ6" s="1">
        <v>0</v>
      </c>
      <c r="AR6">
        <f t="shared" si="3"/>
        <v>50</v>
      </c>
      <c r="AS6">
        <f t="shared" si="4"/>
        <v>50</v>
      </c>
      <c r="AT6" s="102">
        <f t="shared" si="5"/>
        <v>0</v>
      </c>
      <c r="AU6" s="102">
        <f t="shared" si="6"/>
        <v>50</v>
      </c>
      <c r="AV6" s="1">
        <v>50</v>
      </c>
      <c r="AW6" s="1">
        <f t="shared" si="7"/>
        <v>0</v>
      </c>
      <c r="AX6" s="1">
        <f t="shared" si="8"/>
        <v>0</v>
      </c>
      <c r="AY6" s="15">
        <v>0</v>
      </c>
      <c r="AZ6" s="3">
        <v>0</v>
      </c>
      <c r="BA6" s="3">
        <v>0</v>
      </c>
      <c r="BB6" s="3">
        <v>0</v>
      </c>
      <c r="BC6" s="3">
        <v>2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f t="shared" si="9"/>
        <v>2</v>
      </c>
      <c r="BQ6" s="3">
        <f t="shared" si="10"/>
        <v>2</v>
      </c>
      <c r="BR6" s="3">
        <f t="shared" si="11"/>
        <v>0</v>
      </c>
      <c r="BS6" s="3">
        <f t="shared" si="12"/>
        <v>0</v>
      </c>
      <c r="BT6" s="3">
        <f t="shared" si="13"/>
        <v>2</v>
      </c>
      <c r="BU6" s="3">
        <f t="shared" si="14"/>
        <v>2</v>
      </c>
      <c r="BV6" s="46" t="s">
        <v>189</v>
      </c>
      <c r="BW6" s="28">
        <v>0</v>
      </c>
      <c r="BX6" s="3">
        <v>52.4</v>
      </c>
      <c r="BY6" s="1">
        <v>0</v>
      </c>
      <c r="BZ6" s="3">
        <v>15</v>
      </c>
      <c r="CA6" s="3" t="s">
        <v>28</v>
      </c>
      <c r="CB6" s="1" t="s">
        <v>45</v>
      </c>
      <c r="CC6" s="1" t="s">
        <v>189</v>
      </c>
      <c r="CD6" s="16" t="s">
        <v>189</v>
      </c>
      <c r="CE6" s="3">
        <v>0</v>
      </c>
      <c r="CF6" s="3">
        <v>0</v>
      </c>
      <c r="CG6" s="3">
        <v>0</v>
      </c>
      <c r="CH6" s="3">
        <v>0</v>
      </c>
      <c r="CI6" s="2" t="s">
        <v>189</v>
      </c>
      <c r="CJ6" s="3">
        <v>0</v>
      </c>
      <c r="CK6" s="3">
        <v>0</v>
      </c>
      <c r="CL6" s="3">
        <v>0</v>
      </c>
      <c r="CM6" s="3">
        <v>0</v>
      </c>
      <c r="CN6" s="2" t="s">
        <v>189</v>
      </c>
      <c r="CO6" s="3">
        <v>0</v>
      </c>
      <c r="CP6" s="3">
        <v>0</v>
      </c>
      <c r="CQ6" s="3">
        <v>0</v>
      </c>
      <c r="CR6" s="3">
        <v>0</v>
      </c>
      <c r="CS6" s="2" t="s">
        <v>189</v>
      </c>
      <c r="CT6" s="29"/>
      <c r="CU6" s="28" t="s">
        <v>189</v>
      </c>
      <c r="CV6" s="28" t="s">
        <v>189</v>
      </c>
      <c r="CW6" s="28" t="s">
        <v>189</v>
      </c>
      <c r="CX6" s="28" t="s">
        <v>189</v>
      </c>
      <c r="CY6" s="2" t="s">
        <v>189</v>
      </c>
      <c r="CZ6" s="28" t="s">
        <v>189</v>
      </c>
      <c r="DA6" s="28" t="s">
        <v>189</v>
      </c>
      <c r="DB6" s="28" t="s">
        <v>189</v>
      </c>
      <c r="DC6" s="28" t="s">
        <v>189</v>
      </c>
      <c r="DD6" s="28" t="s">
        <v>189</v>
      </c>
      <c r="DE6" s="1" t="s">
        <v>189</v>
      </c>
      <c r="DF6" s="3">
        <v>0</v>
      </c>
      <c r="DG6" s="3">
        <v>0</v>
      </c>
      <c r="DH6" s="3">
        <v>0</v>
      </c>
      <c r="DI6" s="3">
        <v>0</v>
      </c>
      <c r="DJ6" s="2" t="s">
        <v>189</v>
      </c>
      <c r="DK6" s="3">
        <v>0</v>
      </c>
      <c r="DL6" s="3">
        <v>0</v>
      </c>
      <c r="DM6" s="3">
        <v>0</v>
      </c>
      <c r="DN6" s="3">
        <v>0</v>
      </c>
      <c r="DO6" s="2" t="s">
        <v>189</v>
      </c>
    </row>
    <row r="7" spans="1:121">
      <c r="A7" t="s">
        <v>5</v>
      </c>
      <c r="B7" t="s">
        <v>43</v>
      </c>
      <c r="C7" t="s">
        <v>15</v>
      </c>
      <c r="D7" s="82">
        <v>3</v>
      </c>
      <c r="E7" t="s">
        <v>15</v>
      </c>
      <c r="F7" t="str">
        <f t="shared" si="0"/>
        <v>ABLA-H-3H</v>
      </c>
      <c r="G7" s="1">
        <v>37.461689999999997</v>
      </c>
      <c r="H7" s="1">
        <v>108.08877</v>
      </c>
      <c r="I7" s="1">
        <v>3458</v>
      </c>
      <c r="J7" s="1" t="s">
        <v>19</v>
      </c>
      <c r="K7" s="16">
        <v>30</v>
      </c>
      <c r="L7" s="15">
        <v>23.5</v>
      </c>
      <c r="M7" s="16">
        <v>1.8</v>
      </c>
      <c r="N7" s="15">
        <v>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8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1">
        <v>40</v>
      </c>
      <c r="AN7" s="1">
        <f t="shared" si="1"/>
        <v>0</v>
      </c>
      <c r="AO7" s="1">
        <v>0</v>
      </c>
      <c r="AP7" s="1">
        <f t="shared" si="2"/>
        <v>0</v>
      </c>
      <c r="AQ7" s="1">
        <v>0</v>
      </c>
      <c r="AR7">
        <f t="shared" si="3"/>
        <v>40</v>
      </c>
      <c r="AS7">
        <f t="shared" si="4"/>
        <v>40</v>
      </c>
      <c r="AT7" s="102">
        <f t="shared" si="5"/>
        <v>0</v>
      </c>
      <c r="AU7" s="102">
        <f t="shared" si="6"/>
        <v>40</v>
      </c>
      <c r="AV7" s="1">
        <v>40</v>
      </c>
      <c r="AW7" s="1">
        <f t="shared" si="7"/>
        <v>0</v>
      </c>
      <c r="AX7" s="1">
        <f t="shared" si="8"/>
        <v>0</v>
      </c>
      <c r="AY7" s="15">
        <v>0</v>
      </c>
      <c r="AZ7" s="3">
        <v>0</v>
      </c>
      <c r="BA7" s="3">
        <v>0</v>
      </c>
      <c r="BB7" s="3">
        <v>0</v>
      </c>
      <c r="BC7" s="3">
        <v>3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f t="shared" si="9"/>
        <v>3</v>
      </c>
      <c r="BQ7" s="3">
        <f t="shared" si="10"/>
        <v>3</v>
      </c>
      <c r="BR7" s="3">
        <f t="shared" si="11"/>
        <v>0</v>
      </c>
      <c r="BS7" s="3">
        <f t="shared" si="12"/>
        <v>0</v>
      </c>
      <c r="BT7" s="3">
        <f t="shared" si="13"/>
        <v>3</v>
      </c>
      <c r="BU7" s="3">
        <f t="shared" si="14"/>
        <v>3</v>
      </c>
      <c r="BV7" s="46" t="s">
        <v>189</v>
      </c>
      <c r="BW7" s="28">
        <v>0</v>
      </c>
      <c r="BX7" s="3">
        <v>57.1</v>
      </c>
      <c r="BY7" s="1">
        <v>0</v>
      </c>
      <c r="BZ7" s="3">
        <v>18</v>
      </c>
      <c r="CA7" s="3" t="s">
        <v>28</v>
      </c>
      <c r="CB7" s="1" t="s">
        <v>45</v>
      </c>
      <c r="CC7" s="1" t="s">
        <v>189</v>
      </c>
      <c r="CD7" s="16" t="s">
        <v>189</v>
      </c>
      <c r="CE7" s="3">
        <v>0</v>
      </c>
      <c r="CF7" s="3">
        <v>0</v>
      </c>
      <c r="CG7" s="3">
        <v>0</v>
      </c>
      <c r="CH7" s="3">
        <v>0</v>
      </c>
      <c r="CI7" s="2" t="s">
        <v>189</v>
      </c>
      <c r="CJ7" s="3">
        <v>0</v>
      </c>
      <c r="CK7" s="3">
        <v>0</v>
      </c>
      <c r="CL7" s="3">
        <v>0</v>
      </c>
      <c r="CM7" s="3">
        <v>0</v>
      </c>
      <c r="CN7" s="2" t="s">
        <v>189</v>
      </c>
      <c r="CO7" s="3">
        <v>0</v>
      </c>
      <c r="CP7" s="3">
        <v>0</v>
      </c>
      <c r="CQ7" s="3">
        <v>0</v>
      </c>
      <c r="CR7" s="3">
        <v>0</v>
      </c>
      <c r="CS7" s="2" t="s">
        <v>189</v>
      </c>
      <c r="CT7" s="29"/>
      <c r="CU7" s="28" t="s">
        <v>189</v>
      </c>
      <c r="CV7" s="28" t="s">
        <v>189</v>
      </c>
      <c r="CW7" s="28" t="s">
        <v>189</v>
      </c>
      <c r="CX7" s="28" t="s">
        <v>189</v>
      </c>
      <c r="CY7" s="2" t="s">
        <v>189</v>
      </c>
      <c r="CZ7" s="28" t="s">
        <v>189</v>
      </c>
      <c r="DA7" s="28" t="s">
        <v>189</v>
      </c>
      <c r="DB7" s="28" t="s">
        <v>189</v>
      </c>
      <c r="DC7" s="28" t="s">
        <v>189</v>
      </c>
      <c r="DD7" s="28" t="s">
        <v>189</v>
      </c>
      <c r="DE7" s="1" t="s">
        <v>189</v>
      </c>
      <c r="DF7" s="3">
        <v>0</v>
      </c>
      <c r="DG7" s="3">
        <v>0</v>
      </c>
      <c r="DH7" s="3">
        <v>0</v>
      </c>
      <c r="DI7" s="3">
        <v>0</v>
      </c>
      <c r="DJ7" s="2" t="s">
        <v>189</v>
      </c>
      <c r="DK7" s="3">
        <v>0</v>
      </c>
      <c r="DL7" s="3">
        <v>0</v>
      </c>
      <c r="DM7" s="3">
        <v>0</v>
      </c>
      <c r="DN7" s="3">
        <v>0</v>
      </c>
      <c r="DO7" s="2" t="s">
        <v>189</v>
      </c>
    </row>
    <row r="8" spans="1:121">
      <c r="A8" t="s">
        <v>5</v>
      </c>
      <c r="B8" t="s">
        <v>43</v>
      </c>
      <c r="C8" t="s">
        <v>15</v>
      </c>
      <c r="D8" s="82">
        <v>3</v>
      </c>
      <c r="E8" t="s">
        <v>8</v>
      </c>
      <c r="F8" t="str">
        <f t="shared" si="0"/>
        <v>ABLA-H-3L</v>
      </c>
      <c r="G8" s="1">
        <v>37.461169999999996</v>
      </c>
      <c r="H8" s="1">
        <v>108.08750999999999</v>
      </c>
      <c r="I8" s="1">
        <v>3447</v>
      </c>
      <c r="J8" s="1" t="s">
        <v>19</v>
      </c>
      <c r="K8" s="16">
        <v>30</v>
      </c>
      <c r="L8" s="15">
        <v>21</v>
      </c>
      <c r="M8" s="16">
        <v>1.1000000000000001</v>
      </c>
      <c r="N8" s="15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1">
        <v>25</v>
      </c>
      <c r="AN8" s="1">
        <f t="shared" si="1"/>
        <v>0</v>
      </c>
      <c r="AO8" s="1">
        <v>0</v>
      </c>
      <c r="AP8" s="1">
        <f t="shared" si="2"/>
        <v>0</v>
      </c>
      <c r="AQ8" s="1">
        <v>0</v>
      </c>
      <c r="AR8">
        <f t="shared" si="3"/>
        <v>25</v>
      </c>
      <c r="AS8">
        <f t="shared" si="4"/>
        <v>25</v>
      </c>
      <c r="AT8" s="102">
        <f t="shared" si="5"/>
        <v>0</v>
      </c>
      <c r="AU8" s="102">
        <f t="shared" si="6"/>
        <v>25</v>
      </c>
      <c r="AV8" s="1">
        <v>25</v>
      </c>
      <c r="AW8" s="1">
        <f t="shared" si="7"/>
        <v>0</v>
      </c>
      <c r="AX8" s="1">
        <f t="shared" si="8"/>
        <v>0</v>
      </c>
      <c r="AY8" s="15">
        <v>0</v>
      </c>
      <c r="AZ8" s="3">
        <v>0</v>
      </c>
      <c r="BA8" s="3">
        <v>0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f t="shared" si="9"/>
        <v>1</v>
      </c>
      <c r="BQ8" s="3">
        <f t="shared" si="10"/>
        <v>1</v>
      </c>
      <c r="BR8" s="3">
        <f t="shared" si="11"/>
        <v>0</v>
      </c>
      <c r="BS8" s="3">
        <f t="shared" si="12"/>
        <v>0</v>
      </c>
      <c r="BT8" s="3">
        <f t="shared" si="13"/>
        <v>1</v>
      </c>
      <c r="BU8" s="3">
        <f t="shared" si="14"/>
        <v>1</v>
      </c>
      <c r="BV8" s="46" t="s">
        <v>189</v>
      </c>
      <c r="BW8" s="28">
        <v>0</v>
      </c>
      <c r="BX8" s="3">
        <v>52.6</v>
      </c>
      <c r="BY8" s="1">
        <v>0</v>
      </c>
      <c r="BZ8" s="3">
        <v>18</v>
      </c>
      <c r="CA8" s="3" t="s">
        <v>28</v>
      </c>
      <c r="CB8" s="1" t="s">
        <v>45</v>
      </c>
      <c r="CC8" s="1" t="s">
        <v>189</v>
      </c>
      <c r="CD8" s="16" t="s">
        <v>189</v>
      </c>
      <c r="CE8" s="3">
        <v>0</v>
      </c>
      <c r="CF8" s="3">
        <v>0</v>
      </c>
      <c r="CG8" s="3">
        <v>0</v>
      </c>
      <c r="CH8" s="3">
        <v>0</v>
      </c>
      <c r="CI8" s="2" t="s">
        <v>189</v>
      </c>
      <c r="CJ8" s="3">
        <v>0</v>
      </c>
      <c r="CK8" s="3">
        <v>0</v>
      </c>
      <c r="CL8" s="3">
        <v>0</v>
      </c>
      <c r="CM8" s="3">
        <v>0</v>
      </c>
      <c r="CN8" s="2" t="s">
        <v>189</v>
      </c>
      <c r="CO8" s="3">
        <v>0</v>
      </c>
      <c r="CP8" s="3">
        <v>0</v>
      </c>
      <c r="CQ8" s="3">
        <v>0</v>
      </c>
      <c r="CR8" s="3">
        <v>0</v>
      </c>
      <c r="CS8" s="2" t="s">
        <v>189</v>
      </c>
      <c r="CT8" s="29"/>
      <c r="CU8" s="28" t="s">
        <v>189</v>
      </c>
      <c r="CV8" s="28" t="s">
        <v>189</v>
      </c>
      <c r="CW8" s="28" t="s">
        <v>189</v>
      </c>
      <c r="CX8" s="28" t="s">
        <v>189</v>
      </c>
      <c r="CY8" s="2" t="s">
        <v>189</v>
      </c>
      <c r="CZ8" s="28" t="s">
        <v>189</v>
      </c>
      <c r="DA8" s="28" t="s">
        <v>189</v>
      </c>
      <c r="DB8" s="28" t="s">
        <v>189</v>
      </c>
      <c r="DC8" s="28" t="s">
        <v>189</v>
      </c>
      <c r="DD8" s="28" t="s">
        <v>189</v>
      </c>
      <c r="DE8" s="1" t="s">
        <v>189</v>
      </c>
      <c r="DF8" s="3">
        <v>0</v>
      </c>
      <c r="DG8" s="3">
        <v>0</v>
      </c>
      <c r="DH8" s="3">
        <v>0</v>
      </c>
      <c r="DI8" s="3">
        <v>0</v>
      </c>
      <c r="DJ8" s="2" t="s">
        <v>189</v>
      </c>
      <c r="DK8" s="3">
        <v>0</v>
      </c>
      <c r="DL8" s="3">
        <v>0</v>
      </c>
      <c r="DM8" s="3">
        <v>0</v>
      </c>
      <c r="DN8" s="3">
        <v>0</v>
      </c>
      <c r="DO8" s="2" t="s">
        <v>189</v>
      </c>
    </row>
    <row r="9" spans="1:121">
      <c r="A9" t="s">
        <v>5</v>
      </c>
      <c r="B9" t="s">
        <v>43</v>
      </c>
      <c r="C9" t="s">
        <v>15</v>
      </c>
      <c r="D9" s="82">
        <v>4</v>
      </c>
      <c r="E9" t="s">
        <v>15</v>
      </c>
      <c r="F9" t="str">
        <f t="shared" si="0"/>
        <v>ABLA-H-4H</v>
      </c>
      <c r="G9" s="1">
        <v>37.464030000000001</v>
      </c>
      <c r="H9" s="1">
        <v>108.08882</v>
      </c>
      <c r="I9" s="1">
        <v>3473</v>
      </c>
      <c r="J9" s="1" t="s">
        <v>16</v>
      </c>
      <c r="K9" s="16">
        <v>35</v>
      </c>
      <c r="L9" s="15">
        <v>27.8</v>
      </c>
      <c r="M9" s="16">
        <v>1.9</v>
      </c>
      <c r="N9" s="15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8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1">
        <v>40</v>
      </c>
      <c r="AN9" s="1">
        <f t="shared" si="1"/>
        <v>0</v>
      </c>
      <c r="AO9" s="1">
        <v>0</v>
      </c>
      <c r="AP9" s="1">
        <f t="shared" si="2"/>
        <v>0</v>
      </c>
      <c r="AQ9" s="1">
        <v>0</v>
      </c>
      <c r="AR9">
        <f t="shared" si="3"/>
        <v>40</v>
      </c>
      <c r="AS9">
        <f t="shared" si="4"/>
        <v>40</v>
      </c>
      <c r="AT9" s="102">
        <f t="shared" si="5"/>
        <v>0</v>
      </c>
      <c r="AU9" s="102">
        <f t="shared" si="6"/>
        <v>40</v>
      </c>
      <c r="AV9" s="1">
        <v>40</v>
      </c>
      <c r="AW9" s="1">
        <f t="shared" si="7"/>
        <v>0</v>
      </c>
      <c r="AX9" s="1">
        <f t="shared" si="8"/>
        <v>0</v>
      </c>
      <c r="AY9" s="15">
        <v>0</v>
      </c>
      <c r="AZ9" s="3">
        <v>0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f t="shared" si="9"/>
        <v>2</v>
      </c>
      <c r="BQ9" s="3">
        <f t="shared" si="10"/>
        <v>2</v>
      </c>
      <c r="BR9" s="3">
        <f t="shared" si="11"/>
        <v>0</v>
      </c>
      <c r="BS9" s="3">
        <f t="shared" si="12"/>
        <v>0</v>
      </c>
      <c r="BT9" s="3">
        <f t="shared" si="13"/>
        <v>2</v>
      </c>
      <c r="BU9" s="3">
        <f t="shared" si="14"/>
        <v>2</v>
      </c>
      <c r="BV9" s="46" t="s">
        <v>189</v>
      </c>
      <c r="BW9" s="28">
        <v>0</v>
      </c>
      <c r="BX9" s="3">
        <v>62.7</v>
      </c>
      <c r="BY9" s="1">
        <v>0</v>
      </c>
      <c r="BZ9" s="3">
        <v>19</v>
      </c>
      <c r="CA9" s="3" t="s">
        <v>28</v>
      </c>
      <c r="CB9" s="1" t="s">
        <v>45</v>
      </c>
      <c r="CC9" s="1" t="s">
        <v>189</v>
      </c>
      <c r="CD9" s="16" t="s">
        <v>189</v>
      </c>
      <c r="CE9" s="3">
        <v>0</v>
      </c>
      <c r="CF9" s="3">
        <v>0</v>
      </c>
      <c r="CG9" s="3">
        <v>0</v>
      </c>
      <c r="CH9" s="3">
        <v>0</v>
      </c>
      <c r="CI9" s="2" t="s">
        <v>189</v>
      </c>
      <c r="CJ9" s="3">
        <v>0</v>
      </c>
      <c r="CK9" s="3">
        <v>0</v>
      </c>
      <c r="CL9" s="3">
        <v>0</v>
      </c>
      <c r="CM9" s="3">
        <v>0</v>
      </c>
      <c r="CN9" s="2" t="s">
        <v>189</v>
      </c>
      <c r="CO9" s="3">
        <v>0</v>
      </c>
      <c r="CP9" s="3">
        <v>0</v>
      </c>
      <c r="CQ9" s="3">
        <v>0</v>
      </c>
      <c r="CR9" s="3">
        <v>0</v>
      </c>
      <c r="CS9" s="2" t="s">
        <v>189</v>
      </c>
      <c r="CT9" s="29"/>
      <c r="CU9" s="28" t="s">
        <v>189</v>
      </c>
      <c r="CV9" s="28" t="s">
        <v>189</v>
      </c>
      <c r="CW9" s="28" t="s">
        <v>189</v>
      </c>
      <c r="CX9" s="28" t="s">
        <v>189</v>
      </c>
      <c r="CY9" s="2" t="s">
        <v>189</v>
      </c>
      <c r="CZ9" s="28" t="s">
        <v>189</v>
      </c>
      <c r="DA9" s="28" t="s">
        <v>189</v>
      </c>
      <c r="DB9" s="28" t="s">
        <v>189</v>
      </c>
      <c r="DC9" s="28" t="s">
        <v>189</v>
      </c>
      <c r="DD9" s="28" t="s">
        <v>189</v>
      </c>
      <c r="DE9" s="1" t="s">
        <v>189</v>
      </c>
      <c r="DF9" s="3">
        <v>0</v>
      </c>
      <c r="DG9" s="3">
        <v>0</v>
      </c>
      <c r="DH9" s="3">
        <v>0</v>
      </c>
      <c r="DI9" s="3">
        <v>0</v>
      </c>
      <c r="DJ9" s="2" t="s">
        <v>189</v>
      </c>
      <c r="DK9" s="3">
        <v>0</v>
      </c>
      <c r="DL9" s="3">
        <v>0</v>
      </c>
      <c r="DM9" s="3">
        <v>0</v>
      </c>
      <c r="DN9" s="3">
        <v>0</v>
      </c>
      <c r="DO9" s="2" t="s">
        <v>189</v>
      </c>
    </row>
    <row r="10" spans="1:121">
      <c r="A10" t="s">
        <v>5</v>
      </c>
      <c r="B10" t="s">
        <v>43</v>
      </c>
      <c r="C10" t="s">
        <v>15</v>
      </c>
      <c r="D10" s="82">
        <v>4</v>
      </c>
      <c r="E10" t="s">
        <v>8</v>
      </c>
      <c r="F10" t="str">
        <f t="shared" si="0"/>
        <v>ABLA-H-4L</v>
      </c>
      <c r="G10" s="1">
        <v>37.463929999999998</v>
      </c>
      <c r="H10" s="1">
        <v>108.08938999999999</v>
      </c>
      <c r="I10" s="1">
        <v>3440</v>
      </c>
      <c r="J10" s="1" t="s">
        <v>16</v>
      </c>
      <c r="K10" s="16">
        <v>13</v>
      </c>
      <c r="L10" s="15">
        <v>30.5</v>
      </c>
      <c r="M10" s="16">
        <v>2.1</v>
      </c>
      <c r="N10" s="15">
        <v>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4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1">
        <v>20</v>
      </c>
      <c r="AN10" s="1">
        <f t="shared" si="1"/>
        <v>0</v>
      </c>
      <c r="AO10" s="1">
        <v>0</v>
      </c>
      <c r="AP10" s="1">
        <f t="shared" si="2"/>
        <v>0</v>
      </c>
      <c r="AQ10" s="1">
        <v>0</v>
      </c>
      <c r="AR10">
        <f t="shared" si="3"/>
        <v>20</v>
      </c>
      <c r="AS10">
        <f t="shared" si="4"/>
        <v>20</v>
      </c>
      <c r="AT10" s="102">
        <f t="shared" si="5"/>
        <v>0</v>
      </c>
      <c r="AU10" s="102">
        <f t="shared" si="6"/>
        <v>20</v>
      </c>
      <c r="AV10" s="1">
        <f t="shared" ref="AV10:AV73" si="15">(AJ10+AG10+AD10+AA10+X10+U10+R10+O10)*N10</f>
        <v>20</v>
      </c>
      <c r="AW10" s="1">
        <f t="shared" si="7"/>
        <v>0</v>
      </c>
      <c r="AX10" s="1">
        <f t="shared" si="8"/>
        <v>0</v>
      </c>
      <c r="AY10" s="15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f t="shared" si="9"/>
        <v>0</v>
      </c>
      <c r="BQ10" s="3">
        <f t="shared" si="10"/>
        <v>0</v>
      </c>
      <c r="BR10" s="3">
        <f t="shared" si="11"/>
        <v>0</v>
      </c>
      <c r="BS10" s="3">
        <f t="shared" si="12"/>
        <v>0</v>
      </c>
      <c r="BT10" s="3">
        <f t="shared" si="13"/>
        <v>0</v>
      </c>
      <c r="BU10" s="3">
        <f t="shared" si="14"/>
        <v>0</v>
      </c>
      <c r="BV10" s="46" t="s">
        <v>189</v>
      </c>
      <c r="BW10" s="28">
        <v>0</v>
      </c>
      <c r="BX10" s="3">
        <v>72.400000000000006</v>
      </c>
      <c r="BY10" s="1">
        <v>0</v>
      </c>
      <c r="BZ10" s="3">
        <v>18</v>
      </c>
      <c r="CA10" s="3" t="s">
        <v>28</v>
      </c>
      <c r="CB10" s="1" t="s">
        <v>45</v>
      </c>
      <c r="CC10" s="1" t="s">
        <v>189</v>
      </c>
      <c r="CD10" s="16" t="s">
        <v>189</v>
      </c>
      <c r="CE10" s="3">
        <v>0</v>
      </c>
      <c r="CF10" s="3">
        <v>0</v>
      </c>
      <c r="CG10" s="3">
        <v>0</v>
      </c>
      <c r="CH10" s="3">
        <v>0</v>
      </c>
      <c r="CI10" s="2" t="s">
        <v>189</v>
      </c>
      <c r="CJ10" s="3">
        <v>0</v>
      </c>
      <c r="CK10" s="3">
        <v>0</v>
      </c>
      <c r="CL10" s="3">
        <v>0</v>
      </c>
      <c r="CM10" s="3">
        <v>0</v>
      </c>
      <c r="CN10" s="2" t="s">
        <v>189</v>
      </c>
      <c r="CO10" s="3">
        <v>0</v>
      </c>
      <c r="CP10" s="3">
        <v>0</v>
      </c>
      <c r="CQ10" s="3">
        <v>0</v>
      </c>
      <c r="CR10" s="3">
        <v>0</v>
      </c>
      <c r="CS10" s="2" t="s">
        <v>189</v>
      </c>
      <c r="CT10" s="29"/>
      <c r="CU10" s="28" t="s">
        <v>189</v>
      </c>
      <c r="CV10" s="28" t="s">
        <v>189</v>
      </c>
      <c r="CW10" s="28" t="s">
        <v>189</v>
      </c>
      <c r="CX10" s="28" t="s">
        <v>189</v>
      </c>
      <c r="CY10" s="2" t="s">
        <v>189</v>
      </c>
      <c r="CZ10" s="28" t="s">
        <v>189</v>
      </c>
      <c r="DA10" s="28" t="s">
        <v>189</v>
      </c>
      <c r="DB10" s="28" t="s">
        <v>189</v>
      </c>
      <c r="DC10" s="28" t="s">
        <v>189</v>
      </c>
      <c r="DD10" s="28" t="s">
        <v>189</v>
      </c>
      <c r="DE10" s="1" t="s">
        <v>189</v>
      </c>
      <c r="DF10" s="3">
        <v>0</v>
      </c>
      <c r="DG10" s="3">
        <v>0</v>
      </c>
      <c r="DH10" s="3">
        <v>0</v>
      </c>
      <c r="DI10" s="3">
        <v>0</v>
      </c>
      <c r="DJ10" s="2" t="s">
        <v>189</v>
      </c>
      <c r="DK10" s="3">
        <v>0</v>
      </c>
      <c r="DL10" s="3">
        <v>0</v>
      </c>
      <c r="DM10" s="3">
        <v>0</v>
      </c>
      <c r="DN10" s="3">
        <v>0</v>
      </c>
      <c r="DO10" s="2" t="s">
        <v>189</v>
      </c>
    </row>
    <row r="11" spans="1:121">
      <c r="A11" s="1" t="s">
        <v>5</v>
      </c>
      <c r="B11" s="1" t="s">
        <v>43</v>
      </c>
      <c r="C11" s="1" t="s">
        <v>15</v>
      </c>
      <c r="D11" s="81">
        <v>5</v>
      </c>
      <c r="E11" s="1" t="s">
        <v>15</v>
      </c>
      <c r="F11" s="1" t="str">
        <f t="shared" si="0"/>
        <v>ABLA-H-5H</v>
      </c>
      <c r="G11" s="1">
        <v>37.470500000000001</v>
      </c>
      <c r="H11" s="1">
        <v>108.09035</v>
      </c>
      <c r="I11" s="1">
        <v>3479</v>
      </c>
      <c r="J11" s="1" t="s">
        <v>17</v>
      </c>
      <c r="K11" s="16">
        <v>50</v>
      </c>
      <c r="L11" s="15">
        <v>31.1</v>
      </c>
      <c r="M11" s="16">
        <v>1.5</v>
      </c>
      <c r="N11" s="15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1">
        <v>40</v>
      </c>
      <c r="AN11" s="1">
        <f t="shared" si="1"/>
        <v>0</v>
      </c>
      <c r="AO11" s="1">
        <v>0</v>
      </c>
      <c r="AP11" s="1">
        <f t="shared" si="2"/>
        <v>0</v>
      </c>
      <c r="AQ11" s="1">
        <v>0</v>
      </c>
      <c r="AR11">
        <f t="shared" si="3"/>
        <v>40</v>
      </c>
      <c r="AS11">
        <f t="shared" si="4"/>
        <v>40</v>
      </c>
      <c r="AT11" s="102">
        <f t="shared" si="5"/>
        <v>0</v>
      </c>
      <c r="AU11" s="102">
        <f t="shared" si="6"/>
        <v>40</v>
      </c>
      <c r="AV11" s="1">
        <f t="shared" si="15"/>
        <v>40</v>
      </c>
      <c r="AW11" s="1">
        <f t="shared" si="7"/>
        <v>0</v>
      </c>
      <c r="AX11" s="1">
        <f t="shared" si="8"/>
        <v>0</v>
      </c>
      <c r="AY11" s="15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8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f t="shared" si="9"/>
        <v>8</v>
      </c>
      <c r="BQ11" s="3">
        <f t="shared" si="10"/>
        <v>8</v>
      </c>
      <c r="BR11" s="3">
        <f t="shared" si="11"/>
        <v>8</v>
      </c>
      <c r="BS11" s="3">
        <f t="shared" si="12"/>
        <v>8</v>
      </c>
      <c r="BT11" s="3">
        <f t="shared" si="13"/>
        <v>0</v>
      </c>
      <c r="BU11" s="3">
        <f t="shared" si="14"/>
        <v>0</v>
      </c>
      <c r="BV11" s="46">
        <v>2</v>
      </c>
      <c r="BW11" s="3">
        <v>27.2</v>
      </c>
      <c r="BX11" s="3">
        <v>101.4</v>
      </c>
      <c r="BY11" s="1">
        <v>0</v>
      </c>
      <c r="BZ11" s="3">
        <v>16</v>
      </c>
      <c r="CA11" s="3" t="s">
        <v>28</v>
      </c>
      <c r="CB11" s="3" t="s">
        <v>241</v>
      </c>
      <c r="CC11" s="1" t="s">
        <v>189</v>
      </c>
      <c r="CD11" s="16" t="s">
        <v>189</v>
      </c>
      <c r="CE11" s="3">
        <v>0</v>
      </c>
      <c r="CF11" s="3">
        <v>0</v>
      </c>
      <c r="CG11" s="3">
        <v>0</v>
      </c>
      <c r="CH11" s="3">
        <v>0</v>
      </c>
      <c r="CI11" s="2" t="s">
        <v>189</v>
      </c>
      <c r="CJ11" s="3">
        <v>0</v>
      </c>
      <c r="CK11" s="3">
        <v>0</v>
      </c>
      <c r="CL11" s="3">
        <v>0</v>
      </c>
      <c r="CM11" s="3">
        <v>0</v>
      </c>
      <c r="CN11" s="2" t="s">
        <v>189</v>
      </c>
      <c r="CO11" s="3">
        <v>0</v>
      </c>
      <c r="CP11" s="3">
        <v>0</v>
      </c>
      <c r="CQ11" s="3">
        <v>0</v>
      </c>
      <c r="CR11" s="3">
        <v>0</v>
      </c>
      <c r="CS11" s="2" t="s">
        <v>189</v>
      </c>
      <c r="CT11" s="1">
        <v>1</v>
      </c>
      <c r="CU11" s="1">
        <v>4</v>
      </c>
      <c r="CV11" s="1">
        <v>2</v>
      </c>
      <c r="CW11" s="1">
        <v>0</v>
      </c>
      <c r="CX11" s="1">
        <v>0</v>
      </c>
      <c r="CY11" s="2" t="s">
        <v>189</v>
      </c>
      <c r="CZ11" s="3">
        <v>1</v>
      </c>
      <c r="DA11" s="3">
        <v>1</v>
      </c>
      <c r="DB11" s="3">
        <v>2</v>
      </c>
      <c r="DC11" s="3">
        <v>4</v>
      </c>
      <c r="DD11" s="3">
        <v>0</v>
      </c>
      <c r="DE11" s="1" t="s">
        <v>189</v>
      </c>
      <c r="DF11" s="3">
        <v>0</v>
      </c>
      <c r="DG11" s="3">
        <v>0</v>
      </c>
      <c r="DH11" s="3">
        <v>0</v>
      </c>
      <c r="DI11" s="3">
        <v>0</v>
      </c>
      <c r="DJ11" s="2" t="s">
        <v>189</v>
      </c>
      <c r="DK11" s="3">
        <v>0</v>
      </c>
      <c r="DL11" s="3">
        <v>0</v>
      </c>
      <c r="DM11" s="3">
        <v>0</v>
      </c>
      <c r="DN11" s="3">
        <v>0</v>
      </c>
      <c r="DO11" s="2" t="s">
        <v>189</v>
      </c>
      <c r="DP11" s="1"/>
    </row>
    <row r="12" spans="1:121">
      <c r="A12" t="s">
        <v>5</v>
      </c>
      <c r="B12" t="s">
        <v>43</v>
      </c>
      <c r="C12" t="s">
        <v>15</v>
      </c>
      <c r="D12" s="82">
        <v>5</v>
      </c>
      <c r="E12" t="s">
        <v>8</v>
      </c>
      <c r="F12" t="str">
        <f t="shared" si="0"/>
        <v>ABLA-H-5L</v>
      </c>
      <c r="G12" s="1">
        <v>37.470359999999999</v>
      </c>
      <c r="H12" s="1">
        <v>108.0904</v>
      </c>
      <c r="I12" s="1">
        <v>3466</v>
      </c>
      <c r="J12" s="1" t="s">
        <v>17</v>
      </c>
      <c r="K12" s="16">
        <v>38</v>
      </c>
      <c r="L12" s="15">
        <v>32.1</v>
      </c>
      <c r="M12" s="16">
        <v>1.8</v>
      </c>
      <c r="N12" s="15">
        <v>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1">
        <v>15</v>
      </c>
      <c r="AN12" s="1">
        <f t="shared" si="1"/>
        <v>0</v>
      </c>
      <c r="AO12" s="1">
        <v>0</v>
      </c>
      <c r="AP12" s="1">
        <f t="shared" si="2"/>
        <v>0</v>
      </c>
      <c r="AQ12" s="1">
        <v>0</v>
      </c>
      <c r="AR12">
        <f t="shared" si="3"/>
        <v>15</v>
      </c>
      <c r="AS12">
        <f t="shared" si="4"/>
        <v>15</v>
      </c>
      <c r="AT12" s="102">
        <f t="shared" si="5"/>
        <v>0</v>
      </c>
      <c r="AU12" s="102">
        <f t="shared" si="6"/>
        <v>15</v>
      </c>
      <c r="AV12" s="1">
        <f t="shared" si="15"/>
        <v>15</v>
      </c>
      <c r="AW12" s="1">
        <f t="shared" si="7"/>
        <v>0</v>
      </c>
      <c r="AX12" s="1">
        <f t="shared" si="8"/>
        <v>0</v>
      </c>
      <c r="AY12" s="15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1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f t="shared" si="9"/>
        <v>1</v>
      </c>
      <c r="BQ12" s="3">
        <f t="shared" si="10"/>
        <v>1</v>
      </c>
      <c r="BR12" s="3">
        <f t="shared" si="11"/>
        <v>1</v>
      </c>
      <c r="BS12" s="3">
        <f t="shared" si="12"/>
        <v>1</v>
      </c>
      <c r="BT12" s="3">
        <f t="shared" si="13"/>
        <v>0</v>
      </c>
      <c r="BU12" s="3">
        <f t="shared" si="14"/>
        <v>0</v>
      </c>
      <c r="BV12" s="46">
        <v>0</v>
      </c>
      <c r="BW12" s="28">
        <v>0</v>
      </c>
      <c r="BX12" s="3">
        <v>81.7</v>
      </c>
      <c r="BY12" s="1">
        <v>0</v>
      </c>
      <c r="BZ12" s="3">
        <v>16</v>
      </c>
      <c r="CA12" s="3" t="s">
        <v>28</v>
      </c>
      <c r="CB12" s="3" t="s">
        <v>241</v>
      </c>
      <c r="CC12" s="1" t="s">
        <v>189</v>
      </c>
      <c r="CD12" s="16" t="s">
        <v>189</v>
      </c>
      <c r="CE12" s="3">
        <v>0</v>
      </c>
      <c r="CF12" s="3">
        <v>0</v>
      </c>
      <c r="CG12" s="3">
        <v>0</v>
      </c>
      <c r="CH12" s="3">
        <v>0</v>
      </c>
      <c r="CI12" s="2" t="s">
        <v>189</v>
      </c>
      <c r="CJ12" s="3">
        <v>0</v>
      </c>
      <c r="CK12" s="3">
        <v>0</v>
      </c>
      <c r="CL12" s="3">
        <v>0</v>
      </c>
      <c r="CM12" s="3">
        <v>0</v>
      </c>
      <c r="CN12" s="2" t="s">
        <v>189</v>
      </c>
      <c r="CO12" s="3">
        <v>0</v>
      </c>
      <c r="CP12" s="3">
        <v>0</v>
      </c>
      <c r="CQ12" s="3">
        <v>0</v>
      </c>
      <c r="CR12" s="3">
        <v>0</v>
      </c>
      <c r="CS12" s="2" t="s">
        <v>189</v>
      </c>
      <c r="CT12">
        <v>0</v>
      </c>
      <c r="CU12">
        <v>0</v>
      </c>
      <c r="CV12">
        <v>0</v>
      </c>
      <c r="CW12">
        <v>2</v>
      </c>
      <c r="CX12">
        <v>0</v>
      </c>
      <c r="CY12" s="2" t="s">
        <v>189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1" t="s">
        <v>189</v>
      </c>
      <c r="DF12" s="3">
        <v>0</v>
      </c>
      <c r="DG12" s="3">
        <v>0</v>
      </c>
      <c r="DH12" s="3">
        <v>0</v>
      </c>
      <c r="DI12" s="3">
        <v>0</v>
      </c>
      <c r="DJ12" s="2" t="s">
        <v>189</v>
      </c>
      <c r="DK12" s="3">
        <v>0</v>
      </c>
      <c r="DL12" s="3">
        <v>0</v>
      </c>
      <c r="DM12" s="3">
        <v>0</v>
      </c>
      <c r="DN12" s="3">
        <v>0</v>
      </c>
      <c r="DO12" s="2" t="s">
        <v>189</v>
      </c>
    </row>
    <row r="13" spans="1:121">
      <c r="A13" t="s">
        <v>5</v>
      </c>
      <c r="B13" t="s">
        <v>43</v>
      </c>
      <c r="C13" t="s">
        <v>15</v>
      </c>
      <c r="D13" s="82">
        <v>6</v>
      </c>
      <c r="E13" t="s">
        <v>15</v>
      </c>
      <c r="F13" t="str">
        <f t="shared" si="0"/>
        <v>ABLA-H-6H</v>
      </c>
      <c r="G13" s="1">
        <v>37.47007</v>
      </c>
      <c r="H13" s="1">
        <v>108.08968</v>
      </c>
      <c r="I13" s="1">
        <v>3504</v>
      </c>
      <c r="J13" s="1" t="s">
        <v>46</v>
      </c>
      <c r="K13" s="16">
        <v>30</v>
      </c>
      <c r="L13" s="15">
        <v>34.200000000000003</v>
      </c>
      <c r="M13" s="16">
        <v>1.6</v>
      </c>
      <c r="N13" s="15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23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1">
        <v>115</v>
      </c>
      <c r="AN13" s="1">
        <f t="shared" si="1"/>
        <v>0</v>
      </c>
      <c r="AO13" s="1">
        <v>0</v>
      </c>
      <c r="AP13" s="1">
        <f t="shared" si="2"/>
        <v>0</v>
      </c>
      <c r="AQ13" s="1">
        <v>0</v>
      </c>
      <c r="AR13">
        <f t="shared" si="3"/>
        <v>115</v>
      </c>
      <c r="AS13">
        <f t="shared" si="4"/>
        <v>115</v>
      </c>
      <c r="AT13" s="102">
        <f t="shared" si="5"/>
        <v>0</v>
      </c>
      <c r="AU13" s="102">
        <f t="shared" si="6"/>
        <v>115</v>
      </c>
      <c r="AV13" s="1">
        <f t="shared" si="15"/>
        <v>115</v>
      </c>
      <c r="AW13" s="1">
        <f t="shared" si="7"/>
        <v>0</v>
      </c>
      <c r="AX13" s="1">
        <f t="shared" si="8"/>
        <v>0</v>
      </c>
      <c r="AY13" s="15">
        <v>0</v>
      </c>
      <c r="AZ13" s="3">
        <v>0</v>
      </c>
      <c r="BA13" s="3">
        <v>0</v>
      </c>
      <c r="BB13" s="3">
        <v>0</v>
      </c>
      <c r="BC13" s="3">
        <v>5</v>
      </c>
      <c r="BD13" s="3">
        <v>0</v>
      </c>
      <c r="BE13" s="3">
        <v>1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f t="shared" si="9"/>
        <v>6</v>
      </c>
      <c r="BQ13" s="3">
        <f t="shared" si="10"/>
        <v>6</v>
      </c>
      <c r="BR13" s="3">
        <f t="shared" si="11"/>
        <v>1</v>
      </c>
      <c r="BS13" s="3">
        <f t="shared" si="12"/>
        <v>1</v>
      </c>
      <c r="BT13" s="3">
        <f t="shared" si="13"/>
        <v>5</v>
      </c>
      <c r="BU13" s="3">
        <f t="shared" si="14"/>
        <v>5</v>
      </c>
      <c r="BV13" s="46">
        <v>3</v>
      </c>
      <c r="BW13" s="3">
        <f>0.5*32+0.5*0</f>
        <v>16</v>
      </c>
      <c r="BX13" s="3">
        <v>93.9</v>
      </c>
      <c r="BY13" s="1">
        <v>0</v>
      </c>
      <c r="BZ13" s="3">
        <v>19</v>
      </c>
      <c r="CA13" s="3" t="s">
        <v>28</v>
      </c>
      <c r="CB13" s="3" t="s">
        <v>241</v>
      </c>
      <c r="CC13" s="1" t="s">
        <v>189</v>
      </c>
      <c r="CD13" s="16" t="s">
        <v>189</v>
      </c>
      <c r="CE13" s="3">
        <v>0</v>
      </c>
      <c r="CF13" s="3">
        <v>0</v>
      </c>
      <c r="CG13" s="3">
        <v>0</v>
      </c>
      <c r="CH13" s="3">
        <v>0</v>
      </c>
      <c r="CI13" s="2" t="s">
        <v>189</v>
      </c>
      <c r="CJ13" s="3">
        <v>0</v>
      </c>
      <c r="CK13" s="3">
        <v>0</v>
      </c>
      <c r="CL13" s="3">
        <v>0</v>
      </c>
      <c r="CM13" s="3">
        <v>0</v>
      </c>
      <c r="CN13" s="2" t="s">
        <v>189</v>
      </c>
      <c r="CO13" s="3">
        <v>0</v>
      </c>
      <c r="CP13" s="3">
        <v>0</v>
      </c>
      <c r="CQ13" s="3">
        <v>0</v>
      </c>
      <c r="CR13" s="3">
        <v>0</v>
      </c>
      <c r="CS13" s="2" t="s">
        <v>189</v>
      </c>
      <c r="CT13" s="3">
        <v>2</v>
      </c>
      <c r="CU13" s="3">
        <v>1</v>
      </c>
      <c r="CV13" s="3">
        <v>2</v>
      </c>
      <c r="CW13" s="3">
        <v>0</v>
      </c>
      <c r="CX13" s="3">
        <v>0</v>
      </c>
      <c r="CY13" s="2" t="s">
        <v>189</v>
      </c>
      <c r="CZ13" s="3">
        <v>0</v>
      </c>
      <c r="DA13" s="3">
        <v>2</v>
      </c>
      <c r="DB13" s="3">
        <v>1</v>
      </c>
      <c r="DC13" s="3">
        <v>0</v>
      </c>
      <c r="DD13" s="3">
        <v>0</v>
      </c>
      <c r="DE13" s="3" t="s">
        <v>189</v>
      </c>
      <c r="DF13" s="3">
        <v>0</v>
      </c>
      <c r="DG13" s="3">
        <v>0</v>
      </c>
      <c r="DH13" s="3">
        <v>0</v>
      </c>
      <c r="DI13" s="3">
        <v>0</v>
      </c>
      <c r="DJ13" s="2" t="s">
        <v>189</v>
      </c>
      <c r="DK13" s="3">
        <v>0</v>
      </c>
      <c r="DL13" s="3">
        <v>0</v>
      </c>
      <c r="DM13" s="3">
        <v>0</v>
      </c>
      <c r="DN13" s="3">
        <v>0</v>
      </c>
      <c r="DO13" s="2" t="s">
        <v>189</v>
      </c>
    </row>
    <row r="14" spans="1:121">
      <c r="A14" t="s">
        <v>5</v>
      </c>
      <c r="B14" t="s">
        <v>43</v>
      </c>
      <c r="C14" t="s">
        <v>15</v>
      </c>
      <c r="D14" s="82">
        <v>6</v>
      </c>
      <c r="E14" t="s">
        <v>8</v>
      </c>
      <c r="F14" t="str">
        <f t="shared" si="0"/>
        <v>ABLA-H-6L</v>
      </c>
      <c r="G14" s="1">
        <v>37.470300000000002</v>
      </c>
      <c r="H14" s="1">
        <v>108.0895</v>
      </c>
      <c r="I14" s="1">
        <v>3510</v>
      </c>
      <c r="J14" s="1" t="s">
        <v>46</v>
      </c>
      <c r="K14" s="16">
        <v>41.7</v>
      </c>
      <c r="L14" s="15">
        <v>48.7</v>
      </c>
      <c r="M14" s="16">
        <v>3.4</v>
      </c>
      <c r="N14" s="15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21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1">
        <v>110</v>
      </c>
      <c r="AN14" s="1">
        <f t="shared" si="1"/>
        <v>0</v>
      </c>
      <c r="AO14" s="1">
        <v>0</v>
      </c>
      <c r="AP14" s="1">
        <f t="shared" si="2"/>
        <v>0</v>
      </c>
      <c r="AQ14" s="1">
        <v>0</v>
      </c>
      <c r="AR14">
        <f t="shared" si="3"/>
        <v>105</v>
      </c>
      <c r="AS14">
        <f t="shared" si="4"/>
        <v>105</v>
      </c>
      <c r="AT14" s="102">
        <f t="shared" si="5"/>
        <v>5</v>
      </c>
      <c r="AU14" s="102">
        <f t="shared" si="6"/>
        <v>110</v>
      </c>
      <c r="AV14" s="1">
        <f t="shared" si="15"/>
        <v>105</v>
      </c>
      <c r="AW14" s="1">
        <f t="shared" si="7"/>
        <v>0</v>
      </c>
      <c r="AX14" s="1">
        <f t="shared" si="8"/>
        <v>5</v>
      </c>
      <c r="AY14" s="15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7</v>
      </c>
      <c r="BF14" s="3">
        <v>1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f t="shared" si="9"/>
        <v>8</v>
      </c>
      <c r="BQ14" s="3">
        <f t="shared" si="10"/>
        <v>7</v>
      </c>
      <c r="BR14" s="3">
        <f t="shared" si="11"/>
        <v>7</v>
      </c>
      <c r="BS14" s="3">
        <f t="shared" si="12"/>
        <v>7</v>
      </c>
      <c r="BT14" s="3">
        <f t="shared" si="13"/>
        <v>1</v>
      </c>
      <c r="BU14" s="3">
        <f t="shared" si="14"/>
        <v>0</v>
      </c>
      <c r="BV14" s="46">
        <v>0</v>
      </c>
      <c r="BW14" s="3">
        <v>15.6</v>
      </c>
      <c r="BX14" s="3">
        <v>96.5</v>
      </c>
      <c r="BY14" s="1">
        <v>0</v>
      </c>
      <c r="BZ14" s="3">
        <v>23</v>
      </c>
      <c r="CA14" s="3" t="s">
        <v>28</v>
      </c>
      <c r="CB14" s="3" t="s">
        <v>241</v>
      </c>
      <c r="CC14" s="1" t="s">
        <v>189</v>
      </c>
      <c r="CD14" s="16" t="s">
        <v>189</v>
      </c>
      <c r="CE14" s="3">
        <v>0</v>
      </c>
      <c r="CF14" s="3">
        <v>0</v>
      </c>
      <c r="CG14" s="3">
        <v>0</v>
      </c>
      <c r="CH14" s="3">
        <v>0</v>
      </c>
      <c r="CI14" s="2" t="s">
        <v>189</v>
      </c>
      <c r="CJ14" s="3">
        <v>0</v>
      </c>
      <c r="CK14" s="3">
        <v>0</v>
      </c>
      <c r="CL14" s="3">
        <v>0</v>
      </c>
      <c r="CM14" s="3">
        <v>0</v>
      </c>
      <c r="CN14" s="2" t="s">
        <v>189</v>
      </c>
      <c r="CO14" s="3">
        <v>0</v>
      </c>
      <c r="CP14" s="3">
        <v>0</v>
      </c>
      <c r="CQ14" s="3">
        <v>0</v>
      </c>
      <c r="CR14" s="3">
        <v>0</v>
      </c>
      <c r="CS14" s="2" t="s">
        <v>189</v>
      </c>
      <c r="CT14" s="3">
        <v>1</v>
      </c>
      <c r="CU14" s="3">
        <v>2</v>
      </c>
      <c r="CV14" s="3">
        <v>0</v>
      </c>
      <c r="CW14" s="3">
        <v>0</v>
      </c>
      <c r="CX14" s="3">
        <v>0</v>
      </c>
      <c r="CY14" s="2" t="s">
        <v>189</v>
      </c>
      <c r="CZ14" s="3">
        <v>1</v>
      </c>
      <c r="DA14" s="3">
        <v>1</v>
      </c>
      <c r="DB14" s="3">
        <v>0</v>
      </c>
      <c r="DC14" s="3">
        <v>0</v>
      </c>
      <c r="DD14" s="3">
        <v>0</v>
      </c>
      <c r="DE14" s="1" t="s">
        <v>189</v>
      </c>
      <c r="DF14" s="3">
        <v>0</v>
      </c>
      <c r="DG14" s="3">
        <v>0</v>
      </c>
      <c r="DH14" s="3">
        <v>0</v>
      </c>
      <c r="DI14" s="3">
        <v>0</v>
      </c>
      <c r="DJ14" s="2" t="s">
        <v>189</v>
      </c>
      <c r="DK14" s="3">
        <v>0</v>
      </c>
      <c r="DL14" s="3">
        <v>0</v>
      </c>
      <c r="DM14" s="3">
        <v>0</v>
      </c>
      <c r="DN14" s="3">
        <v>0</v>
      </c>
      <c r="DO14" s="2" t="s">
        <v>189</v>
      </c>
    </row>
    <row r="15" spans="1:121">
      <c r="A15" t="s">
        <v>5</v>
      </c>
      <c r="B15" t="s">
        <v>43</v>
      </c>
      <c r="C15" t="s">
        <v>15</v>
      </c>
      <c r="D15" s="82">
        <v>7</v>
      </c>
      <c r="E15" t="s">
        <v>15</v>
      </c>
      <c r="F15" t="str">
        <f t="shared" si="0"/>
        <v>ABLA-H-7H</v>
      </c>
      <c r="G15" s="1">
        <v>37.468879999999999</v>
      </c>
      <c r="H15" s="1">
        <v>108.08920000000001</v>
      </c>
      <c r="I15" s="1">
        <v>3504</v>
      </c>
      <c r="J15" s="1" t="s">
        <v>18</v>
      </c>
      <c r="K15" s="16">
        <v>33</v>
      </c>
      <c r="L15" s="15">
        <v>33.4</v>
      </c>
      <c r="M15" s="16">
        <v>1.3</v>
      </c>
      <c r="N15" s="15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19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1">
        <v>190</v>
      </c>
      <c r="AN15" s="1">
        <f t="shared" si="1"/>
        <v>0</v>
      </c>
      <c r="AO15" s="1">
        <v>0</v>
      </c>
      <c r="AP15" s="1">
        <f t="shared" si="2"/>
        <v>0</v>
      </c>
      <c r="AQ15" s="1">
        <v>0</v>
      </c>
      <c r="AR15">
        <f t="shared" si="3"/>
        <v>190</v>
      </c>
      <c r="AS15">
        <f t="shared" si="4"/>
        <v>190</v>
      </c>
      <c r="AT15" s="102">
        <f t="shared" si="5"/>
        <v>0</v>
      </c>
      <c r="AU15" s="102">
        <f t="shared" si="6"/>
        <v>190</v>
      </c>
      <c r="AV15" s="1">
        <f t="shared" si="15"/>
        <v>190</v>
      </c>
      <c r="AW15" s="1">
        <f t="shared" si="7"/>
        <v>0</v>
      </c>
      <c r="AX15" s="1">
        <f t="shared" si="8"/>
        <v>0</v>
      </c>
      <c r="AY15" s="15">
        <v>0</v>
      </c>
      <c r="AZ15" s="3">
        <v>0</v>
      </c>
      <c r="BA15" s="3">
        <v>0</v>
      </c>
      <c r="BB15" s="3">
        <v>0</v>
      </c>
      <c r="BC15" s="3">
        <v>4</v>
      </c>
      <c r="BD15" s="3">
        <v>0</v>
      </c>
      <c r="BE15" s="3">
        <v>1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f t="shared" si="9"/>
        <v>5</v>
      </c>
      <c r="BQ15" s="3">
        <f t="shared" si="10"/>
        <v>5</v>
      </c>
      <c r="BR15" s="3">
        <f t="shared" si="11"/>
        <v>1</v>
      </c>
      <c r="BS15" s="3">
        <f t="shared" si="12"/>
        <v>1</v>
      </c>
      <c r="BT15" s="3">
        <f t="shared" si="13"/>
        <v>4</v>
      </c>
      <c r="BU15" s="3">
        <f t="shared" si="14"/>
        <v>4</v>
      </c>
      <c r="BV15" s="46">
        <v>2</v>
      </c>
      <c r="BW15" s="3">
        <v>16.899999999999999</v>
      </c>
      <c r="BX15" s="3">
        <v>76.3</v>
      </c>
      <c r="BY15" s="1">
        <v>0</v>
      </c>
      <c r="BZ15" s="3">
        <v>19</v>
      </c>
      <c r="CA15" s="3" t="s">
        <v>28</v>
      </c>
      <c r="CB15" s="3" t="s">
        <v>241</v>
      </c>
      <c r="CC15" s="1" t="s">
        <v>189</v>
      </c>
      <c r="CD15" s="16" t="s">
        <v>189</v>
      </c>
      <c r="CE15" s="3">
        <v>0</v>
      </c>
      <c r="CF15" s="3">
        <v>0</v>
      </c>
      <c r="CG15" s="3">
        <v>0</v>
      </c>
      <c r="CH15" s="3">
        <v>0</v>
      </c>
      <c r="CI15" s="2" t="s">
        <v>189</v>
      </c>
      <c r="CJ15" s="3">
        <v>0</v>
      </c>
      <c r="CK15" s="3">
        <v>0</v>
      </c>
      <c r="CL15" s="3">
        <v>0</v>
      </c>
      <c r="CM15" s="3">
        <v>0</v>
      </c>
      <c r="CN15" s="2" t="s">
        <v>189</v>
      </c>
      <c r="CO15" s="3">
        <v>0</v>
      </c>
      <c r="CP15" s="3">
        <v>0</v>
      </c>
      <c r="CQ15" s="3">
        <v>0</v>
      </c>
      <c r="CR15" s="3">
        <v>0</v>
      </c>
      <c r="CS15" s="2" t="s">
        <v>189</v>
      </c>
      <c r="CT15" s="3">
        <v>1</v>
      </c>
      <c r="CU15" s="3">
        <v>2</v>
      </c>
      <c r="CV15" s="3">
        <v>0</v>
      </c>
      <c r="CW15" s="3">
        <v>0</v>
      </c>
      <c r="CX15" s="3">
        <v>0</v>
      </c>
      <c r="CY15" s="2" t="s">
        <v>189</v>
      </c>
      <c r="CZ15" s="3">
        <v>0</v>
      </c>
      <c r="DA15" s="3">
        <v>0</v>
      </c>
      <c r="DB15" s="3">
        <v>1</v>
      </c>
      <c r="DC15" s="3">
        <v>1</v>
      </c>
      <c r="DD15" s="3">
        <v>0</v>
      </c>
      <c r="DE15" s="3" t="s">
        <v>189</v>
      </c>
      <c r="DF15" s="3">
        <v>0</v>
      </c>
      <c r="DG15" s="3">
        <v>0</v>
      </c>
      <c r="DH15" s="3">
        <v>0</v>
      </c>
      <c r="DI15" s="3">
        <v>0</v>
      </c>
      <c r="DJ15" s="2" t="s">
        <v>189</v>
      </c>
      <c r="DK15" s="3">
        <v>0</v>
      </c>
      <c r="DL15" s="3">
        <v>0</v>
      </c>
      <c r="DM15" s="3">
        <v>0</v>
      </c>
      <c r="DN15" s="3">
        <v>0</v>
      </c>
      <c r="DO15" s="2" t="s">
        <v>189</v>
      </c>
    </row>
    <row r="16" spans="1:121">
      <c r="A16" t="s">
        <v>5</v>
      </c>
      <c r="B16" t="s">
        <v>43</v>
      </c>
      <c r="C16" t="s">
        <v>15</v>
      </c>
      <c r="D16" s="82">
        <v>7</v>
      </c>
      <c r="E16" t="s">
        <v>8</v>
      </c>
      <c r="F16" t="str">
        <f t="shared" si="0"/>
        <v>ABLA-H-7L</v>
      </c>
      <c r="G16" s="1">
        <v>37.469049999999996</v>
      </c>
      <c r="H16" s="1">
        <v>108.08964999999999</v>
      </c>
      <c r="I16" s="1">
        <v>3491</v>
      </c>
      <c r="J16" s="1" t="s">
        <v>18</v>
      </c>
      <c r="K16" s="16">
        <v>35</v>
      </c>
      <c r="L16" s="15">
        <v>27.5</v>
      </c>
      <c r="M16" s="16">
        <v>1.9</v>
      </c>
      <c r="N16" s="15">
        <v>10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1">
        <v>90</v>
      </c>
      <c r="AN16" s="1">
        <f t="shared" si="1"/>
        <v>0</v>
      </c>
      <c r="AO16" s="1">
        <v>0</v>
      </c>
      <c r="AP16" s="1">
        <f t="shared" si="2"/>
        <v>0</v>
      </c>
      <c r="AQ16" s="1">
        <v>0</v>
      </c>
      <c r="AR16">
        <f t="shared" si="3"/>
        <v>90</v>
      </c>
      <c r="AS16">
        <f t="shared" si="4"/>
        <v>90</v>
      </c>
      <c r="AT16" s="102">
        <f t="shared" si="5"/>
        <v>0</v>
      </c>
      <c r="AU16" s="102">
        <f t="shared" si="6"/>
        <v>90</v>
      </c>
      <c r="AV16" s="1">
        <f t="shared" si="15"/>
        <v>90</v>
      </c>
      <c r="AW16" s="1">
        <f t="shared" si="7"/>
        <v>0</v>
      </c>
      <c r="AX16" s="1">
        <f t="shared" si="8"/>
        <v>0</v>
      </c>
      <c r="AY16" s="15">
        <v>0</v>
      </c>
      <c r="AZ16" s="3">
        <v>0</v>
      </c>
      <c r="BA16" s="3">
        <v>0</v>
      </c>
      <c r="BB16" s="3">
        <v>0</v>
      </c>
      <c r="BC16" s="3">
        <v>2</v>
      </c>
      <c r="BD16" s="3">
        <v>0</v>
      </c>
      <c r="BE16" s="3">
        <v>1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f t="shared" si="9"/>
        <v>3</v>
      </c>
      <c r="BQ16" s="3">
        <f t="shared" si="10"/>
        <v>3</v>
      </c>
      <c r="BR16" s="3">
        <f t="shared" si="11"/>
        <v>1</v>
      </c>
      <c r="BS16" s="3">
        <f t="shared" si="12"/>
        <v>1</v>
      </c>
      <c r="BT16" s="3">
        <f t="shared" si="13"/>
        <v>2</v>
      </c>
      <c r="BU16" s="3">
        <f t="shared" si="14"/>
        <v>2</v>
      </c>
      <c r="BV16" s="46">
        <v>1</v>
      </c>
      <c r="BW16" s="28">
        <v>16.899999999999999</v>
      </c>
      <c r="BX16" s="28">
        <v>76.3</v>
      </c>
      <c r="BY16" s="28">
        <v>0</v>
      </c>
      <c r="BZ16" s="28">
        <v>19</v>
      </c>
      <c r="CA16" s="3" t="s">
        <v>28</v>
      </c>
      <c r="CB16" s="3" t="s">
        <v>241</v>
      </c>
      <c r="CC16" s="1" t="s">
        <v>189</v>
      </c>
      <c r="CD16" s="16" t="s">
        <v>189</v>
      </c>
      <c r="CE16" s="3">
        <v>0</v>
      </c>
      <c r="CF16" s="3">
        <v>0</v>
      </c>
      <c r="CG16" s="3">
        <v>0</v>
      </c>
      <c r="CH16" s="3">
        <v>0</v>
      </c>
      <c r="CI16" s="2" t="s">
        <v>189</v>
      </c>
      <c r="CJ16" s="3">
        <v>0</v>
      </c>
      <c r="CK16" s="3">
        <v>0</v>
      </c>
      <c r="CL16" s="3">
        <v>0</v>
      </c>
      <c r="CM16" s="3">
        <v>0</v>
      </c>
      <c r="CN16" s="2" t="s">
        <v>189</v>
      </c>
      <c r="CO16" s="3">
        <v>0</v>
      </c>
      <c r="CP16" s="3">
        <v>0</v>
      </c>
      <c r="CQ16" s="3">
        <v>0</v>
      </c>
      <c r="CR16" s="3">
        <v>0</v>
      </c>
      <c r="CS16" s="2" t="s">
        <v>189</v>
      </c>
      <c r="CT16" s="3">
        <v>8</v>
      </c>
      <c r="CU16" s="3">
        <v>0</v>
      </c>
      <c r="CV16" s="3">
        <v>0</v>
      </c>
      <c r="CW16" s="3">
        <v>1</v>
      </c>
      <c r="CX16" s="3">
        <v>0</v>
      </c>
      <c r="CY16" s="2" t="s">
        <v>189</v>
      </c>
      <c r="CZ16" s="3">
        <v>0</v>
      </c>
      <c r="DA16" s="3">
        <v>1</v>
      </c>
      <c r="DB16" s="3">
        <v>4</v>
      </c>
      <c r="DC16" s="3">
        <v>3</v>
      </c>
      <c r="DD16" s="3">
        <v>0</v>
      </c>
      <c r="DE16" s="3" t="s">
        <v>189</v>
      </c>
      <c r="DF16" s="3">
        <v>0</v>
      </c>
      <c r="DG16" s="3">
        <v>0</v>
      </c>
      <c r="DH16" s="3">
        <v>0</v>
      </c>
      <c r="DI16" s="3">
        <v>0</v>
      </c>
      <c r="DJ16" s="2" t="s">
        <v>189</v>
      </c>
      <c r="DK16" s="3">
        <v>0</v>
      </c>
      <c r="DL16" s="3">
        <v>0</v>
      </c>
      <c r="DM16" s="3">
        <v>0</v>
      </c>
      <c r="DN16" s="3">
        <v>0</v>
      </c>
      <c r="DO16" s="2" t="s">
        <v>189</v>
      </c>
    </row>
    <row r="17" spans="1:121">
      <c r="A17" t="s">
        <v>5</v>
      </c>
      <c r="B17" t="s">
        <v>43</v>
      </c>
      <c r="C17" t="s">
        <v>15</v>
      </c>
      <c r="D17" s="82">
        <v>8</v>
      </c>
      <c r="E17" t="s">
        <v>15</v>
      </c>
      <c r="F17" t="str">
        <f t="shared" si="0"/>
        <v>ABLA-H-8H</v>
      </c>
      <c r="G17" s="1">
        <v>37.469159999999995</v>
      </c>
      <c r="H17" s="1">
        <v>108.08897999999999</v>
      </c>
      <c r="I17" s="1">
        <v>3519</v>
      </c>
      <c r="J17" s="1" t="s">
        <v>17</v>
      </c>
      <c r="K17" s="16">
        <v>38</v>
      </c>
      <c r="L17" s="15">
        <v>25</v>
      </c>
      <c r="M17" s="16">
        <v>1.3</v>
      </c>
      <c r="N17" s="15">
        <v>10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1">
        <v>220</v>
      </c>
      <c r="AN17" s="1">
        <f t="shared" si="1"/>
        <v>0</v>
      </c>
      <c r="AO17" s="1">
        <v>0</v>
      </c>
      <c r="AP17" s="1">
        <f t="shared" si="2"/>
        <v>0</v>
      </c>
      <c r="AQ17" s="1">
        <v>0</v>
      </c>
      <c r="AR17">
        <f t="shared" si="3"/>
        <v>220</v>
      </c>
      <c r="AS17">
        <f t="shared" si="4"/>
        <v>220</v>
      </c>
      <c r="AT17" s="102">
        <f t="shared" si="5"/>
        <v>0</v>
      </c>
      <c r="AU17" s="102">
        <f t="shared" si="6"/>
        <v>220</v>
      </c>
      <c r="AV17" s="1">
        <f t="shared" si="15"/>
        <v>220</v>
      </c>
      <c r="AW17" s="1">
        <f t="shared" si="7"/>
        <v>0</v>
      </c>
      <c r="AX17" s="1">
        <f t="shared" si="8"/>
        <v>0</v>
      </c>
      <c r="AY17" s="15">
        <v>0</v>
      </c>
      <c r="AZ17" s="3">
        <v>0</v>
      </c>
      <c r="BA17" s="3">
        <v>0</v>
      </c>
      <c r="BB17" s="3">
        <v>0</v>
      </c>
      <c r="BC17" s="3">
        <v>5</v>
      </c>
      <c r="BD17" s="3">
        <v>0</v>
      </c>
      <c r="BE17" s="3">
        <v>2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f t="shared" si="9"/>
        <v>7</v>
      </c>
      <c r="BQ17" s="3">
        <f t="shared" si="10"/>
        <v>7</v>
      </c>
      <c r="BR17" s="3">
        <f t="shared" si="11"/>
        <v>2</v>
      </c>
      <c r="BS17" s="3">
        <f t="shared" si="12"/>
        <v>2</v>
      </c>
      <c r="BT17" s="3">
        <f t="shared" si="13"/>
        <v>5</v>
      </c>
      <c r="BU17" s="3">
        <f t="shared" si="14"/>
        <v>5</v>
      </c>
      <c r="BV17" s="46">
        <v>3</v>
      </c>
      <c r="BW17" s="3">
        <v>16.8</v>
      </c>
      <c r="BX17" s="3">
        <v>91.7</v>
      </c>
      <c r="BY17" s="1">
        <v>0</v>
      </c>
      <c r="BZ17" s="3">
        <v>23</v>
      </c>
      <c r="CA17" s="3" t="s">
        <v>28</v>
      </c>
      <c r="CB17" s="3" t="s">
        <v>241</v>
      </c>
      <c r="CC17" s="1" t="s">
        <v>189</v>
      </c>
      <c r="CD17" s="16" t="s">
        <v>189</v>
      </c>
      <c r="CE17" s="3">
        <v>0</v>
      </c>
      <c r="CF17" s="3">
        <v>0</v>
      </c>
      <c r="CG17" s="3">
        <v>0</v>
      </c>
      <c r="CH17" s="3">
        <v>0</v>
      </c>
      <c r="CI17" s="2" t="s">
        <v>189</v>
      </c>
      <c r="CJ17" s="3">
        <v>0</v>
      </c>
      <c r="CK17" s="3">
        <v>0</v>
      </c>
      <c r="CL17" s="3">
        <v>0</v>
      </c>
      <c r="CM17" s="3">
        <v>0</v>
      </c>
      <c r="CN17" s="2" t="s">
        <v>189</v>
      </c>
      <c r="CO17" s="3">
        <v>0</v>
      </c>
      <c r="CP17" s="3">
        <v>0</v>
      </c>
      <c r="CQ17" s="3">
        <v>0</v>
      </c>
      <c r="CR17" s="3">
        <v>0</v>
      </c>
      <c r="CS17" s="2" t="s">
        <v>189</v>
      </c>
      <c r="CT17" s="3">
        <v>0</v>
      </c>
      <c r="CU17" s="3">
        <v>1</v>
      </c>
      <c r="CV17" s="3">
        <v>0</v>
      </c>
      <c r="CW17" s="3">
        <v>0</v>
      </c>
      <c r="CX17" s="3">
        <v>0</v>
      </c>
      <c r="CY17" s="2" t="s">
        <v>189</v>
      </c>
      <c r="CZ17" s="3">
        <v>1</v>
      </c>
      <c r="DA17" s="3">
        <v>1</v>
      </c>
      <c r="DB17" s="3">
        <v>0</v>
      </c>
      <c r="DC17" s="3">
        <v>0</v>
      </c>
      <c r="DD17" s="3">
        <v>0</v>
      </c>
      <c r="DE17" s="3" t="s">
        <v>189</v>
      </c>
      <c r="DF17" s="3">
        <v>0</v>
      </c>
      <c r="DG17" s="3">
        <v>0</v>
      </c>
      <c r="DH17" s="3">
        <v>0</v>
      </c>
      <c r="DI17" s="3">
        <v>0</v>
      </c>
      <c r="DJ17" s="2" t="s">
        <v>189</v>
      </c>
      <c r="DK17" s="3">
        <v>0</v>
      </c>
      <c r="DL17" s="3">
        <v>0</v>
      </c>
      <c r="DM17" s="3">
        <v>0</v>
      </c>
      <c r="DN17" s="3">
        <v>0</v>
      </c>
      <c r="DO17" s="2" t="s">
        <v>189</v>
      </c>
    </row>
    <row r="18" spans="1:121">
      <c r="A18" t="s">
        <v>5</v>
      </c>
      <c r="B18" t="s">
        <v>43</v>
      </c>
      <c r="C18" t="s">
        <v>15</v>
      </c>
      <c r="D18" s="82">
        <v>8</v>
      </c>
      <c r="E18" t="s">
        <v>8</v>
      </c>
      <c r="F18" t="str">
        <f t="shared" si="0"/>
        <v>ABLA-H-8L</v>
      </c>
      <c r="G18" s="1">
        <v>37.469009999999997</v>
      </c>
      <c r="H18" s="1">
        <v>108.08848999999999</v>
      </c>
      <c r="I18" s="1">
        <v>3522</v>
      </c>
      <c r="J18" s="1" t="s">
        <v>18</v>
      </c>
      <c r="K18" s="16">
        <v>35</v>
      </c>
      <c r="L18" s="15">
        <v>26</v>
      </c>
      <c r="M18" s="16">
        <v>1.4</v>
      </c>
      <c r="N18" s="15">
        <v>10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13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1">
        <v>130</v>
      </c>
      <c r="AN18" s="1">
        <f t="shared" si="1"/>
        <v>0</v>
      </c>
      <c r="AO18" s="1">
        <v>0</v>
      </c>
      <c r="AP18" s="1">
        <f t="shared" si="2"/>
        <v>0</v>
      </c>
      <c r="AQ18" s="1">
        <v>0</v>
      </c>
      <c r="AR18">
        <f t="shared" si="3"/>
        <v>130</v>
      </c>
      <c r="AS18">
        <f t="shared" si="4"/>
        <v>130</v>
      </c>
      <c r="AT18" s="102">
        <f t="shared" si="5"/>
        <v>0</v>
      </c>
      <c r="AU18" s="102">
        <f t="shared" si="6"/>
        <v>130</v>
      </c>
      <c r="AV18" s="1">
        <f t="shared" si="15"/>
        <v>130</v>
      </c>
      <c r="AW18" s="1">
        <f t="shared" si="7"/>
        <v>0</v>
      </c>
      <c r="AX18" s="1">
        <f t="shared" si="8"/>
        <v>0</v>
      </c>
      <c r="AY18" s="15">
        <v>0</v>
      </c>
      <c r="AZ18" s="3">
        <v>0</v>
      </c>
      <c r="BA18" s="3">
        <v>0</v>
      </c>
      <c r="BB18" s="3">
        <v>0</v>
      </c>
      <c r="BC18" s="3">
        <v>2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f t="shared" si="9"/>
        <v>3</v>
      </c>
      <c r="BQ18" s="3">
        <f t="shared" si="10"/>
        <v>3</v>
      </c>
      <c r="BR18" s="3">
        <f t="shared" si="11"/>
        <v>1</v>
      </c>
      <c r="BS18" s="3">
        <f t="shared" si="12"/>
        <v>1</v>
      </c>
      <c r="BT18" s="3">
        <f t="shared" si="13"/>
        <v>2</v>
      </c>
      <c r="BU18" s="3">
        <f t="shared" si="14"/>
        <v>2</v>
      </c>
      <c r="BV18" s="46">
        <v>1</v>
      </c>
      <c r="BW18" s="3">
        <v>0</v>
      </c>
      <c r="BX18" s="3">
        <v>85.4</v>
      </c>
      <c r="BY18" s="1">
        <v>0</v>
      </c>
      <c r="BZ18" s="3">
        <v>14</v>
      </c>
      <c r="CA18" s="3" t="s">
        <v>28</v>
      </c>
      <c r="CB18" s="3" t="s">
        <v>241</v>
      </c>
      <c r="CC18" s="1" t="s">
        <v>189</v>
      </c>
      <c r="CD18" s="16" t="s">
        <v>189</v>
      </c>
      <c r="CE18" s="3">
        <v>0</v>
      </c>
      <c r="CF18" s="3">
        <v>0</v>
      </c>
      <c r="CG18" s="3">
        <v>0</v>
      </c>
      <c r="CH18" s="3">
        <v>0</v>
      </c>
      <c r="CI18" s="2" t="s">
        <v>189</v>
      </c>
      <c r="CJ18" s="3">
        <v>0</v>
      </c>
      <c r="CK18" s="3">
        <v>0</v>
      </c>
      <c r="CL18" s="3">
        <v>0</v>
      </c>
      <c r="CM18" s="3">
        <v>0</v>
      </c>
      <c r="CN18" s="2" t="s">
        <v>189</v>
      </c>
      <c r="CO18" s="3">
        <v>0</v>
      </c>
      <c r="CP18" s="3">
        <v>0</v>
      </c>
      <c r="CQ18" s="3">
        <v>0</v>
      </c>
      <c r="CR18" s="3">
        <v>0</v>
      </c>
      <c r="CS18" s="2" t="s">
        <v>189</v>
      </c>
      <c r="CT18" s="3">
        <v>1</v>
      </c>
      <c r="CU18" s="3">
        <v>4</v>
      </c>
      <c r="CV18" s="3">
        <v>0</v>
      </c>
      <c r="CW18" s="3">
        <v>0</v>
      </c>
      <c r="CX18" s="3">
        <v>0</v>
      </c>
      <c r="CY18" s="2" t="s">
        <v>189</v>
      </c>
      <c r="CZ18" s="3">
        <v>0</v>
      </c>
      <c r="DA18" s="3">
        <v>0</v>
      </c>
      <c r="DB18" s="3">
        <v>1</v>
      </c>
      <c r="DC18" s="3">
        <v>1</v>
      </c>
      <c r="DD18" s="3">
        <v>0</v>
      </c>
      <c r="DE18" s="3" t="s">
        <v>189</v>
      </c>
      <c r="DF18" s="3">
        <v>0</v>
      </c>
      <c r="DG18" s="3">
        <v>0</v>
      </c>
      <c r="DH18" s="3">
        <v>0</v>
      </c>
      <c r="DI18" s="3">
        <v>0</v>
      </c>
      <c r="DJ18" s="2" t="s">
        <v>189</v>
      </c>
      <c r="DK18" s="3">
        <v>0</v>
      </c>
      <c r="DL18" s="3">
        <v>0</v>
      </c>
      <c r="DM18" s="3">
        <v>0</v>
      </c>
      <c r="DN18" s="3">
        <v>0</v>
      </c>
      <c r="DO18" s="2" t="s">
        <v>189</v>
      </c>
    </row>
    <row r="19" spans="1:121">
      <c r="A19" t="s">
        <v>5</v>
      </c>
      <c r="B19" t="s">
        <v>43</v>
      </c>
      <c r="C19" t="s">
        <v>15</v>
      </c>
      <c r="D19" s="82">
        <v>9</v>
      </c>
      <c r="E19" t="s">
        <v>15</v>
      </c>
      <c r="F19" t="str">
        <f t="shared" si="0"/>
        <v>ABLA-H-9H</v>
      </c>
      <c r="G19" s="1">
        <v>37.467559999999999</v>
      </c>
      <c r="H19" s="1">
        <v>108.08887</v>
      </c>
      <c r="I19" s="1">
        <v>3497</v>
      </c>
      <c r="J19" s="1" t="s">
        <v>19</v>
      </c>
      <c r="K19" s="16">
        <v>40</v>
      </c>
      <c r="L19" s="15">
        <v>46.4</v>
      </c>
      <c r="M19" s="16">
        <v>1.7</v>
      </c>
      <c r="N19" s="15">
        <v>10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15</v>
      </c>
      <c r="V19" s="3">
        <v>0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1">
        <v>170</v>
      </c>
      <c r="AN19" s="1">
        <f t="shared" si="1"/>
        <v>0</v>
      </c>
      <c r="AO19" s="1">
        <v>0</v>
      </c>
      <c r="AP19" s="1">
        <f t="shared" si="2"/>
        <v>0</v>
      </c>
      <c r="AQ19" s="1">
        <v>0</v>
      </c>
      <c r="AR19">
        <f t="shared" si="3"/>
        <v>150</v>
      </c>
      <c r="AS19">
        <f t="shared" si="4"/>
        <v>150</v>
      </c>
      <c r="AT19" s="102">
        <f t="shared" si="5"/>
        <v>20</v>
      </c>
      <c r="AU19" s="102">
        <f t="shared" si="6"/>
        <v>170</v>
      </c>
      <c r="AV19" s="1">
        <f t="shared" si="15"/>
        <v>150</v>
      </c>
      <c r="AW19" s="1">
        <f t="shared" si="7"/>
        <v>0</v>
      </c>
      <c r="AX19" s="1">
        <f t="shared" si="8"/>
        <v>20</v>
      </c>
      <c r="AY19" s="15">
        <v>0</v>
      </c>
      <c r="AZ19" s="3">
        <v>0</v>
      </c>
      <c r="BA19" s="3">
        <v>0</v>
      </c>
      <c r="BB19" s="3">
        <v>0</v>
      </c>
      <c r="BC19" s="3">
        <v>6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f t="shared" si="9"/>
        <v>6</v>
      </c>
      <c r="BQ19" s="3">
        <f t="shared" si="10"/>
        <v>6</v>
      </c>
      <c r="BR19" s="3">
        <f t="shared" si="11"/>
        <v>0</v>
      </c>
      <c r="BS19" s="3">
        <f t="shared" si="12"/>
        <v>0</v>
      </c>
      <c r="BT19" s="3">
        <f t="shared" si="13"/>
        <v>6</v>
      </c>
      <c r="BU19" s="3">
        <f t="shared" si="14"/>
        <v>6</v>
      </c>
      <c r="BV19" s="46">
        <v>4</v>
      </c>
      <c r="BW19" s="3">
        <v>9</v>
      </c>
      <c r="BX19" s="3">
        <v>80.2</v>
      </c>
      <c r="BY19" s="1">
        <v>0</v>
      </c>
      <c r="BZ19" s="3">
        <v>27</v>
      </c>
      <c r="CA19" s="3" t="s">
        <v>28</v>
      </c>
      <c r="CB19" s="3" t="s">
        <v>241</v>
      </c>
      <c r="CC19" s="1" t="s">
        <v>189</v>
      </c>
      <c r="CD19" s="16" t="s">
        <v>189</v>
      </c>
      <c r="CE19" s="3">
        <v>0</v>
      </c>
      <c r="CF19" s="3">
        <v>0</v>
      </c>
      <c r="CG19" s="3">
        <v>0</v>
      </c>
      <c r="CH19" s="3">
        <v>0</v>
      </c>
      <c r="CI19" s="2" t="s">
        <v>189</v>
      </c>
      <c r="CJ19" s="3">
        <v>0</v>
      </c>
      <c r="CK19" s="3">
        <v>0</v>
      </c>
      <c r="CL19" s="3">
        <v>0</v>
      </c>
      <c r="CM19" s="3">
        <v>0</v>
      </c>
      <c r="CN19" s="2" t="s">
        <v>189</v>
      </c>
      <c r="CO19" s="3">
        <v>0</v>
      </c>
      <c r="CP19" s="3">
        <v>0</v>
      </c>
      <c r="CQ19" s="3">
        <v>0</v>
      </c>
      <c r="CR19" s="3">
        <v>0</v>
      </c>
      <c r="CS19" s="2" t="s">
        <v>189</v>
      </c>
      <c r="CT19" s="3">
        <v>3</v>
      </c>
      <c r="CU19" s="3">
        <v>1</v>
      </c>
      <c r="CV19" s="3">
        <v>0</v>
      </c>
      <c r="CW19" s="3">
        <v>0</v>
      </c>
      <c r="CX19" s="3">
        <v>0</v>
      </c>
      <c r="CY19" s="2" t="s">
        <v>189</v>
      </c>
      <c r="CZ19" s="3">
        <v>2</v>
      </c>
      <c r="DA19" s="3">
        <v>0</v>
      </c>
      <c r="DB19" s="3">
        <v>1</v>
      </c>
      <c r="DC19" s="3">
        <v>0</v>
      </c>
      <c r="DD19" s="3">
        <v>0</v>
      </c>
      <c r="DE19" s="3" t="s">
        <v>189</v>
      </c>
      <c r="DF19" s="3">
        <v>0</v>
      </c>
      <c r="DG19" s="3">
        <v>0</v>
      </c>
      <c r="DH19" s="3">
        <v>0</v>
      </c>
      <c r="DI19" s="3">
        <v>0</v>
      </c>
      <c r="DJ19" s="2" t="s">
        <v>189</v>
      </c>
      <c r="DK19" s="3">
        <v>0</v>
      </c>
      <c r="DL19" s="3">
        <v>0</v>
      </c>
      <c r="DM19" s="3">
        <v>0</v>
      </c>
      <c r="DN19" s="3">
        <v>0</v>
      </c>
      <c r="DO19" s="2" t="s">
        <v>189</v>
      </c>
    </row>
    <row r="20" spans="1:121">
      <c r="A20" t="s">
        <v>5</v>
      </c>
      <c r="B20" t="s">
        <v>43</v>
      </c>
      <c r="C20" t="s">
        <v>15</v>
      </c>
      <c r="D20" s="82">
        <v>9</v>
      </c>
      <c r="E20" t="s">
        <v>8</v>
      </c>
      <c r="F20" t="str">
        <f t="shared" si="0"/>
        <v>ABLA-H-9L</v>
      </c>
      <c r="G20" s="1">
        <v>37.467979999999997</v>
      </c>
      <c r="H20" s="1">
        <v>108.08897</v>
      </c>
      <c r="I20" s="1">
        <v>3493</v>
      </c>
      <c r="J20" s="1" t="s">
        <v>19</v>
      </c>
      <c r="K20" s="16">
        <v>33</v>
      </c>
      <c r="L20" s="15">
        <v>46.6</v>
      </c>
      <c r="M20" s="16">
        <v>1.6</v>
      </c>
      <c r="N20" s="15">
        <v>10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1">
        <v>110</v>
      </c>
      <c r="AN20" s="1">
        <f t="shared" si="1"/>
        <v>0</v>
      </c>
      <c r="AO20" s="1">
        <v>0</v>
      </c>
      <c r="AP20" s="1">
        <f t="shared" si="2"/>
        <v>0</v>
      </c>
      <c r="AQ20" s="1">
        <v>0</v>
      </c>
      <c r="AR20">
        <f t="shared" si="3"/>
        <v>110</v>
      </c>
      <c r="AS20">
        <f t="shared" si="4"/>
        <v>110</v>
      </c>
      <c r="AT20" s="102">
        <f t="shared" si="5"/>
        <v>0</v>
      </c>
      <c r="AU20" s="102">
        <f t="shared" si="6"/>
        <v>110</v>
      </c>
      <c r="AV20" s="1">
        <f t="shared" si="15"/>
        <v>110</v>
      </c>
      <c r="AW20" s="1">
        <f t="shared" si="7"/>
        <v>0</v>
      </c>
      <c r="AX20" s="1">
        <f t="shared" si="8"/>
        <v>0</v>
      </c>
      <c r="AY20" s="15">
        <v>0</v>
      </c>
      <c r="AZ20" s="3">
        <v>0</v>
      </c>
      <c r="BA20" s="3">
        <v>0</v>
      </c>
      <c r="BB20" s="3">
        <v>0</v>
      </c>
      <c r="BC20" s="3">
        <v>1</v>
      </c>
      <c r="BD20" s="3">
        <v>2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f t="shared" si="9"/>
        <v>3</v>
      </c>
      <c r="BQ20" s="3">
        <f t="shared" si="10"/>
        <v>1</v>
      </c>
      <c r="BR20" s="3">
        <f t="shared" si="11"/>
        <v>2</v>
      </c>
      <c r="BS20" s="3">
        <f t="shared" si="12"/>
        <v>0</v>
      </c>
      <c r="BT20" s="3">
        <f t="shared" si="13"/>
        <v>1</v>
      </c>
      <c r="BU20" s="3">
        <f t="shared" si="14"/>
        <v>1</v>
      </c>
      <c r="BV20" s="46">
        <v>1</v>
      </c>
      <c r="BW20" s="3">
        <v>7.2</v>
      </c>
      <c r="BX20" s="3">
        <v>85.2</v>
      </c>
      <c r="BY20" s="1">
        <v>0</v>
      </c>
      <c r="BZ20" s="3">
        <v>28</v>
      </c>
      <c r="CA20" s="3" t="s">
        <v>28</v>
      </c>
      <c r="CB20" s="3" t="s">
        <v>241</v>
      </c>
      <c r="CC20" s="1" t="s">
        <v>189</v>
      </c>
      <c r="CD20" s="16" t="s">
        <v>189</v>
      </c>
      <c r="CE20" s="3">
        <v>0</v>
      </c>
      <c r="CF20" s="3">
        <v>0</v>
      </c>
      <c r="CG20" s="3">
        <v>0</v>
      </c>
      <c r="CH20" s="3">
        <v>0</v>
      </c>
      <c r="CI20" s="2" t="s">
        <v>189</v>
      </c>
      <c r="CJ20" s="3">
        <v>0</v>
      </c>
      <c r="CK20" s="3">
        <v>0</v>
      </c>
      <c r="CL20" s="3">
        <v>0</v>
      </c>
      <c r="CM20" s="3">
        <v>0</v>
      </c>
      <c r="CN20" s="2" t="s">
        <v>189</v>
      </c>
      <c r="CO20" s="3">
        <v>0</v>
      </c>
      <c r="CP20" s="3">
        <v>0</v>
      </c>
      <c r="CQ20" s="3">
        <v>0</v>
      </c>
      <c r="CR20" s="3">
        <v>0</v>
      </c>
      <c r="CS20" s="2" t="s">
        <v>189</v>
      </c>
      <c r="CT20" s="3">
        <v>1</v>
      </c>
      <c r="CU20" s="3">
        <v>4</v>
      </c>
      <c r="CV20" s="3">
        <v>0</v>
      </c>
      <c r="CW20" s="3">
        <v>1</v>
      </c>
      <c r="CX20" s="3">
        <v>0</v>
      </c>
      <c r="CY20" s="2" t="s">
        <v>189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 t="s">
        <v>189</v>
      </c>
      <c r="DF20" s="3">
        <v>0</v>
      </c>
      <c r="DG20" s="3">
        <v>0</v>
      </c>
      <c r="DH20" s="3">
        <v>0</v>
      </c>
      <c r="DI20" s="3">
        <v>0</v>
      </c>
      <c r="DJ20" s="2" t="s">
        <v>189</v>
      </c>
      <c r="DK20" s="3">
        <v>0</v>
      </c>
      <c r="DL20" s="3">
        <v>0</v>
      </c>
      <c r="DM20" s="3">
        <v>0</v>
      </c>
      <c r="DN20" s="3">
        <v>0</v>
      </c>
      <c r="DO20" s="2" t="s">
        <v>189</v>
      </c>
    </row>
    <row r="21" spans="1:121">
      <c r="A21" t="s">
        <v>5</v>
      </c>
      <c r="B21" t="s">
        <v>43</v>
      </c>
      <c r="C21" t="s">
        <v>15</v>
      </c>
      <c r="D21" s="82">
        <v>10</v>
      </c>
      <c r="E21" t="s">
        <v>15</v>
      </c>
      <c r="F21" t="str">
        <f t="shared" si="0"/>
        <v>ABLA-H-10H</v>
      </c>
      <c r="G21" s="1">
        <v>37.467669999999998</v>
      </c>
      <c r="H21" s="1">
        <v>108.08819</v>
      </c>
      <c r="I21" s="1">
        <v>3512</v>
      </c>
      <c r="J21" s="1" t="s">
        <v>19</v>
      </c>
      <c r="K21" s="16">
        <v>47</v>
      </c>
      <c r="L21" s="15">
        <v>28.7</v>
      </c>
      <c r="M21" s="16">
        <v>1.5</v>
      </c>
      <c r="N21" s="15">
        <v>10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16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1">
        <v>180</v>
      </c>
      <c r="AN21" s="1">
        <f t="shared" si="1"/>
        <v>0</v>
      </c>
      <c r="AO21" s="1">
        <v>0</v>
      </c>
      <c r="AP21" s="1">
        <f t="shared" si="2"/>
        <v>10</v>
      </c>
      <c r="AQ21" s="1">
        <v>10</v>
      </c>
      <c r="AR21">
        <f t="shared" si="3"/>
        <v>160</v>
      </c>
      <c r="AS21">
        <f t="shared" si="4"/>
        <v>160</v>
      </c>
      <c r="AT21" s="102">
        <f t="shared" si="5"/>
        <v>10</v>
      </c>
      <c r="AU21" s="102">
        <f t="shared" si="6"/>
        <v>170</v>
      </c>
      <c r="AV21" s="1">
        <f t="shared" si="15"/>
        <v>160</v>
      </c>
      <c r="AW21" s="1">
        <f t="shared" si="7"/>
        <v>0</v>
      </c>
      <c r="AX21" s="1">
        <f t="shared" si="8"/>
        <v>20</v>
      </c>
      <c r="AY21" s="15">
        <v>0</v>
      </c>
      <c r="AZ21" s="3">
        <v>0</v>
      </c>
      <c r="BA21" s="3">
        <v>0</v>
      </c>
      <c r="BB21" s="3">
        <v>0</v>
      </c>
      <c r="BC21" s="3">
        <v>5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f t="shared" si="9"/>
        <v>5</v>
      </c>
      <c r="BQ21" s="3">
        <f t="shared" si="10"/>
        <v>5</v>
      </c>
      <c r="BR21" s="3">
        <f t="shared" si="11"/>
        <v>0</v>
      </c>
      <c r="BS21" s="3">
        <f t="shared" si="12"/>
        <v>0</v>
      </c>
      <c r="BT21" s="3">
        <f t="shared" si="13"/>
        <v>5</v>
      </c>
      <c r="BU21" s="3">
        <f t="shared" si="14"/>
        <v>5</v>
      </c>
      <c r="BV21" s="46">
        <v>3</v>
      </c>
      <c r="BW21" s="3">
        <v>16</v>
      </c>
      <c r="BX21" s="3">
        <v>73.599999999999994</v>
      </c>
      <c r="BY21" s="1">
        <v>0</v>
      </c>
      <c r="BZ21" s="3">
        <v>22</v>
      </c>
      <c r="CA21" s="3" t="s">
        <v>28</v>
      </c>
      <c r="CB21" s="3" t="s">
        <v>241</v>
      </c>
      <c r="CC21" s="1" t="s">
        <v>189</v>
      </c>
      <c r="CD21" s="16" t="s">
        <v>189</v>
      </c>
      <c r="CE21" s="3">
        <v>0</v>
      </c>
      <c r="CF21" s="3">
        <v>0</v>
      </c>
      <c r="CG21" s="3">
        <v>0</v>
      </c>
      <c r="CH21" s="3">
        <v>0</v>
      </c>
      <c r="CI21" s="2" t="s">
        <v>189</v>
      </c>
      <c r="CJ21" s="3">
        <v>0</v>
      </c>
      <c r="CK21" s="3">
        <v>0</v>
      </c>
      <c r="CL21" s="3">
        <v>0</v>
      </c>
      <c r="CM21" s="3">
        <v>0</v>
      </c>
      <c r="CN21" s="2" t="s">
        <v>189</v>
      </c>
      <c r="CO21" s="3">
        <v>0</v>
      </c>
      <c r="CP21" s="3">
        <v>0</v>
      </c>
      <c r="CQ21" s="3">
        <v>0</v>
      </c>
      <c r="CR21" s="3">
        <v>0</v>
      </c>
      <c r="CS21" s="2" t="s">
        <v>189</v>
      </c>
      <c r="CT21" s="3">
        <v>1</v>
      </c>
      <c r="CU21" s="3">
        <v>1</v>
      </c>
      <c r="CV21" s="3">
        <v>2</v>
      </c>
      <c r="CW21" s="3">
        <v>1</v>
      </c>
      <c r="CX21" s="3">
        <v>0</v>
      </c>
      <c r="CY21" s="2" t="s">
        <v>189</v>
      </c>
      <c r="CZ21" s="3">
        <v>0</v>
      </c>
      <c r="DA21" s="3">
        <v>0</v>
      </c>
      <c r="DB21" s="3">
        <v>0</v>
      </c>
      <c r="DC21" s="3">
        <v>1</v>
      </c>
      <c r="DD21" s="3">
        <v>0</v>
      </c>
      <c r="DE21" s="3" t="s">
        <v>189</v>
      </c>
      <c r="DF21" s="3">
        <v>0</v>
      </c>
      <c r="DG21" s="3">
        <v>0</v>
      </c>
      <c r="DH21" s="3">
        <v>0</v>
      </c>
      <c r="DI21" s="3">
        <v>0</v>
      </c>
      <c r="DJ21" s="2" t="s">
        <v>189</v>
      </c>
      <c r="DK21" s="3">
        <v>0</v>
      </c>
      <c r="DL21" s="3">
        <v>0</v>
      </c>
      <c r="DM21" s="3">
        <v>0</v>
      </c>
      <c r="DN21" s="3">
        <v>0</v>
      </c>
      <c r="DO21" s="2" t="s">
        <v>189</v>
      </c>
    </row>
    <row r="22" spans="1:121">
      <c r="A22" t="s">
        <v>5</v>
      </c>
      <c r="B22" t="s">
        <v>43</v>
      </c>
      <c r="C22" t="s">
        <v>15</v>
      </c>
      <c r="D22" s="82">
        <v>10</v>
      </c>
      <c r="E22" t="s">
        <v>8</v>
      </c>
      <c r="F22" t="str">
        <f t="shared" si="0"/>
        <v>ABLA-H-10L</v>
      </c>
      <c r="G22" s="1">
        <v>37.467759999999998</v>
      </c>
      <c r="H22" s="1">
        <v>108.0879</v>
      </c>
      <c r="I22" s="1">
        <v>3526</v>
      </c>
      <c r="J22" s="1" t="s">
        <v>19</v>
      </c>
      <c r="K22" s="16">
        <v>47</v>
      </c>
      <c r="L22" s="15">
        <v>31.8</v>
      </c>
      <c r="M22" s="16">
        <v>1.4</v>
      </c>
      <c r="N22" s="15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1">
        <v>120</v>
      </c>
      <c r="AN22" s="1">
        <f t="shared" si="1"/>
        <v>0</v>
      </c>
      <c r="AO22" s="1">
        <v>0</v>
      </c>
      <c r="AP22" s="1">
        <f t="shared" si="2"/>
        <v>0</v>
      </c>
      <c r="AQ22" s="1">
        <v>0</v>
      </c>
      <c r="AR22">
        <f t="shared" si="3"/>
        <v>120</v>
      </c>
      <c r="AS22">
        <f t="shared" si="4"/>
        <v>120</v>
      </c>
      <c r="AT22" s="102">
        <f t="shared" si="5"/>
        <v>0</v>
      </c>
      <c r="AU22" s="102">
        <f t="shared" si="6"/>
        <v>120</v>
      </c>
      <c r="AV22" s="1">
        <f t="shared" si="15"/>
        <v>120</v>
      </c>
      <c r="AW22" s="1">
        <f t="shared" si="7"/>
        <v>0</v>
      </c>
      <c r="AX22" s="1">
        <f t="shared" si="8"/>
        <v>0</v>
      </c>
      <c r="AY22" s="15">
        <v>0</v>
      </c>
      <c r="AZ22" s="3">
        <v>0</v>
      </c>
      <c r="BA22" s="3">
        <v>0</v>
      </c>
      <c r="BB22" s="3">
        <v>0</v>
      </c>
      <c r="BC22" s="3">
        <v>2</v>
      </c>
      <c r="BD22" s="3">
        <v>0</v>
      </c>
      <c r="BE22" s="3">
        <v>1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f t="shared" si="9"/>
        <v>3</v>
      </c>
      <c r="BQ22" s="3">
        <f t="shared" si="10"/>
        <v>3</v>
      </c>
      <c r="BR22" s="3">
        <f t="shared" si="11"/>
        <v>1</v>
      </c>
      <c r="BS22" s="3">
        <f t="shared" si="12"/>
        <v>1</v>
      </c>
      <c r="BT22" s="3">
        <f t="shared" si="13"/>
        <v>2</v>
      </c>
      <c r="BU22" s="3">
        <f t="shared" si="14"/>
        <v>2</v>
      </c>
      <c r="BV22" s="46">
        <v>2</v>
      </c>
      <c r="BW22" s="3">
        <v>10.5</v>
      </c>
      <c r="BX22" s="3">
        <v>59.9</v>
      </c>
      <c r="BY22" s="1">
        <v>0</v>
      </c>
      <c r="BZ22" s="3">
        <v>20</v>
      </c>
      <c r="CA22" s="3" t="s">
        <v>28</v>
      </c>
      <c r="CB22" s="3" t="s">
        <v>241</v>
      </c>
      <c r="CC22" s="1" t="s">
        <v>189</v>
      </c>
      <c r="CD22" s="16" t="s">
        <v>189</v>
      </c>
      <c r="CE22" s="3">
        <v>0</v>
      </c>
      <c r="CF22" s="3">
        <v>0</v>
      </c>
      <c r="CG22" s="3">
        <v>0</v>
      </c>
      <c r="CH22" s="3">
        <v>0</v>
      </c>
      <c r="CI22" s="2" t="s">
        <v>189</v>
      </c>
      <c r="CJ22" s="3">
        <v>0</v>
      </c>
      <c r="CK22" s="3">
        <v>0</v>
      </c>
      <c r="CL22" s="3">
        <v>0</v>
      </c>
      <c r="CM22" s="3">
        <v>0</v>
      </c>
      <c r="CN22" s="2" t="s">
        <v>189</v>
      </c>
      <c r="CO22" s="3">
        <v>0</v>
      </c>
      <c r="CP22" s="3">
        <v>0</v>
      </c>
      <c r="CQ22" s="3">
        <v>0</v>
      </c>
      <c r="CR22" s="3">
        <v>0</v>
      </c>
      <c r="CS22" s="2" t="s">
        <v>189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2" t="s">
        <v>189</v>
      </c>
      <c r="CZ22" s="3">
        <v>0</v>
      </c>
      <c r="DA22" s="3">
        <v>2</v>
      </c>
      <c r="DB22" s="3">
        <v>0</v>
      </c>
      <c r="DC22" s="3">
        <v>0</v>
      </c>
      <c r="DD22" s="3">
        <v>0</v>
      </c>
      <c r="DE22" s="3" t="s">
        <v>189</v>
      </c>
      <c r="DF22" s="3">
        <v>0</v>
      </c>
      <c r="DG22" s="3">
        <v>0</v>
      </c>
      <c r="DH22" s="3">
        <v>0</v>
      </c>
      <c r="DI22" s="3">
        <v>0</v>
      </c>
      <c r="DJ22" s="2" t="s">
        <v>189</v>
      </c>
      <c r="DK22" s="3">
        <v>0</v>
      </c>
      <c r="DL22" s="3">
        <v>0</v>
      </c>
      <c r="DM22" s="3">
        <v>0</v>
      </c>
      <c r="DN22" s="3">
        <v>0</v>
      </c>
      <c r="DO22" s="2" t="s">
        <v>189</v>
      </c>
    </row>
    <row r="23" spans="1:121" s="23" customFormat="1">
      <c r="A23" s="23" t="s">
        <v>5</v>
      </c>
      <c r="B23" s="23" t="s">
        <v>43</v>
      </c>
      <c r="C23" s="23" t="s">
        <v>15</v>
      </c>
      <c r="D23" s="83">
        <v>11</v>
      </c>
      <c r="E23" s="23" t="s">
        <v>15</v>
      </c>
      <c r="F23" s="23" t="str">
        <f t="shared" si="0"/>
        <v>ABLA-H-11H</v>
      </c>
      <c r="G23" s="26">
        <v>37.468299999999999</v>
      </c>
      <c r="H23" s="26">
        <v>108.08817000000001</v>
      </c>
      <c r="I23" s="26">
        <v>3529</v>
      </c>
      <c r="J23" s="26" t="s">
        <v>18</v>
      </c>
      <c r="K23" s="25">
        <v>35</v>
      </c>
      <c r="L23" s="24">
        <v>29.4</v>
      </c>
      <c r="M23" s="25">
        <v>1.6</v>
      </c>
      <c r="N23" s="24">
        <v>10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16</v>
      </c>
      <c r="V23" s="26">
        <v>0</v>
      </c>
      <c r="W23" s="26">
        <v>1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72">
        <v>0</v>
      </c>
      <c r="AM23" s="1">
        <v>170</v>
      </c>
      <c r="AN23" s="1">
        <f t="shared" si="1"/>
        <v>0</v>
      </c>
      <c r="AO23" s="23">
        <v>0</v>
      </c>
      <c r="AP23" s="1">
        <f t="shared" si="2"/>
        <v>0</v>
      </c>
      <c r="AQ23" s="23">
        <v>0</v>
      </c>
      <c r="AR23">
        <f t="shared" si="3"/>
        <v>160</v>
      </c>
      <c r="AS23">
        <f t="shared" si="4"/>
        <v>160</v>
      </c>
      <c r="AT23" s="102">
        <f t="shared" si="5"/>
        <v>10</v>
      </c>
      <c r="AU23" s="102">
        <f t="shared" si="6"/>
        <v>170</v>
      </c>
      <c r="AV23" s="1">
        <f t="shared" si="15"/>
        <v>160</v>
      </c>
      <c r="AW23" s="1">
        <f t="shared" si="7"/>
        <v>0</v>
      </c>
      <c r="AX23" s="1">
        <f t="shared" si="8"/>
        <v>10</v>
      </c>
      <c r="AY23" s="23">
        <v>0</v>
      </c>
      <c r="AZ23" s="26">
        <v>0</v>
      </c>
      <c r="BA23" s="26">
        <v>0</v>
      </c>
      <c r="BB23" s="26">
        <v>0</v>
      </c>
      <c r="BC23" s="26">
        <v>5</v>
      </c>
      <c r="BD23" s="26">
        <v>0</v>
      </c>
      <c r="BE23" s="26">
        <v>1</v>
      </c>
      <c r="BF23" s="26">
        <v>0</v>
      </c>
      <c r="BG23" s="26">
        <v>0</v>
      </c>
      <c r="BH23" s="26">
        <v>0</v>
      </c>
      <c r="BI23" s="26">
        <v>0</v>
      </c>
      <c r="BJ23" s="26">
        <v>0</v>
      </c>
      <c r="BK23" s="3">
        <v>0</v>
      </c>
      <c r="BL23" s="3">
        <v>0</v>
      </c>
      <c r="BM23" s="3">
        <v>0</v>
      </c>
      <c r="BN23" s="26">
        <v>0</v>
      </c>
      <c r="BO23" s="26">
        <v>0</v>
      </c>
      <c r="BP23" s="3">
        <f t="shared" si="9"/>
        <v>6</v>
      </c>
      <c r="BQ23" s="3">
        <f t="shared" si="10"/>
        <v>6</v>
      </c>
      <c r="BR23" s="3">
        <f t="shared" si="11"/>
        <v>1</v>
      </c>
      <c r="BS23" s="3">
        <f t="shared" si="12"/>
        <v>1</v>
      </c>
      <c r="BT23" s="3">
        <f t="shared" si="13"/>
        <v>5</v>
      </c>
      <c r="BU23" s="3">
        <f t="shared" si="14"/>
        <v>5</v>
      </c>
      <c r="BV23" s="47">
        <v>3</v>
      </c>
      <c r="BW23" s="26">
        <v>24.4</v>
      </c>
      <c r="BX23" s="26">
        <v>82.8</v>
      </c>
      <c r="BY23" s="26">
        <v>0</v>
      </c>
      <c r="BZ23" s="26">
        <v>16</v>
      </c>
      <c r="CA23" s="26" t="s">
        <v>28</v>
      </c>
      <c r="CB23" s="26" t="s">
        <v>241</v>
      </c>
      <c r="CC23" s="1" t="s">
        <v>189</v>
      </c>
      <c r="CD23" s="16" t="s">
        <v>189</v>
      </c>
      <c r="CE23" s="26">
        <v>0</v>
      </c>
      <c r="CF23" s="26">
        <v>0</v>
      </c>
      <c r="CG23" s="26">
        <v>0</v>
      </c>
      <c r="CH23" s="26">
        <v>0</v>
      </c>
      <c r="CI23" s="27" t="s">
        <v>189</v>
      </c>
      <c r="CJ23" s="26">
        <v>0</v>
      </c>
      <c r="CK23" s="26">
        <v>0</v>
      </c>
      <c r="CL23" s="26">
        <v>0</v>
      </c>
      <c r="CM23" s="26">
        <v>0</v>
      </c>
      <c r="CN23" s="27" t="s">
        <v>189</v>
      </c>
      <c r="CO23" s="26">
        <v>0</v>
      </c>
      <c r="CP23" s="26">
        <v>0</v>
      </c>
      <c r="CQ23" s="26">
        <v>0</v>
      </c>
      <c r="CR23" s="26">
        <v>0</v>
      </c>
      <c r="CS23" s="2" t="s">
        <v>189</v>
      </c>
      <c r="CT23" s="26">
        <v>1</v>
      </c>
      <c r="CU23" s="26">
        <v>1</v>
      </c>
      <c r="CV23" s="26">
        <v>2</v>
      </c>
      <c r="CW23" s="26">
        <v>3</v>
      </c>
      <c r="CX23" s="26">
        <v>3</v>
      </c>
      <c r="CY23" s="27" t="s">
        <v>189</v>
      </c>
      <c r="CZ23" s="26">
        <v>0</v>
      </c>
      <c r="DA23" s="26">
        <v>1</v>
      </c>
      <c r="DB23" s="26">
        <v>1</v>
      </c>
      <c r="DC23" s="26">
        <v>1</v>
      </c>
      <c r="DD23" s="26">
        <v>0</v>
      </c>
      <c r="DE23" s="26" t="s">
        <v>189</v>
      </c>
      <c r="DF23" s="3">
        <v>0</v>
      </c>
      <c r="DG23" s="3">
        <v>0</v>
      </c>
      <c r="DH23" s="3">
        <v>0</v>
      </c>
      <c r="DI23" s="3">
        <v>0</v>
      </c>
      <c r="DJ23" s="2" t="s">
        <v>189</v>
      </c>
      <c r="DK23" s="3">
        <v>0</v>
      </c>
      <c r="DL23" s="3">
        <v>0</v>
      </c>
      <c r="DM23" s="3">
        <v>0</v>
      </c>
      <c r="DN23" s="3">
        <v>0</v>
      </c>
      <c r="DO23" s="2" t="s">
        <v>189</v>
      </c>
    </row>
    <row r="24" spans="1:121">
      <c r="A24" s="1" t="s">
        <v>5</v>
      </c>
      <c r="B24" s="1" t="s">
        <v>43</v>
      </c>
      <c r="C24" s="1" t="s">
        <v>15</v>
      </c>
      <c r="D24" s="81">
        <v>11</v>
      </c>
      <c r="E24" s="1" t="s">
        <v>8</v>
      </c>
      <c r="F24" s="1" t="str">
        <f t="shared" si="0"/>
        <v>ABLA-H-11L</v>
      </c>
      <c r="G24" s="1">
        <v>37.468359999999997</v>
      </c>
      <c r="H24" s="3">
        <v>108.08799999999999</v>
      </c>
      <c r="I24" s="3">
        <v>3540</v>
      </c>
      <c r="J24" s="3" t="s">
        <v>18</v>
      </c>
      <c r="K24" s="16">
        <v>35</v>
      </c>
      <c r="L24" s="15">
        <v>29.8</v>
      </c>
      <c r="M24" s="16">
        <v>1.4</v>
      </c>
      <c r="N24" s="15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12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1">
        <v>150</v>
      </c>
      <c r="AN24" s="1">
        <f t="shared" si="1"/>
        <v>30</v>
      </c>
      <c r="AO24" s="23">
        <v>30</v>
      </c>
      <c r="AP24" s="1">
        <f t="shared" si="2"/>
        <v>0</v>
      </c>
      <c r="AQ24" s="1">
        <v>30</v>
      </c>
      <c r="AR24">
        <f t="shared" si="3"/>
        <v>120</v>
      </c>
      <c r="AS24">
        <f t="shared" si="4"/>
        <v>120</v>
      </c>
      <c r="AT24" s="102">
        <f t="shared" si="5"/>
        <v>0</v>
      </c>
      <c r="AU24" s="102">
        <f t="shared" si="6"/>
        <v>120</v>
      </c>
      <c r="AV24" s="1">
        <f t="shared" si="15"/>
        <v>150</v>
      </c>
      <c r="AW24" s="1">
        <f t="shared" si="7"/>
        <v>0</v>
      </c>
      <c r="AX24" s="1">
        <f t="shared" si="8"/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2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f t="shared" si="9"/>
        <v>2</v>
      </c>
      <c r="BQ24" s="3">
        <f t="shared" si="10"/>
        <v>2</v>
      </c>
      <c r="BR24" s="3">
        <f t="shared" si="11"/>
        <v>2</v>
      </c>
      <c r="BS24" s="3">
        <f t="shared" si="12"/>
        <v>2</v>
      </c>
      <c r="BT24" s="3">
        <f t="shared" si="13"/>
        <v>0</v>
      </c>
      <c r="BU24" s="3">
        <f t="shared" si="14"/>
        <v>0</v>
      </c>
      <c r="BV24" s="46">
        <v>2</v>
      </c>
      <c r="BW24" s="3">
        <v>9</v>
      </c>
      <c r="BX24" s="3">
        <v>113.7</v>
      </c>
      <c r="BY24" s="3">
        <v>0</v>
      </c>
      <c r="BZ24" s="3">
        <v>15</v>
      </c>
      <c r="CA24" s="3" t="s">
        <v>28</v>
      </c>
      <c r="CB24" s="3" t="s">
        <v>241</v>
      </c>
      <c r="CC24" s="1" t="s">
        <v>189</v>
      </c>
      <c r="CD24" s="16" t="s">
        <v>189</v>
      </c>
      <c r="CE24" s="3">
        <v>0</v>
      </c>
      <c r="CF24" s="3">
        <v>0</v>
      </c>
      <c r="CG24" s="3">
        <v>0</v>
      </c>
      <c r="CH24" s="3">
        <v>0</v>
      </c>
      <c r="CI24" s="2" t="s">
        <v>189</v>
      </c>
      <c r="CJ24" s="3">
        <v>0</v>
      </c>
      <c r="CK24" s="3">
        <v>0</v>
      </c>
      <c r="CL24" s="3">
        <v>0</v>
      </c>
      <c r="CM24" s="3">
        <v>0</v>
      </c>
      <c r="CN24" s="2" t="s">
        <v>189</v>
      </c>
      <c r="CO24" s="3">
        <v>0</v>
      </c>
      <c r="CP24" s="3">
        <v>0</v>
      </c>
      <c r="CQ24" s="3">
        <v>0</v>
      </c>
      <c r="CR24" s="3">
        <v>0</v>
      </c>
      <c r="CS24" s="2" t="s">
        <v>189</v>
      </c>
      <c r="CT24" s="3">
        <v>4</v>
      </c>
      <c r="CU24" s="3">
        <v>1</v>
      </c>
      <c r="CV24" s="3">
        <v>0</v>
      </c>
      <c r="CW24" s="3">
        <v>2</v>
      </c>
      <c r="CX24" s="3">
        <v>0</v>
      </c>
      <c r="CY24" s="2" t="s">
        <v>189</v>
      </c>
      <c r="CZ24" s="3">
        <v>0</v>
      </c>
      <c r="DA24" s="3">
        <v>0</v>
      </c>
      <c r="DB24" s="3">
        <v>1</v>
      </c>
      <c r="DC24" s="3">
        <v>0</v>
      </c>
      <c r="DD24" s="3">
        <v>0</v>
      </c>
      <c r="DE24" s="3" t="s">
        <v>189</v>
      </c>
      <c r="DF24" s="3">
        <v>0</v>
      </c>
      <c r="DG24" s="3">
        <v>0</v>
      </c>
      <c r="DH24" s="3">
        <v>0</v>
      </c>
      <c r="DI24" s="3">
        <v>0</v>
      </c>
      <c r="DJ24" s="2" t="s">
        <v>189</v>
      </c>
      <c r="DK24" s="3">
        <v>0</v>
      </c>
      <c r="DL24" s="3">
        <v>0</v>
      </c>
      <c r="DM24" s="3">
        <v>0</v>
      </c>
      <c r="DN24" s="3">
        <v>0</v>
      </c>
      <c r="DO24" s="2" t="s">
        <v>189</v>
      </c>
      <c r="DP24" s="1"/>
    </row>
    <row r="25" spans="1:121">
      <c r="A25" t="s">
        <v>5</v>
      </c>
      <c r="B25" t="s">
        <v>43</v>
      </c>
      <c r="C25" t="s">
        <v>15</v>
      </c>
      <c r="D25" s="82">
        <v>12</v>
      </c>
      <c r="E25" t="s">
        <v>15</v>
      </c>
      <c r="F25" t="str">
        <f t="shared" si="0"/>
        <v>ABLA-H-12H</v>
      </c>
      <c r="G25" s="3">
        <v>37.467279999999995</v>
      </c>
      <c r="H25" s="3">
        <v>108.08924999999999</v>
      </c>
      <c r="I25" s="3">
        <v>3478</v>
      </c>
      <c r="J25" s="3" t="s">
        <v>18</v>
      </c>
      <c r="K25" s="16">
        <v>30</v>
      </c>
      <c r="L25" s="15">
        <v>29.5</v>
      </c>
      <c r="M25" s="16">
        <v>1.3</v>
      </c>
      <c r="N25" s="15">
        <v>10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12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5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1">
        <v>180</v>
      </c>
      <c r="AN25" s="1">
        <f t="shared" si="1"/>
        <v>50</v>
      </c>
      <c r="AO25" s="23">
        <v>50</v>
      </c>
      <c r="AP25" s="1">
        <f t="shared" si="2"/>
        <v>0</v>
      </c>
      <c r="AQ25" s="1">
        <v>50</v>
      </c>
      <c r="AR25">
        <f t="shared" si="3"/>
        <v>120</v>
      </c>
      <c r="AS25">
        <f t="shared" si="4"/>
        <v>120</v>
      </c>
      <c r="AT25" s="102">
        <f t="shared" si="5"/>
        <v>10</v>
      </c>
      <c r="AU25" s="102">
        <f t="shared" si="6"/>
        <v>130</v>
      </c>
      <c r="AV25" s="1">
        <f t="shared" si="15"/>
        <v>170</v>
      </c>
      <c r="AW25" s="1">
        <f t="shared" si="7"/>
        <v>0</v>
      </c>
      <c r="AX25" s="1">
        <f t="shared" si="8"/>
        <v>10</v>
      </c>
      <c r="AY25" s="1">
        <v>0</v>
      </c>
      <c r="AZ25" s="3">
        <v>0</v>
      </c>
      <c r="BA25" s="3">
        <v>0</v>
      </c>
      <c r="BB25" s="3">
        <v>0</v>
      </c>
      <c r="BC25" s="3">
        <v>3</v>
      </c>
      <c r="BD25" s="3">
        <v>0</v>
      </c>
      <c r="BE25" s="3">
        <v>2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f t="shared" si="9"/>
        <v>5</v>
      </c>
      <c r="BQ25" s="3">
        <f t="shared" si="10"/>
        <v>5</v>
      </c>
      <c r="BR25" s="3">
        <f t="shared" si="11"/>
        <v>2</v>
      </c>
      <c r="BS25" s="3">
        <f t="shared" si="12"/>
        <v>2</v>
      </c>
      <c r="BT25" s="3">
        <f t="shared" si="13"/>
        <v>3</v>
      </c>
      <c r="BU25" s="3">
        <f t="shared" si="14"/>
        <v>3</v>
      </c>
      <c r="BV25" s="46">
        <v>4</v>
      </c>
      <c r="BW25" s="1">
        <f>0.5*8+0.5*34</f>
        <v>21</v>
      </c>
      <c r="BX25" s="3">
        <v>82</v>
      </c>
      <c r="BY25" s="3">
        <v>0</v>
      </c>
      <c r="BZ25" s="3">
        <v>17</v>
      </c>
      <c r="CA25" s="3" t="s">
        <v>28</v>
      </c>
      <c r="CC25" s="3">
        <v>167</v>
      </c>
      <c r="CD25" s="16">
        <v>168</v>
      </c>
      <c r="CE25" s="3">
        <v>0</v>
      </c>
      <c r="CF25" s="3">
        <v>0</v>
      </c>
      <c r="CG25" s="3">
        <v>0</v>
      </c>
      <c r="CH25" s="3">
        <v>0</v>
      </c>
      <c r="CI25" s="2" t="s">
        <v>189</v>
      </c>
      <c r="CJ25" s="3">
        <v>0</v>
      </c>
      <c r="CK25" s="3">
        <v>0</v>
      </c>
      <c r="CL25" s="3">
        <v>0</v>
      </c>
      <c r="CM25" s="3">
        <v>0</v>
      </c>
      <c r="CN25" s="2" t="s">
        <v>189</v>
      </c>
      <c r="CO25" s="3">
        <v>0</v>
      </c>
      <c r="CP25" s="3">
        <v>0</v>
      </c>
      <c r="CQ25" s="3">
        <v>0</v>
      </c>
      <c r="CR25" s="3">
        <v>0</v>
      </c>
      <c r="CS25" s="2" t="s">
        <v>189</v>
      </c>
      <c r="CT25" s="3">
        <v>0</v>
      </c>
      <c r="CU25" s="3">
        <v>1</v>
      </c>
      <c r="CV25" s="3">
        <v>0</v>
      </c>
      <c r="CW25" s="3">
        <v>0</v>
      </c>
      <c r="CX25" s="3">
        <v>0</v>
      </c>
      <c r="CY25" s="2" t="s">
        <v>189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 t="s">
        <v>189</v>
      </c>
      <c r="DF25" s="3">
        <v>0</v>
      </c>
      <c r="DG25" s="3">
        <v>0</v>
      </c>
      <c r="DH25" s="3">
        <v>0</v>
      </c>
      <c r="DI25" s="3">
        <v>0</v>
      </c>
      <c r="DJ25" s="2" t="s">
        <v>189</v>
      </c>
      <c r="DK25" s="3">
        <v>0</v>
      </c>
      <c r="DL25" s="3">
        <v>0</v>
      </c>
      <c r="DM25" s="3">
        <v>0</v>
      </c>
      <c r="DN25" s="3">
        <v>0</v>
      </c>
      <c r="DO25" s="2" t="s">
        <v>189</v>
      </c>
    </row>
    <row r="26" spans="1:121">
      <c r="A26" t="s">
        <v>5</v>
      </c>
      <c r="B26" t="s">
        <v>43</v>
      </c>
      <c r="C26" t="s">
        <v>15</v>
      </c>
      <c r="D26" s="82">
        <v>12</v>
      </c>
      <c r="E26" t="s">
        <v>8</v>
      </c>
      <c r="F26" t="str">
        <f t="shared" si="0"/>
        <v>ABLA-H-12L</v>
      </c>
      <c r="G26" s="3">
        <v>37.467399999999998</v>
      </c>
      <c r="H26" s="3">
        <v>108.08955</v>
      </c>
      <c r="I26" s="3">
        <v>3469</v>
      </c>
      <c r="J26" s="3" t="s">
        <v>18</v>
      </c>
      <c r="K26" s="16">
        <v>30</v>
      </c>
      <c r="L26" s="15">
        <v>35.700000000000003</v>
      </c>
      <c r="M26" s="16">
        <v>2</v>
      </c>
      <c r="N26" s="15">
        <v>10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14</v>
      </c>
      <c r="V26" s="3">
        <v>0</v>
      </c>
      <c r="W26" s="3">
        <v>2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1">
        <v>160</v>
      </c>
      <c r="AN26" s="1">
        <f t="shared" si="1"/>
        <v>0</v>
      </c>
      <c r="AO26" s="23">
        <v>0</v>
      </c>
      <c r="AP26" s="1">
        <f t="shared" si="2"/>
        <v>0</v>
      </c>
      <c r="AQ26" s="1">
        <v>0</v>
      </c>
      <c r="AR26">
        <f t="shared" si="3"/>
        <v>140</v>
      </c>
      <c r="AS26">
        <f t="shared" si="4"/>
        <v>140</v>
      </c>
      <c r="AT26" s="102">
        <f t="shared" si="5"/>
        <v>20</v>
      </c>
      <c r="AU26" s="102">
        <f t="shared" si="6"/>
        <v>160</v>
      </c>
      <c r="AV26" s="1">
        <f t="shared" si="15"/>
        <v>140</v>
      </c>
      <c r="AW26" s="1">
        <f t="shared" si="7"/>
        <v>0</v>
      </c>
      <c r="AX26" s="1">
        <f t="shared" si="8"/>
        <v>20</v>
      </c>
      <c r="AY26" s="1">
        <v>0</v>
      </c>
      <c r="AZ26" s="3">
        <v>0</v>
      </c>
      <c r="BA26" s="3">
        <v>0</v>
      </c>
      <c r="BB26" s="3">
        <v>0</v>
      </c>
      <c r="BC26" s="3">
        <v>3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f t="shared" si="9"/>
        <v>3</v>
      </c>
      <c r="BQ26" s="3">
        <f t="shared" si="10"/>
        <v>3</v>
      </c>
      <c r="BR26" s="3">
        <f t="shared" si="11"/>
        <v>0</v>
      </c>
      <c r="BS26" s="3">
        <f t="shared" si="12"/>
        <v>0</v>
      </c>
      <c r="BT26" s="3">
        <f t="shared" si="13"/>
        <v>3</v>
      </c>
      <c r="BU26" s="3">
        <f t="shared" si="14"/>
        <v>3</v>
      </c>
      <c r="BV26" s="46">
        <v>2</v>
      </c>
      <c r="BW26" s="3">
        <v>6.5</v>
      </c>
      <c r="BX26" s="3">
        <v>69.099999999999994</v>
      </c>
      <c r="BY26" s="3">
        <v>0</v>
      </c>
      <c r="BZ26" s="3">
        <v>23</v>
      </c>
      <c r="CA26" s="3" t="s">
        <v>28</v>
      </c>
      <c r="CC26" s="3">
        <v>165</v>
      </c>
      <c r="CD26" s="16">
        <v>166</v>
      </c>
      <c r="CE26" s="3">
        <v>0</v>
      </c>
      <c r="CF26" s="3">
        <v>0</v>
      </c>
      <c r="CG26" s="3">
        <v>0</v>
      </c>
      <c r="CH26" s="3">
        <v>0</v>
      </c>
      <c r="CI26" s="2" t="s">
        <v>189</v>
      </c>
      <c r="CJ26" s="3">
        <v>0</v>
      </c>
      <c r="CK26" s="3">
        <v>0</v>
      </c>
      <c r="CL26" s="3">
        <v>0</v>
      </c>
      <c r="CM26" s="3">
        <v>0</v>
      </c>
      <c r="CN26" s="2" t="s">
        <v>189</v>
      </c>
      <c r="CO26" s="3">
        <v>0</v>
      </c>
      <c r="CP26" s="3">
        <v>0</v>
      </c>
      <c r="CQ26" s="3">
        <v>0</v>
      </c>
      <c r="CR26" s="3">
        <v>0</v>
      </c>
      <c r="CS26" s="2" t="s">
        <v>189</v>
      </c>
      <c r="CT26" s="3">
        <v>1</v>
      </c>
      <c r="CU26" s="3">
        <v>3</v>
      </c>
      <c r="CV26" s="3">
        <v>0</v>
      </c>
      <c r="CW26" s="3">
        <v>1</v>
      </c>
      <c r="CX26" s="3">
        <v>1</v>
      </c>
      <c r="CY26" s="2" t="s">
        <v>189</v>
      </c>
      <c r="CZ26" s="3">
        <v>1</v>
      </c>
      <c r="DA26" s="3">
        <v>1</v>
      </c>
      <c r="DB26" s="3">
        <v>0</v>
      </c>
      <c r="DC26" s="3">
        <v>0</v>
      </c>
      <c r="DD26" s="3">
        <v>0</v>
      </c>
      <c r="DE26" s="3" t="s">
        <v>189</v>
      </c>
      <c r="DF26" s="3">
        <v>0</v>
      </c>
      <c r="DG26" s="3">
        <v>0</v>
      </c>
      <c r="DH26" s="3">
        <v>0</v>
      </c>
      <c r="DI26" s="3">
        <v>0</v>
      </c>
      <c r="DJ26" s="2" t="s">
        <v>189</v>
      </c>
      <c r="DK26" s="3">
        <v>0</v>
      </c>
      <c r="DL26" s="3">
        <v>0</v>
      </c>
      <c r="DM26" s="3">
        <v>0</v>
      </c>
      <c r="DN26" s="3">
        <v>0</v>
      </c>
      <c r="DO26" s="2" t="s">
        <v>189</v>
      </c>
    </row>
    <row r="27" spans="1:121">
      <c r="A27" t="s">
        <v>5</v>
      </c>
      <c r="B27" t="s">
        <v>43</v>
      </c>
      <c r="C27" t="s">
        <v>15</v>
      </c>
      <c r="D27" s="82">
        <v>13</v>
      </c>
      <c r="E27" t="s">
        <v>15</v>
      </c>
      <c r="F27" t="str">
        <f t="shared" si="0"/>
        <v>ABLA-H-13H</v>
      </c>
      <c r="G27" s="3">
        <v>37.467669999999998</v>
      </c>
      <c r="H27" s="3">
        <v>108.08994</v>
      </c>
      <c r="I27" s="3">
        <v>3460</v>
      </c>
      <c r="J27" s="3" t="s">
        <v>17</v>
      </c>
      <c r="K27" s="16">
        <v>40</v>
      </c>
      <c r="L27" s="15">
        <v>31.6</v>
      </c>
      <c r="M27" s="16">
        <v>1.2</v>
      </c>
      <c r="N27" s="15">
        <v>10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9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1">
        <v>200</v>
      </c>
      <c r="AN27" s="1">
        <f t="shared" si="1"/>
        <v>100</v>
      </c>
      <c r="AO27" s="23">
        <v>100</v>
      </c>
      <c r="AP27" s="1">
        <f t="shared" si="2"/>
        <v>10</v>
      </c>
      <c r="AQ27" s="1">
        <v>110</v>
      </c>
      <c r="AR27">
        <f t="shared" si="3"/>
        <v>90</v>
      </c>
      <c r="AS27">
        <f t="shared" si="4"/>
        <v>90</v>
      </c>
      <c r="AT27" s="102">
        <f t="shared" si="5"/>
        <v>0</v>
      </c>
      <c r="AU27" s="102">
        <f t="shared" si="6"/>
        <v>90</v>
      </c>
      <c r="AV27" s="1">
        <f t="shared" si="15"/>
        <v>190</v>
      </c>
      <c r="AW27" s="1">
        <f t="shared" si="7"/>
        <v>0</v>
      </c>
      <c r="AX27" s="1">
        <f t="shared" si="8"/>
        <v>10</v>
      </c>
      <c r="AY27" s="1">
        <v>0</v>
      </c>
      <c r="AZ27" s="3">
        <v>0</v>
      </c>
      <c r="BA27" s="3">
        <v>0</v>
      </c>
      <c r="BB27" s="3">
        <v>0</v>
      </c>
      <c r="BC27" s="3">
        <v>4</v>
      </c>
      <c r="BD27" s="3">
        <v>0</v>
      </c>
      <c r="BE27" s="3">
        <v>3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f t="shared" si="9"/>
        <v>7</v>
      </c>
      <c r="BQ27" s="3">
        <f t="shared" si="10"/>
        <v>7</v>
      </c>
      <c r="BR27" s="3">
        <f t="shared" si="11"/>
        <v>3</v>
      </c>
      <c r="BS27" s="3">
        <f t="shared" si="12"/>
        <v>3</v>
      </c>
      <c r="BT27" s="3">
        <f t="shared" si="13"/>
        <v>4</v>
      </c>
      <c r="BU27" s="3">
        <f t="shared" si="14"/>
        <v>4</v>
      </c>
      <c r="BV27" s="46">
        <v>5</v>
      </c>
      <c r="BW27" s="28" t="s">
        <v>189</v>
      </c>
      <c r="BX27" s="28" t="s">
        <v>189</v>
      </c>
      <c r="BY27" s="28">
        <v>0</v>
      </c>
      <c r="BZ27" s="28" t="s">
        <v>189</v>
      </c>
      <c r="CA27" s="3" t="s">
        <v>28</v>
      </c>
      <c r="CB27" s="28" t="s">
        <v>246</v>
      </c>
      <c r="CC27" s="1">
        <v>169</v>
      </c>
      <c r="CD27" s="16">
        <v>170</v>
      </c>
      <c r="CE27" s="3">
        <v>0</v>
      </c>
      <c r="CF27" s="3">
        <v>0</v>
      </c>
      <c r="CG27" s="3">
        <v>0</v>
      </c>
      <c r="CH27" s="3">
        <v>0</v>
      </c>
      <c r="CI27" s="2" t="s">
        <v>189</v>
      </c>
      <c r="CJ27" s="3">
        <v>0</v>
      </c>
      <c r="CK27" s="3">
        <v>0</v>
      </c>
      <c r="CL27" s="3">
        <v>0</v>
      </c>
      <c r="CM27" s="3">
        <v>0</v>
      </c>
      <c r="CN27" s="2" t="s">
        <v>189</v>
      </c>
      <c r="CO27" s="3">
        <v>0</v>
      </c>
      <c r="CP27" s="3">
        <v>0</v>
      </c>
      <c r="CQ27" s="3">
        <v>0</v>
      </c>
      <c r="CR27" s="3">
        <v>0</v>
      </c>
      <c r="CS27" s="2" t="s">
        <v>189</v>
      </c>
      <c r="CT27" s="3">
        <v>6</v>
      </c>
      <c r="CU27" s="3">
        <v>0</v>
      </c>
      <c r="CV27" s="3">
        <v>1</v>
      </c>
      <c r="CW27" s="3">
        <v>0</v>
      </c>
      <c r="CX27" s="3">
        <v>0</v>
      </c>
      <c r="CY27" s="2" t="s">
        <v>189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 t="s">
        <v>189</v>
      </c>
      <c r="DF27" s="3">
        <v>0</v>
      </c>
      <c r="DG27" s="3">
        <v>0</v>
      </c>
      <c r="DH27" s="3">
        <v>0</v>
      </c>
      <c r="DI27" s="3">
        <v>0</v>
      </c>
      <c r="DJ27" s="2" t="s">
        <v>189</v>
      </c>
      <c r="DK27" s="3">
        <v>0</v>
      </c>
      <c r="DL27" s="3">
        <v>0</v>
      </c>
      <c r="DM27" s="3">
        <v>0</v>
      </c>
      <c r="DN27" s="3">
        <v>0</v>
      </c>
      <c r="DO27" s="2" t="s">
        <v>189</v>
      </c>
    </row>
    <row r="28" spans="1:121">
      <c r="A28" t="s">
        <v>5</v>
      </c>
      <c r="B28" t="s">
        <v>43</v>
      </c>
      <c r="C28" t="s">
        <v>15</v>
      </c>
      <c r="D28" s="82">
        <v>13</v>
      </c>
      <c r="E28" t="s">
        <v>8</v>
      </c>
      <c r="F28" t="str">
        <f t="shared" si="0"/>
        <v>ABLA-H-13L</v>
      </c>
      <c r="G28" s="3">
        <v>37.467790000000001</v>
      </c>
      <c r="H28" s="3">
        <v>108.09018</v>
      </c>
      <c r="I28" s="3">
        <v>3447</v>
      </c>
      <c r="J28" s="3" t="s">
        <v>17</v>
      </c>
      <c r="K28" s="16">
        <v>40</v>
      </c>
      <c r="L28" s="15">
        <v>37.1</v>
      </c>
      <c r="M28" s="16">
        <v>1.6</v>
      </c>
      <c r="N28" s="15">
        <v>10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1">
        <v>40</v>
      </c>
      <c r="AN28" s="1">
        <f t="shared" si="1"/>
        <v>20</v>
      </c>
      <c r="AO28" s="23">
        <v>20</v>
      </c>
      <c r="AP28" s="1">
        <f t="shared" si="2"/>
        <v>0</v>
      </c>
      <c r="AQ28" s="1">
        <v>20</v>
      </c>
      <c r="AR28">
        <f t="shared" si="3"/>
        <v>20</v>
      </c>
      <c r="AS28">
        <f t="shared" si="4"/>
        <v>20</v>
      </c>
      <c r="AT28" s="102">
        <f t="shared" si="5"/>
        <v>0</v>
      </c>
      <c r="AU28" s="102">
        <f t="shared" si="6"/>
        <v>20</v>
      </c>
      <c r="AV28" s="1">
        <f t="shared" si="15"/>
        <v>40</v>
      </c>
      <c r="AW28" s="1">
        <f t="shared" si="7"/>
        <v>0</v>
      </c>
      <c r="AX28" s="1">
        <f t="shared" si="8"/>
        <v>0</v>
      </c>
      <c r="AY28" s="1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f t="shared" si="9"/>
        <v>2</v>
      </c>
      <c r="BQ28" s="3">
        <f t="shared" si="10"/>
        <v>2</v>
      </c>
      <c r="BR28" s="3">
        <f t="shared" si="11"/>
        <v>1</v>
      </c>
      <c r="BS28" s="3">
        <f t="shared" si="12"/>
        <v>1</v>
      </c>
      <c r="BT28" s="3">
        <f t="shared" si="13"/>
        <v>1</v>
      </c>
      <c r="BU28" s="3">
        <f t="shared" si="14"/>
        <v>1</v>
      </c>
      <c r="BV28" s="46">
        <v>0</v>
      </c>
      <c r="BW28" s="3">
        <v>0</v>
      </c>
      <c r="BX28" s="3">
        <v>66</v>
      </c>
      <c r="BY28" s="3">
        <v>0</v>
      </c>
      <c r="BZ28" s="3">
        <v>30</v>
      </c>
      <c r="CA28" s="3" t="s">
        <v>28</v>
      </c>
      <c r="CC28" s="3">
        <v>171</v>
      </c>
      <c r="CD28" s="16">
        <v>172</v>
      </c>
      <c r="CE28" s="3">
        <v>0</v>
      </c>
      <c r="CF28" s="3">
        <v>0</v>
      </c>
      <c r="CG28" s="3">
        <v>0</v>
      </c>
      <c r="CH28" s="3">
        <v>0</v>
      </c>
      <c r="CI28" s="2" t="s">
        <v>189</v>
      </c>
      <c r="CJ28" s="3">
        <v>0</v>
      </c>
      <c r="CK28" s="3">
        <v>0</v>
      </c>
      <c r="CL28" s="3">
        <v>0</v>
      </c>
      <c r="CM28" s="3">
        <v>0</v>
      </c>
      <c r="CN28" s="2" t="s">
        <v>189</v>
      </c>
      <c r="CO28" s="3">
        <v>0</v>
      </c>
      <c r="CP28" s="3">
        <v>0</v>
      </c>
      <c r="CQ28" s="3">
        <v>0</v>
      </c>
      <c r="CR28" s="3">
        <v>0</v>
      </c>
      <c r="CS28" s="2" t="s">
        <v>189</v>
      </c>
      <c r="CT28" s="3">
        <v>1</v>
      </c>
      <c r="CU28" s="3">
        <v>0</v>
      </c>
      <c r="CV28" s="3">
        <v>0</v>
      </c>
      <c r="CW28" s="3">
        <v>0</v>
      </c>
      <c r="CX28" s="3">
        <v>0</v>
      </c>
      <c r="CY28" s="2" t="s">
        <v>189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 t="s">
        <v>189</v>
      </c>
      <c r="DF28" s="3">
        <v>0</v>
      </c>
      <c r="DG28" s="3">
        <v>0</v>
      </c>
      <c r="DH28" s="3">
        <v>0</v>
      </c>
      <c r="DI28" s="3">
        <v>0</v>
      </c>
      <c r="DJ28" s="2" t="s">
        <v>189</v>
      </c>
      <c r="DK28" s="3">
        <v>0</v>
      </c>
      <c r="DL28" s="3">
        <v>0</v>
      </c>
      <c r="DM28" s="3">
        <v>0</v>
      </c>
      <c r="DN28" s="3">
        <v>0</v>
      </c>
      <c r="DO28" s="2" t="s">
        <v>189</v>
      </c>
    </row>
    <row r="29" spans="1:121">
      <c r="A29" t="s">
        <v>5</v>
      </c>
      <c r="B29" t="s">
        <v>43</v>
      </c>
      <c r="C29" t="s">
        <v>15</v>
      </c>
      <c r="D29" s="82">
        <v>14</v>
      </c>
      <c r="E29" t="s">
        <v>15</v>
      </c>
      <c r="F29" t="str">
        <f t="shared" si="0"/>
        <v>ABLA-H-14H</v>
      </c>
      <c r="G29" s="3">
        <v>37.468489999999996</v>
      </c>
      <c r="H29" s="3">
        <v>108.08926</v>
      </c>
      <c r="I29" s="3">
        <v>3518</v>
      </c>
      <c r="J29" s="3" t="s">
        <v>18</v>
      </c>
      <c r="K29" s="16">
        <v>40</v>
      </c>
      <c r="L29" s="15">
        <v>27.2</v>
      </c>
      <c r="M29" s="16">
        <v>1.3</v>
      </c>
      <c r="N29" s="15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1">
        <v>160</v>
      </c>
      <c r="AN29" s="1">
        <f t="shared" si="1"/>
        <v>40</v>
      </c>
      <c r="AO29" s="23">
        <v>50</v>
      </c>
      <c r="AP29" s="1">
        <f t="shared" si="2"/>
        <v>10</v>
      </c>
      <c r="AQ29" s="1">
        <v>50</v>
      </c>
      <c r="AR29">
        <f t="shared" si="3"/>
        <v>110</v>
      </c>
      <c r="AS29">
        <f t="shared" si="4"/>
        <v>110</v>
      </c>
      <c r="AT29" s="102">
        <f t="shared" si="5"/>
        <v>0</v>
      </c>
      <c r="AU29" s="102">
        <f t="shared" si="6"/>
        <v>110</v>
      </c>
      <c r="AV29" s="1">
        <f t="shared" si="15"/>
        <v>150</v>
      </c>
      <c r="AW29" s="1">
        <f t="shared" si="7"/>
        <v>10</v>
      </c>
      <c r="AX29" s="1">
        <f t="shared" si="8"/>
        <v>0</v>
      </c>
      <c r="AY29" s="1">
        <v>0</v>
      </c>
      <c r="AZ29" s="3">
        <v>0</v>
      </c>
      <c r="BA29" s="3">
        <v>0</v>
      </c>
      <c r="BB29" s="3">
        <v>0</v>
      </c>
      <c r="BC29" s="3">
        <v>4</v>
      </c>
      <c r="BD29" s="3">
        <v>0</v>
      </c>
      <c r="BE29" s="3">
        <v>2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f t="shared" si="9"/>
        <v>6</v>
      </c>
      <c r="BQ29" s="3">
        <f t="shared" si="10"/>
        <v>6</v>
      </c>
      <c r="BR29" s="3">
        <f t="shared" si="11"/>
        <v>2</v>
      </c>
      <c r="BS29" s="3">
        <f t="shared" si="12"/>
        <v>2</v>
      </c>
      <c r="BT29" s="3">
        <f t="shared" si="13"/>
        <v>4</v>
      </c>
      <c r="BU29" s="3">
        <f t="shared" si="14"/>
        <v>4</v>
      </c>
      <c r="BV29" s="46">
        <v>5</v>
      </c>
      <c r="BW29" s="3">
        <v>50</v>
      </c>
      <c r="BX29" s="3">
        <v>100</v>
      </c>
      <c r="BY29" s="3">
        <v>0</v>
      </c>
      <c r="BZ29" s="3">
        <v>18</v>
      </c>
      <c r="CA29" s="3" t="s">
        <v>28</v>
      </c>
      <c r="CC29" s="3">
        <v>173</v>
      </c>
      <c r="CD29" s="16">
        <v>174</v>
      </c>
      <c r="CE29" s="3">
        <v>0</v>
      </c>
      <c r="CF29" s="3">
        <v>0</v>
      </c>
      <c r="CG29" s="3">
        <v>0</v>
      </c>
      <c r="CH29" s="3">
        <v>0</v>
      </c>
      <c r="CI29" s="2" t="s">
        <v>189</v>
      </c>
      <c r="CJ29" s="3">
        <v>0</v>
      </c>
      <c r="CK29" s="3">
        <v>0</v>
      </c>
      <c r="CL29" s="3">
        <v>0</v>
      </c>
      <c r="CM29" s="3">
        <v>0</v>
      </c>
      <c r="CN29" s="2" t="s">
        <v>189</v>
      </c>
      <c r="CO29" s="3">
        <v>0</v>
      </c>
      <c r="CP29" s="3">
        <v>0</v>
      </c>
      <c r="CQ29" s="3">
        <v>0</v>
      </c>
      <c r="CR29" s="3">
        <v>0</v>
      </c>
      <c r="CS29" s="2" t="s">
        <v>189</v>
      </c>
      <c r="CT29" s="3">
        <v>0</v>
      </c>
      <c r="CU29" s="3">
        <v>0</v>
      </c>
      <c r="CV29" s="3">
        <v>1</v>
      </c>
      <c r="CW29" s="3">
        <v>1</v>
      </c>
      <c r="CX29" s="3">
        <v>0</v>
      </c>
      <c r="CY29" s="2" t="s">
        <v>189</v>
      </c>
      <c r="CZ29" s="3">
        <v>0</v>
      </c>
      <c r="DA29" s="3">
        <v>0</v>
      </c>
      <c r="DB29" s="3">
        <v>1</v>
      </c>
      <c r="DC29" s="3">
        <v>1</v>
      </c>
      <c r="DD29" s="3">
        <v>0</v>
      </c>
      <c r="DE29" s="3" t="s">
        <v>189</v>
      </c>
      <c r="DF29" s="3">
        <v>0</v>
      </c>
      <c r="DG29" s="3">
        <v>0</v>
      </c>
      <c r="DH29" s="3">
        <v>0</v>
      </c>
      <c r="DI29" s="3">
        <v>0</v>
      </c>
      <c r="DJ29" s="2" t="s">
        <v>189</v>
      </c>
      <c r="DK29" s="3">
        <v>0</v>
      </c>
      <c r="DL29" s="3">
        <v>0</v>
      </c>
      <c r="DM29" s="3">
        <v>0</v>
      </c>
      <c r="DN29" s="3">
        <v>0</v>
      </c>
      <c r="DO29" s="2" t="s">
        <v>189</v>
      </c>
    </row>
    <row r="30" spans="1:121">
      <c r="A30" t="s">
        <v>5</v>
      </c>
      <c r="B30" t="s">
        <v>43</v>
      </c>
      <c r="C30" t="s">
        <v>15</v>
      </c>
      <c r="D30" s="82">
        <v>14</v>
      </c>
      <c r="E30" t="s">
        <v>8</v>
      </c>
      <c r="F30" t="str">
        <f t="shared" si="0"/>
        <v>ABLA-H-14L</v>
      </c>
      <c r="G30" s="3">
        <v>37.468609999999998</v>
      </c>
      <c r="H30" s="3">
        <v>108.08938999999999</v>
      </c>
      <c r="I30" s="3">
        <v>3496</v>
      </c>
      <c r="J30" s="3" t="s">
        <v>18</v>
      </c>
      <c r="K30" s="16">
        <v>40</v>
      </c>
      <c r="L30" s="15">
        <v>25</v>
      </c>
      <c r="M30" s="16">
        <v>1.1000000000000001</v>
      </c>
      <c r="N30" s="15">
        <v>10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1">
        <v>140</v>
      </c>
      <c r="AN30" s="1">
        <f t="shared" si="1"/>
        <v>30</v>
      </c>
      <c r="AO30" s="23">
        <v>30</v>
      </c>
      <c r="AP30" s="1">
        <f t="shared" si="2"/>
        <v>10</v>
      </c>
      <c r="AQ30" s="1">
        <v>40</v>
      </c>
      <c r="AR30">
        <f t="shared" si="3"/>
        <v>100</v>
      </c>
      <c r="AS30">
        <f t="shared" si="4"/>
        <v>100</v>
      </c>
      <c r="AT30" s="102">
        <f t="shared" si="5"/>
        <v>0</v>
      </c>
      <c r="AU30" s="102">
        <f t="shared" si="6"/>
        <v>100</v>
      </c>
      <c r="AV30" s="1">
        <f t="shared" si="15"/>
        <v>130</v>
      </c>
      <c r="AW30" s="1">
        <f t="shared" si="7"/>
        <v>0</v>
      </c>
      <c r="AX30" s="1">
        <f t="shared" si="8"/>
        <v>10</v>
      </c>
      <c r="AY30" s="1">
        <v>0</v>
      </c>
      <c r="AZ30" s="3">
        <v>0</v>
      </c>
      <c r="BA30" s="3">
        <v>0</v>
      </c>
      <c r="BB30" s="3">
        <v>0</v>
      </c>
      <c r="BC30" s="3">
        <v>2</v>
      </c>
      <c r="BD30" s="3">
        <v>0</v>
      </c>
      <c r="BE30" s="3">
        <v>2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f t="shared" si="9"/>
        <v>4</v>
      </c>
      <c r="BQ30" s="3">
        <f t="shared" si="10"/>
        <v>4</v>
      </c>
      <c r="BR30" s="3">
        <f t="shared" si="11"/>
        <v>2</v>
      </c>
      <c r="BS30" s="3">
        <f t="shared" si="12"/>
        <v>2</v>
      </c>
      <c r="BT30" s="3">
        <f t="shared" si="13"/>
        <v>2</v>
      </c>
      <c r="BU30" s="3">
        <f t="shared" si="14"/>
        <v>2</v>
      </c>
      <c r="BV30" s="46">
        <v>1</v>
      </c>
      <c r="BW30" s="3">
        <v>12</v>
      </c>
      <c r="BX30" s="3">
        <v>56</v>
      </c>
      <c r="BY30" s="3">
        <v>0</v>
      </c>
      <c r="BZ30" s="3">
        <v>15</v>
      </c>
      <c r="CA30" s="3" t="s">
        <v>28</v>
      </c>
      <c r="CC30" s="3">
        <v>175</v>
      </c>
      <c r="CD30" s="16">
        <v>176</v>
      </c>
      <c r="CE30" s="3">
        <v>0</v>
      </c>
      <c r="CF30" s="3">
        <v>0</v>
      </c>
      <c r="CG30" s="3">
        <v>0</v>
      </c>
      <c r="CH30" s="3">
        <v>0</v>
      </c>
      <c r="CI30" s="2" t="s">
        <v>189</v>
      </c>
      <c r="CJ30" s="3">
        <v>0</v>
      </c>
      <c r="CK30" s="3">
        <v>0</v>
      </c>
      <c r="CL30" s="3">
        <v>0</v>
      </c>
      <c r="CM30" s="3">
        <v>0</v>
      </c>
      <c r="CN30" s="2" t="s">
        <v>189</v>
      </c>
      <c r="CO30" s="3">
        <v>0</v>
      </c>
      <c r="CP30" s="3">
        <v>0</v>
      </c>
      <c r="CQ30" s="3">
        <v>0</v>
      </c>
      <c r="CR30" s="3">
        <v>0</v>
      </c>
      <c r="CS30" s="2" t="s">
        <v>189</v>
      </c>
      <c r="CT30" s="3">
        <v>1</v>
      </c>
      <c r="CU30" s="3">
        <v>4</v>
      </c>
      <c r="CV30" s="3">
        <v>2</v>
      </c>
      <c r="CW30" s="3">
        <v>0</v>
      </c>
      <c r="CX30" s="3">
        <v>0</v>
      </c>
      <c r="CY30" s="2" t="s">
        <v>189</v>
      </c>
      <c r="CZ30" s="3">
        <v>0</v>
      </c>
      <c r="DA30" s="3">
        <v>1</v>
      </c>
      <c r="DB30" s="3">
        <v>0</v>
      </c>
      <c r="DC30" s="3">
        <v>0</v>
      </c>
      <c r="DD30" s="3">
        <v>0</v>
      </c>
      <c r="DE30" s="3" t="s">
        <v>189</v>
      </c>
      <c r="DF30" s="3">
        <v>0</v>
      </c>
      <c r="DG30" s="3">
        <v>0</v>
      </c>
      <c r="DH30" s="3">
        <v>0</v>
      </c>
      <c r="DI30" s="3">
        <v>0</v>
      </c>
      <c r="DJ30" s="2" t="s">
        <v>189</v>
      </c>
      <c r="DK30" s="3">
        <v>0</v>
      </c>
      <c r="DL30" s="3">
        <v>0</v>
      </c>
      <c r="DM30" s="3">
        <v>0</v>
      </c>
      <c r="DN30" s="3">
        <v>0</v>
      </c>
      <c r="DO30" s="2" t="s">
        <v>189</v>
      </c>
    </row>
    <row r="31" spans="1:121">
      <c r="A31" t="s">
        <v>5</v>
      </c>
      <c r="B31" t="s">
        <v>43</v>
      </c>
      <c r="C31" t="s">
        <v>15</v>
      </c>
      <c r="D31" s="82">
        <v>15</v>
      </c>
      <c r="E31" t="s">
        <v>15</v>
      </c>
      <c r="F31" t="str">
        <f t="shared" si="0"/>
        <v>ABLA-H-15H</v>
      </c>
      <c r="G31" s="3">
        <v>37.46996</v>
      </c>
      <c r="H31" s="3">
        <v>108.09029</v>
      </c>
      <c r="I31" s="3">
        <v>3471</v>
      </c>
      <c r="J31" s="3" t="s">
        <v>18</v>
      </c>
      <c r="K31" s="16">
        <v>40</v>
      </c>
      <c r="L31" s="15">
        <v>25.1</v>
      </c>
      <c r="M31" s="16">
        <v>1.2</v>
      </c>
      <c r="N31" s="15">
        <v>10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4</v>
      </c>
      <c r="V31" s="1">
        <v>0</v>
      </c>
      <c r="W31" s="1">
        <v>1</v>
      </c>
      <c r="X31" s="3">
        <v>0</v>
      </c>
      <c r="Y31" s="3">
        <v>0</v>
      </c>
      <c r="Z31" s="3">
        <v>0</v>
      </c>
      <c r="AA31" s="3">
        <v>8</v>
      </c>
      <c r="AB31" s="3">
        <v>0</v>
      </c>
      <c r="AC31" s="3">
        <v>3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1">
        <v>160</v>
      </c>
      <c r="AN31" s="1">
        <f t="shared" si="1"/>
        <v>80</v>
      </c>
      <c r="AO31" s="23">
        <v>80</v>
      </c>
      <c r="AP31" s="1">
        <f t="shared" si="2"/>
        <v>30</v>
      </c>
      <c r="AQ31" s="1">
        <v>110</v>
      </c>
      <c r="AR31">
        <f t="shared" si="3"/>
        <v>40</v>
      </c>
      <c r="AS31">
        <f t="shared" si="4"/>
        <v>40</v>
      </c>
      <c r="AT31" s="102">
        <f t="shared" si="5"/>
        <v>10</v>
      </c>
      <c r="AU31" s="102">
        <f t="shared" si="6"/>
        <v>50</v>
      </c>
      <c r="AV31" s="1">
        <f t="shared" si="15"/>
        <v>120</v>
      </c>
      <c r="AW31" s="1">
        <f t="shared" si="7"/>
        <v>0</v>
      </c>
      <c r="AX31" s="1">
        <f t="shared" si="8"/>
        <v>40</v>
      </c>
      <c r="AY31" s="1">
        <v>0</v>
      </c>
      <c r="AZ31" s="3">
        <v>0</v>
      </c>
      <c r="BA31" s="3">
        <v>0</v>
      </c>
      <c r="BB31" s="3">
        <v>0</v>
      </c>
      <c r="BC31" s="3">
        <v>1</v>
      </c>
      <c r="BD31" s="3">
        <v>0</v>
      </c>
      <c r="BE31" s="3">
        <v>7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f t="shared" si="9"/>
        <v>8</v>
      </c>
      <c r="BQ31" s="3">
        <f t="shared" si="10"/>
        <v>8</v>
      </c>
      <c r="BR31" s="3">
        <f t="shared" si="11"/>
        <v>7</v>
      </c>
      <c r="BS31" s="3">
        <f t="shared" si="12"/>
        <v>7</v>
      </c>
      <c r="BT31" s="3">
        <f t="shared" si="13"/>
        <v>1</v>
      </c>
      <c r="BU31" s="3">
        <f t="shared" si="14"/>
        <v>1</v>
      </c>
      <c r="BV31" s="46">
        <v>4</v>
      </c>
      <c r="BW31" s="3">
        <v>0</v>
      </c>
      <c r="BX31" s="3">
        <v>27.3</v>
      </c>
      <c r="BY31" s="3">
        <v>0</v>
      </c>
      <c r="BZ31" s="3">
        <v>30</v>
      </c>
      <c r="CA31" s="3" t="s">
        <v>28</v>
      </c>
      <c r="CC31" s="3">
        <v>177</v>
      </c>
      <c r="CD31" s="16">
        <v>178</v>
      </c>
      <c r="CE31" s="3">
        <v>0</v>
      </c>
      <c r="CF31" s="3">
        <v>0</v>
      </c>
      <c r="CG31" s="3">
        <v>0</v>
      </c>
      <c r="CH31" s="3">
        <v>0</v>
      </c>
      <c r="CI31" s="2" t="s">
        <v>189</v>
      </c>
      <c r="CJ31" s="3">
        <v>0</v>
      </c>
      <c r="CK31" s="3">
        <v>0</v>
      </c>
      <c r="CL31" s="3">
        <v>0</v>
      </c>
      <c r="CM31" s="3">
        <v>0</v>
      </c>
      <c r="CN31" s="2" t="s">
        <v>189</v>
      </c>
      <c r="CO31" s="3">
        <v>0</v>
      </c>
      <c r="CP31" s="3">
        <v>0</v>
      </c>
      <c r="CQ31" s="3">
        <v>0</v>
      </c>
      <c r="CR31" s="3">
        <v>0</v>
      </c>
      <c r="CS31" s="2" t="s">
        <v>189</v>
      </c>
      <c r="CT31" s="3">
        <v>0</v>
      </c>
      <c r="CU31" s="3">
        <v>2</v>
      </c>
      <c r="CV31" s="3">
        <v>4</v>
      </c>
      <c r="CW31" s="3">
        <v>1</v>
      </c>
      <c r="CX31" s="3">
        <v>0</v>
      </c>
      <c r="CY31" s="2" t="s">
        <v>189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 t="s">
        <v>189</v>
      </c>
      <c r="DF31" s="3">
        <v>0</v>
      </c>
      <c r="DG31" s="3">
        <v>0</v>
      </c>
      <c r="DH31" s="3">
        <v>0</v>
      </c>
      <c r="DI31" s="3">
        <v>0</v>
      </c>
      <c r="DJ31" s="2" t="s">
        <v>189</v>
      </c>
      <c r="DK31" s="3">
        <v>0</v>
      </c>
      <c r="DL31" s="3">
        <v>0</v>
      </c>
      <c r="DM31" s="3">
        <v>0</v>
      </c>
      <c r="DN31" s="3">
        <v>0</v>
      </c>
      <c r="DO31" s="2" t="s">
        <v>189</v>
      </c>
    </row>
    <row r="32" spans="1:121">
      <c r="A32" s="1" t="s">
        <v>5</v>
      </c>
      <c r="B32" s="1" t="s">
        <v>43</v>
      </c>
      <c r="C32" s="1" t="s">
        <v>15</v>
      </c>
      <c r="D32" s="81">
        <v>15</v>
      </c>
      <c r="E32" s="1" t="s">
        <v>8</v>
      </c>
      <c r="F32" s="1" t="str">
        <f t="shared" si="0"/>
        <v>ABLA-H-15L</v>
      </c>
      <c r="G32" s="1">
        <v>37.46978</v>
      </c>
      <c r="H32" s="1">
        <v>108.09029</v>
      </c>
      <c r="I32" s="1">
        <v>3461</v>
      </c>
      <c r="J32" s="1" t="s">
        <v>17</v>
      </c>
      <c r="K32" s="16">
        <v>40</v>
      </c>
      <c r="L32" s="15">
        <v>25.7</v>
      </c>
      <c r="M32" s="16">
        <v>1.8</v>
      </c>
      <c r="N32" s="15">
        <v>10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3">
        <v>0</v>
      </c>
      <c r="Y32" s="3">
        <v>0</v>
      </c>
      <c r="Z32" s="3">
        <v>0</v>
      </c>
      <c r="AA32" s="1">
        <v>4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40</v>
      </c>
      <c r="AN32" s="1">
        <f t="shared" si="1"/>
        <v>40</v>
      </c>
      <c r="AO32" s="23">
        <v>40</v>
      </c>
      <c r="AP32" s="1">
        <f t="shared" si="2"/>
        <v>0</v>
      </c>
      <c r="AQ32" s="1">
        <v>40</v>
      </c>
      <c r="AR32">
        <f t="shared" si="3"/>
        <v>0</v>
      </c>
      <c r="AS32">
        <f t="shared" si="4"/>
        <v>0</v>
      </c>
      <c r="AT32" s="102">
        <f t="shared" si="5"/>
        <v>0</v>
      </c>
      <c r="AU32" s="102">
        <f t="shared" si="6"/>
        <v>0</v>
      </c>
      <c r="AV32" s="1">
        <f t="shared" si="15"/>
        <v>40</v>
      </c>
      <c r="AW32" s="1">
        <f t="shared" si="7"/>
        <v>0</v>
      </c>
      <c r="AX32" s="1">
        <f t="shared" si="8"/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f t="shared" si="9"/>
        <v>1</v>
      </c>
      <c r="BQ32" s="3">
        <f t="shared" si="10"/>
        <v>1</v>
      </c>
      <c r="BR32" s="3">
        <f t="shared" si="11"/>
        <v>1</v>
      </c>
      <c r="BS32" s="3">
        <f t="shared" si="12"/>
        <v>1</v>
      </c>
      <c r="BT32" s="3">
        <f t="shared" si="13"/>
        <v>0</v>
      </c>
      <c r="BU32" s="3">
        <f t="shared" si="14"/>
        <v>0</v>
      </c>
      <c r="BV32" s="46">
        <v>1</v>
      </c>
      <c r="BW32" s="1">
        <v>21</v>
      </c>
      <c r="BX32" s="1">
        <v>44</v>
      </c>
      <c r="BY32" s="1">
        <v>0</v>
      </c>
      <c r="BZ32" s="1">
        <v>22</v>
      </c>
      <c r="CA32" s="3" t="s">
        <v>28</v>
      </c>
      <c r="CC32" s="1">
        <v>179</v>
      </c>
      <c r="CD32" s="37">
        <v>181</v>
      </c>
      <c r="CE32" s="3">
        <v>0</v>
      </c>
      <c r="CF32" s="3">
        <v>0</v>
      </c>
      <c r="CG32" s="3">
        <v>0</v>
      </c>
      <c r="CH32" s="3">
        <v>0</v>
      </c>
      <c r="CI32" s="2" t="s">
        <v>189</v>
      </c>
      <c r="CJ32" s="3">
        <v>0</v>
      </c>
      <c r="CK32" s="3">
        <v>0</v>
      </c>
      <c r="CL32" s="3">
        <v>0</v>
      </c>
      <c r="CM32" s="3">
        <v>0</v>
      </c>
      <c r="CN32" s="2" t="s">
        <v>189</v>
      </c>
      <c r="CO32" s="3">
        <v>0</v>
      </c>
      <c r="CP32" s="3">
        <v>0</v>
      </c>
      <c r="CQ32" s="3">
        <v>0</v>
      </c>
      <c r="CR32" s="3">
        <v>0</v>
      </c>
      <c r="CS32" s="2" t="s">
        <v>189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2" t="s">
        <v>189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 t="s">
        <v>189</v>
      </c>
      <c r="DF32" s="3">
        <v>0</v>
      </c>
      <c r="DG32" s="3">
        <v>0</v>
      </c>
      <c r="DH32" s="3">
        <v>0</v>
      </c>
      <c r="DI32" s="3">
        <v>0</v>
      </c>
      <c r="DJ32" s="2" t="s">
        <v>189</v>
      </c>
      <c r="DK32" s="3">
        <v>0</v>
      </c>
      <c r="DL32" s="3">
        <v>0</v>
      </c>
      <c r="DM32" s="3">
        <v>0</v>
      </c>
      <c r="DN32" s="3">
        <v>0</v>
      </c>
      <c r="DO32" s="2" t="s">
        <v>189</v>
      </c>
      <c r="DP32" s="1"/>
      <c r="DQ32" s="1"/>
    </row>
    <row r="33" spans="1:120">
      <c r="A33" s="3" t="s">
        <v>5</v>
      </c>
      <c r="B33" t="s">
        <v>43</v>
      </c>
      <c r="C33" t="s">
        <v>8</v>
      </c>
      <c r="D33" s="84" t="s">
        <v>525</v>
      </c>
      <c r="E33" s="3" t="s">
        <v>15</v>
      </c>
      <c r="F33" t="str">
        <f t="shared" si="0"/>
        <v>ABLA-L-01H</v>
      </c>
      <c r="G33" s="3">
        <v>37.475279999999998</v>
      </c>
      <c r="H33" s="3">
        <v>108.16042999999999</v>
      </c>
      <c r="I33" s="3">
        <v>3060</v>
      </c>
      <c r="J33" s="1" t="s">
        <v>19</v>
      </c>
      <c r="K33" s="16">
        <v>15</v>
      </c>
      <c r="L33" s="15">
        <v>40.5</v>
      </c>
      <c r="M33" s="16">
        <v>1.3</v>
      </c>
      <c r="N33" s="15">
        <v>10</v>
      </c>
      <c r="O33" s="3">
        <v>0</v>
      </c>
      <c r="P33" s="3">
        <v>0</v>
      </c>
      <c r="Q33" s="3">
        <v>0</v>
      </c>
      <c r="R33" s="1">
        <v>23</v>
      </c>
      <c r="S33" s="3">
        <v>0</v>
      </c>
      <c r="T33" s="3">
        <v>0</v>
      </c>
      <c r="U33" s="1">
        <v>7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1">
        <v>3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1">
        <v>330</v>
      </c>
      <c r="AN33" s="1">
        <f t="shared" si="1"/>
        <v>30</v>
      </c>
      <c r="AO33" s="23">
        <v>30</v>
      </c>
      <c r="AP33" s="1">
        <f t="shared" si="2"/>
        <v>0</v>
      </c>
      <c r="AQ33" s="3">
        <v>30</v>
      </c>
      <c r="AR33">
        <f t="shared" si="3"/>
        <v>300</v>
      </c>
      <c r="AS33">
        <f t="shared" si="4"/>
        <v>300</v>
      </c>
      <c r="AT33" s="102">
        <f t="shared" si="5"/>
        <v>0</v>
      </c>
      <c r="AU33" s="102">
        <f t="shared" si="6"/>
        <v>300</v>
      </c>
      <c r="AV33" s="1">
        <f t="shared" si="15"/>
        <v>330</v>
      </c>
      <c r="AW33" s="1">
        <f t="shared" si="7"/>
        <v>0</v>
      </c>
      <c r="AX33" s="1">
        <f t="shared" si="8"/>
        <v>0</v>
      </c>
      <c r="AY33" s="1">
        <v>0</v>
      </c>
      <c r="AZ33" s="3">
        <v>0</v>
      </c>
      <c r="BA33" s="1">
        <v>7</v>
      </c>
      <c r="BB33" s="3">
        <v>0</v>
      </c>
      <c r="BC33" s="1">
        <v>5</v>
      </c>
      <c r="BD33" s="3">
        <v>0</v>
      </c>
      <c r="BE33" s="1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1">
        <v>0</v>
      </c>
      <c r="BL33" s="1">
        <v>0</v>
      </c>
      <c r="BM33" s="1">
        <v>0</v>
      </c>
      <c r="BN33" s="3">
        <v>0</v>
      </c>
      <c r="BO33" s="3">
        <v>0</v>
      </c>
      <c r="BP33" s="3">
        <f t="shared" si="9"/>
        <v>12</v>
      </c>
      <c r="BQ33" s="3">
        <f t="shared" si="10"/>
        <v>12</v>
      </c>
      <c r="BR33" s="3">
        <f t="shared" si="11"/>
        <v>0</v>
      </c>
      <c r="BS33" s="3">
        <f t="shared" si="12"/>
        <v>0</v>
      </c>
      <c r="BT33" s="3">
        <f t="shared" si="13"/>
        <v>12</v>
      </c>
      <c r="BU33" s="3">
        <f t="shared" si="14"/>
        <v>12</v>
      </c>
      <c r="BV33" s="46">
        <v>6</v>
      </c>
      <c r="BW33" s="3">
        <v>50</v>
      </c>
      <c r="BX33" s="3">
        <v>100</v>
      </c>
      <c r="BY33" s="3">
        <v>0</v>
      </c>
      <c r="BZ33" s="3">
        <v>19</v>
      </c>
      <c r="CA33" s="1" t="s">
        <v>27</v>
      </c>
      <c r="CB33" s="1" t="s">
        <v>250</v>
      </c>
      <c r="CC33" s="3">
        <v>134</v>
      </c>
      <c r="CD33" s="16">
        <v>135</v>
      </c>
      <c r="CE33" s="1">
        <v>0</v>
      </c>
      <c r="CF33" s="1">
        <v>0</v>
      </c>
      <c r="CG33" s="1">
        <v>0</v>
      </c>
      <c r="CH33" s="1">
        <v>0</v>
      </c>
      <c r="CI33" s="2" t="s">
        <v>189</v>
      </c>
      <c r="CJ33">
        <v>8</v>
      </c>
      <c r="CK33">
        <v>0</v>
      </c>
      <c r="CL33">
        <v>0</v>
      </c>
      <c r="CM33">
        <v>0</v>
      </c>
      <c r="CN33" s="2" t="s">
        <v>189</v>
      </c>
      <c r="CO33" s="41">
        <v>0</v>
      </c>
      <c r="CP33" s="41">
        <v>0</v>
      </c>
      <c r="CQ33" s="41">
        <v>0</v>
      </c>
      <c r="CR33" s="41">
        <v>0</v>
      </c>
      <c r="CS33" s="2" t="s">
        <v>189</v>
      </c>
      <c r="CT33" s="3">
        <v>0</v>
      </c>
      <c r="CU33">
        <v>0</v>
      </c>
      <c r="CV33">
        <v>0</v>
      </c>
      <c r="CW33">
        <v>0</v>
      </c>
      <c r="CX33">
        <v>0</v>
      </c>
      <c r="CY33" s="2" t="s">
        <v>189</v>
      </c>
      <c r="CZ33" s="1">
        <v>0</v>
      </c>
      <c r="DA33" s="1">
        <v>0</v>
      </c>
      <c r="DB33" s="1">
        <v>0</v>
      </c>
      <c r="DC33" s="3">
        <v>1</v>
      </c>
      <c r="DD33" s="3">
        <v>0</v>
      </c>
      <c r="DE33" s="1" t="s">
        <v>189</v>
      </c>
      <c r="DF33" s="3">
        <v>0</v>
      </c>
      <c r="DG33" s="3">
        <v>0</v>
      </c>
      <c r="DH33" s="3">
        <v>0</v>
      </c>
      <c r="DI33" s="3">
        <v>0</v>
      </c>
      <c r="DJ33" s="2" t="s">
        <v>189</v>
      </c>
      <c r="DK33" s="3">
        <v>0</v>
      </c>
      <c r="DL33" s="3">
        <v>0</v>
      </c>
      <c r="DM33" s="3">
        <v>0</v>
      </c>
      <c r="DN33" s="3">
        <v>0</v>
      </c>
      <c r="DO33" s="2" t="s">
        <v>189</v>
      </c>
    </row>
    <row r="34" spans="1:120">
      <c r="A34" s="3" t="s">
        <v>5</v>
      </c>
      <c r="B34" t="s">
        <v>43</v>
      </c>
      <c r="C34" t="s">
        <v>8</v>
      </c>
      <c r="D34" s="84" t="s">
        <v>525</v>
      </c>
      <c r="E34" s="3" t="s">
        <v>8</v>
      </c>
      <c r="F34" t="str">
        <f t="shared" si="0"/>
        <v>ABLA-L-01L</v>
      </c>
      <c r="G34" s="3">
        <v>37.475470000000001</v>
      </c>
      <c r="H34" s="3">
        <v>108.16011</v>
      </c>
      <c r="I34" s="3">
        <v>3060</v>
      </c>
      <c r="J34" s="3" t="s">
        <v>18</v>
      </c>
      <c r="K34" s="16">
        <v>15</v>
      </c>
      <c r="L34" s="15">
        <v>34.6</v>
      </c>
      <c r="M34" s="16">
        <v>1.4</v>
      </c>
      <c r="N34" s="15">
        <v>10</v>
      </c>
      <c r="O34" s="3">
        <v>0</v>
      </c>
      <c r="P34" s="3">
        <v>0</v>
      </c>
      <c r="Q34" s="3">
        <v>0</v>
      </c>
      <c r="R34" s="3">
        <v>3</v>
      </c>
      <c r="S34" s="3">
        <v>0</v>
      </c>
      <c r="T34" s="3">
        <v>0</v>
      </c>
      <c r="U34" s="3">
        <v>2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1">
        <v>70</v>
      </c>
      <c r="AN34" s="1">
        <f t="shared" si="1"/>
        <v>20</v>
      </c>
      <c r="AO34" s="23">
        <v>20</v>
      </c>
      <c r="AP34" s="1">
        <f t="shared" si="2"/>
        <v>0</v>
      </c>
      <c r="AQ34" s="3">
        <v>20</v>
      </c>
      <c r="AR34">
        <f t="shared" si="3"/>
        <v>50</v>
      </c>
      <c r="AS34">
        <f t="shared" si="4"/>
        <v>50</v>
      </c>
      <c r="AT34" s="102">
        <f t="shared" si="5"/>
        <v>0</v>
      </c>
      <c r="AU34" s="102">
        <f t="shared" si="6"/>
        <v>50</v>
      </c>
      <c r="AV34" s="1">
        <f t="shared" si="15"/>
        <v>70</v>
      </c>
      <c r="AW34" s="1">
        <f t="shared" si="7"/>
        <v>0</v>
      </c>
      <c r="AX34" s="1">
        <f t="shared" si="8"/>
        <v>0</v>
      </c>
      <c r="AY34" s="1">
        <v>0</v>
      </c>
      <c r="AZ34" s="3">
        <v>0</v>
      </c>
      <c r="BA34" s="3">
        <v>1</v>
      </c>
      <c r="BB34" s="3">
        <v>0</v>
      </c>
      <c r="BC34" s="3">
        <v>1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1">
        <v>0</v>
      </c>
      <c r="BL34" s="1">
        <v>0</v>
      </c>
      <c r="BM34" s="1">
        <v>0</v>
      </c>
      <c r="BN34" s="3">
        <v>0</v>
      </c>
      <c r="BO34" s="3">
        <v>0</v>
      </c>
      <c r="BP34" s="3">
        <f t="shared" si="9"/>
        <v>2</v>
      </c>
      <c r="BQ34" s="3">
        <f t="shared" si="10"/>
        <v>2</v>
      </c>
      <c r="BR34" s="3">
        <f t="shared" si="11"/>
        <v>0</v>
      </c>
      <c r="BS34" s="3">
        <f t="shared" si="12"/>
        <v>0</v>
      </c>
      <c r="BT34" s="3">
        <f t="shared" si="13"/>
        <v>2</v>
      </c>
      <c r="BU34" s="3">
        <f t="shared" si="14"/>
        <v>2</v>
      </c>
      <c r="BV34" s="46">
        <v>2</v>
      </c>
      <c r="BW34" s="3">
        <v>0</v>
      </c>
      <c r="BX34" s="3">
        <v>45.9</v>
      </c>
      <c r="BY34" s="3">
        <v>0</v>
      </c>
      <c r="BZ34" s="3">
        <v>29</v>
      </c>
      <c r="CA34" s="3" t="s">
        <v>27</v>
      </c>
      <c r="CB34" s="1" t="s">
        <v>251</v>
      </c>
      <c r="CC34" s="1">
        <v>132</v>
      </c>
      <c r="CD34" s="16">
        <v>133</v>
      </c>
      <c r="CE34" s="1">
        <v>0</v>
      </c>
      <c r="CF34" s="1">
        <v>0</v>
      </c>
      <c r="CG34" s="1">
        <v>0</v>
      </c>
      <c r="CH34" s="1">
        <v>0</v>
      </c>
      <c r="CI34" s="2" t="s">
        <v>189</v>
      </c>
      <c r="CJ34">
        <v>38</v>
      </c>
      <c r="CK34">
        <v>9</v>
      </c>
      <c r="CL34">
        <v>6</v>
      </c>
      <c r="CM34">
        <v>5</v>
      </c>
      <c r="CN34" s="2" t="s">
        <v>189</v>
      </c>
      <c r="CO34" s="41">
        <v>0</v>
      </c>
      <c r="CP34" s="41">
        <v>0</v>
      </c>
      <c r="CQ34" s="41">
        <v>0</v>
      </c>
      <c r="CR34" s="41">
        <v>0</v>
      </c>
      <c r="CS34" s="2" t="s">
        <v>189</v>
      </c>
      <c r="CT34" s="3">
        <v>1</v>
      </c>
      <c r="CU34" s="3">
        <v>0</v>
      </c>
      <c r="CV34" s="3">
        <v>0</v>
      </c>
      <c r="CW34" s="3">
        <v>0</v>
      </c>
      <c r="CX34" s="3">
        <v>0</v>
      </c>
      <c r="CY34" s="2" t="s">
        <v>189</v>
      </c>
      <c r="CZ34" s="3">
        <v>1</v>
      </c>
      <c r="DA34" s="3">
        <v>0</v>
      </c>
      <c r="DB34" s="3">
        <v>0</v>
      </c>
      <c r="DC34" s="1">
        <v>0</v>
      </c>
      <c r="DD34" s="1">
        <v>0</v>
      </c>
      <c r="DE34" s="1" t="s">
        <v>189</v>
      </c>
      <c r="DF34" s="3">
        <v>0</v>
      </c>
      <c r="DG34" s="3">
        <v>0</v>
      </c>
      <c r="DH34" s="3">
        <v>0</v>
      </c>
      <c r="DI34" s="3">
        <v>0</v>
      </c>
      <c r="DJ34" s="2" t="s">
        <v>189</v>
      </c>
      <c r="DK34" s="3">
        <v>0</v>
      </c>
      <c r="DL34" s="3">
        <v>0</v>
      </c>
      <c r="DM34" s="3">
        <v>0</v>
      </c>
      <c r="DN34" s="3">
        <v>0</v>
      </c>
      <c r="DO34" s="2" t="s">
        <v>189</v>
      </c>
    </row>
    <row r="35" spans="1:120">
      <c r="A35" s="3" t="s">
        <v>5</v>
      </c>
      <c r="B35" t="s">
        <v>43</v>
      </c>
      <c r="C35" t="s">
        <v>8</v>
      </c>
      <c r="D35" s="84">
        <v>2</v>
      </c>
      <c r="E35" s="3" t="s">
        <v>15</v>
      </c>
      <c r="F35" t="str">
        <f t="shared" ref="F35:F56" si="16">CONCATENATE(B35,"-",C35,"-",D35,E35)</f>
        <v>ABLA-L-2H</v>
      </c>
      <c r="G35" s="3">
        <v>37.476120000000002</v>
      </c>
      <c r="H35" s="3">
        <v>108.15976000000001</v>
      </c>
      <c r="I35" s="3">
        <v>3073</v>
      </c>
      <c r="J35" s="3" t="s">
        <v>16</v>
      </c>
      <c r="K35" s="16">
        <v>10</v>
      </c>
      <c r="L35" s="15">
        <v>40.700000000000003</v>
      </c>
      <c r="M35" s="16">
        <v>1.3</v>
      </c>
      <c r="N35" s="15">
        <v>10</v>
      </c>
      <c r="O35" s="3">
        <v>0</v>
      </c>
      <c r="P35" s="3">
        <v>0</v>
      </c>
      <c r="Q35" s="3">
        <v>0</v>
      </c>
      <c r="R35" s="3">
        <v>3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17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1">
        <v>210</v>
      </c>
      <c r="AN35" s="1">
        <f t="shared" ref="AN35:AN66" si="17">N35*AA35</f>
        <v>170</v>
      </c>
      <c r="AO35" s="23">
        <v>170</v>
      </c>
      <c r="AP35" s="1">
        <f t="shared" si="2"/>
        <v>0</v>
      </c>
      <c r="AQ35" s="3">
        <v>170</v>
      </c>
      <c r="AR35">
        <f t="shared" si="3"/>
        <v>40</v>
      </c>
      <c r="AS35">
        <f t="shared" si="4"/>
        <v>40</v>
      </c>
      <c r="AT35" s="102">
        <f t="shared" si="5"/>
        <v>0</v>
      </c>
      <c r="AU35" s="102">
        <f t="shared" si="6"/>
        <v>40</v>
      </c>
      <c r="AV35" s="1">
        <f t="shared" si="15"/>
        <v>210</v>
      </c>
      <c r="AW35" s="1">
        <f t="shared" si="7"/>
        <v>0</v>
      </c>
      <c r="AX35" s="1">
        <f t="shared" si="8"/>
        <v>0</v>
      </c>
      <c r="AY35" s="1">
        <v>0</v>
      </c>
      <c r="AZ35" s="3">
        <v>0</v>
      </c>
      <c r="BA35" s="3">
        <v>1</v>
      </c>
      <c r="BB35" s="3">
        <v>0</v>
      </c>
      <c r="BC35" s="3">
        <v>1</v>
      </c>
      <c r="BD35" s="3">
        <v>0</v>
      </c>
      <c r="BE35" s="3">
        <v>7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1">
        <v>0</v>
      </c>
      <c r="BL35" s="1">
        <v>0</v>
      </c>
      <c r="BM35" s="1">
        <v>0</v>
      </c>
      <c r="BN35" s="3">
        <v>0</v>
      </c>
      <c r="BO35" s="3">
        <v>0</v>
      </c>
      <c r="BP35" s="3">
        <f t="shared" si="9"/>
        <v>9</v>
      </c>
      <c r="BQ35" s="3">
        <f t="shared" si="10"/>
        <v>9</v>
      </c>
      <c r="BR35" s="3">
        <f t="shared" ref="BR35:BR66" si="18">SUM(BD35:BE35)</f>
        <v>7</v>
      </c>
      <c r="BS35" s="3">
        <f t="shared" ref="BS35:BS66" si="19">BE35</f>
        <v>7</v>
      </c>
      <c r="BT35" s="3">
        <f t="shared" si="13"/>
        <v>2</v>
      </c>
      <c r="BU35" s="3">
        <f t="shared" si="14"/>
        <v>2</v>
      </c>
      <c r="BV35" s="46">
        <v>5</v>
      </c>
      <c r="BW35" s="3">
        <v>28.8</v>
      </c>
      <c r="BX35" s="3">
        <v>69.7</v>
      </c>
      <c r="BY35" s="3">
        <v>0</v>
      </c>
      <c r="BZ35" s="3">
        <v>31</v>
      </c>
      <c r="CA35" s="3" t="s">
        <v>27</v>
      </c>
      <c r="CC35" s="3">
        <v>142</v>
      </c>
      <c r="CD35" s="16">
        <v>143</v>
      </c>
      <c r="CE35" s="1">
        <v>0</v>
      </c>
      <c r="CF35" s="1">
        <v>0</v>
      </c>
      <c r="CG35" s="1">
        <v>0</v>
      </c>
      <c r="CH35" s="1">
        <v>0</v>
      </c>
      <c r="CI35" s="2" t="s">
        <v>189</v>
      </c>
      <c r="CJ35">
        <v>17</v>
      </c>
      <c r="CK35">
        <v>3</v>
      </c>
      <c r="CL35">
        <v>0</v>
      </c>
      <c r="CM35">
        <v>0</v>
      </c>
      <c r="CN35" s="2" t="s">
        <v>189</v>
      </c>
      <c r="CO35" s="41">
        <v>0</v>
      </c>
      <c r="CP35" s="41">
        <v>0</v>
      </c>
      <c r="CQ35" s="41">
        <v>0</v>
      </c>
      <c r="CR35" s="41">
        <v>0</v>
      </c>
      <c r="CS35" s="2" t="s">
        <v>189</v>
      </c>
      <c r="CT35" s="3">
        <v>2</v>
      </c>
      <c r="CU35" s="3">
        <v>1</v>
      </c>
      <c r="CV35" s="3">
        <v>0</v>
      </c>
      <c r="CW35" s="3">
        <v>3</v>
      </c>
      <c r="CX35" s="3">
        <v>0</v>
      </c>
      <c r="CY35" s="2" t="s">
        <v>189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1" t="s">
        <v>189</v>
      </c>
      <c r="DF35" s="3">
        <v>0</v>
      </c>
      <c r="DG35" s="3">
        <v>0</v>
      </c>
      <c r="DH35" s="3">
        <v>0</v>
      </c>
      <c r="DI35" s="3">
        <v>0</v>
      </c>
      <c r="DJ35" s="2" t="s">
        <v>189</v>
      </c>
      <c r="DK35" s="3">
        <v>0</v>
      </c>
      <c r="DL35" s="3">
        <v>0</v>
      </c>
      <c r="DM35" s="3">
        <v>0</v>
      </c>
      <c r="DN35" s="3">
        <v>0</v>
      </c>
      <c r="DO35" s="2" t="s">
        <v>189</v>
      </c>
    </row>
    <row r="36" spans="1:120">
      <c r="A36" s="3" t="s">
        <v>5</v>
      </c>
      <c r="B36" t="s">
        <v>43</v>
      </c>
      <c r="C36" t="s">
        <v>8</v>
      </c>
      <c r="D36" s="84">
        <v>2</v>
      </c>
      <c r="E36" s="3" t="s">
        <v>8</v>
      </c>
      <c r="F36" t="str">
        <f t="shared" si="16"/>
        <v>ABLA-L-2L</v>
      </c>
      <c r="G36" s="3">
        <v>37.47634</v>
      </c>
      <c r="H36" s="3">
        <v>108.16026000000001</v>
      </c>
      <c r="I36" s="3">
        <v>3076</v>
      </c>
      <c r="J36" s="3" t="s">
        <v>18</v>
      </c>
      <c r="K36" s="16">
        <v>6</v>
      </c>
      <c r="L36" s="15">
        <v>43.3</v>
      </c>
      <c r="M36" s="16">
        <v>1.5</v>
      </c>
      <c r="N36" s="15">
        <v>10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6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5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1">
        <v>110</v>
      </c>
      <c r="AN36" s="1">
        <f t="shared" si="17"/>
        <v>50</v>
      </c>
      <c r="AO36" s="23">
        <v>50</v>
      </c>
      <c r="AP36" s="1">
        <f t="shared" si="2"/>
        <v>0</v>
      </c>
      <c r="AQ36" s="3">
        <v>50</v>
      </c>
      <c r="AR36">
        <f t="shared" si="3"/>
        <v>60</v>
      </c>
      <c r="AS36">
        <f t="shared" si="4"/>
        <v>60</v>
      </c>
      <c r="AT36" s="102">
        <f t="shared" si="5"/>
        <v>0</v>
      </c>
      <c r="AU36" s="102">
        <f t="shared" si="6"/>
        <v>60</v>
      </c>
      <c r="AV36" s="1">
        <f t="shared" si="15"/>
        <v>110</v>
      </c>
      <c r="AW36" s="1">
        <f t="shared" si="7"/>
        <v>0</v>
      </c>
      <c r="AX36" s="1">
        <f t="shared" si="8"/>
        <v>0</v>
      </c>
      <c r="AY36" s="1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4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1">
        <v>0</v>
      </c>
      <c r="BL36" s="1">
        <v>0</v>
      </c>
      <c r="BM36" s="1">
        <v>0</v>
      </c>
      <c r="BN36" s="3">
        <v>0</v>
      </c>
      <c r="BO36" s="3">
        <v>0</v>
      </c>
      <c r="BP36" s="3">
        <f t="shared" si="9"/>
        <v>4</v>
      </c>
      <c r="BQ36" s="3">
        <f t="shared" si="10"/>
        <v>4</v>
      </c>
      <c r="BR36" s="3">
        <f t="shared" si="18"/>
        <v>4</v>
      </c>
      <c r="BS36" s="3">
        <f t="shared" si="19"/>
        <v>4</v>
      </c>
      <c r="BT36" s="3">
        <f t="shared" si="13"/>
        <v>0</v>
      </c>
      <c r="BU36" s="3">
        <f t="shared" si="14"/>
        <v>0</v>
      </c>
      <c r="BV36" s="46">
        <v>2</v>
      </c>
      <c r="BW36" s="3">
        <v>23.5</v>
      </c>
      <c r="BX36" s="3">
        <v>100</v>
      </c>
      <c r="BY36" s="3">
        <v>0</v>
      </c>
      <c r="BZ36" s="3">
        <v>22</v>
      </c>
      <c r="CA36" s="3" t="s">
        <v>27</v>
      </c>
      <c r="CC36" s="3">
        <v>140</v>
      </c>
      <c r="CD36" s="16">
        <v>141</v>
      </c>
      <c r="CE36" s="1">
        <v>0</v>
      </c>
      <c r="CF36" s="1">
        <v>0</v>
      </c>
      <c r="CG36" s="1">
        <v>0</v>
      </c>
      <c r="CH36" s="1">
        <v>0</v>
      </c>
      <c r="CI36" s="2" t="s">
        <v>189</v>
      </c>
      <c r="CJ36">
        <v>18</v>
      </c>
      <c r="CK36">
        <v>2</v>
      </c>
      <c r="CL36">
        <v>0</v>
      </c>
      <c r="CM36">
        <v>0</v>
      </c>
      <c r="CN36" s="2" t="s">
        <v>189</v>
      </c>
      <c r="CO36" s="41">
        <v>0</v>
      </c>
      <c r="CP36" s="41">
        <v>0</v>
      </c>
      <c r="CQ36" s="41">
        <v>0</v>
      </c>
      <c r="CR36" s="41">
        <v>0</v>
      </c>
      <c r="CS36" s="2" t="s">
        <v>189</v>
      </c>
      <c r="CT36" s="3">
        <v>21</v>
      </c>
      <c r="CU36" s="3">
        <v>7</v>
      </c>
      <c r="CV36" s="3">
        <v>1</v>
      </c>
      <c r="CW36" s="3">
        <v>1</v>
      </c>
      <c r="CX36" s="3">
        <v>0</v>
      </c>
      <c r="CY36" s="2">
        <v>2</v>
      </c>
      <c r="CZ36" s="3">
        <v>1</v>
      </c>
      <c r="DA36" s="3">
        <v>0</v>
      </c>
      <c r="DB36" s="3">
        <v>0</v>
      </c>
      <c r="DC36" s="3">
        <v>0</v>
      </c>
      <c r="DD36" s="3">
        <v>0</v>
      </c>
      <c r="DE36" s="1" t="s">
        <v>189</v>
      </c>
      <c r="DF36" s="3">
        <v>0</v>
      </c>
      <c r="DG36" s="3">
        <v>0</v>
      </c>
      <c r="DH36" s="3">
        <v>0</v>
      </c>
      <c r="DI36" s="3">
        <v>0</v>
      </c>
      <c r="DJ36" s="2" t="s">
        <v>189</v>
      </c>
      <c r="DK36" s="3">
        <v>0</v>
      </c>
      <c r="DL36" s="3">
        <v>0</v>
      </c>
      <c r="DM36" s="3">
        <v>0</v>
      </c>
      <c r="DN36" s="3">
        <v>0</v>
      </c>
      <c r="DO36" s="2" t="s">
        <v>189</v>
      </c>
    </row>
    <row r="37" spans="1:120">
      <c r="A37" s="3" t="s">
        <v>5</v>
      </c>
      <c r="B37" t="s">
        <v>43</v>
      </c>
      <c r="C37" t="s">
        <v>8</v>
      </c>
      <c r="D37" s="84">
        <v>3</v>
      </c>
      <c r="E37" s="3" t="s">
        <v>15</v>
      </c>
      <c r="F37" t="str">
        <f t="shared" si="16"/>
        <v>ABLA-L-3H</v>
      </c>
      <c r="G37" s="3">
        <v>37.476889999999997</v>
      </c>
      <c r="H37" s="3">
        <v>108.15817000000001</v>
      </c>
      <c r="I37" s="3">
        <v>3073</v>
      </c>
      <c r="J37" s="3" t="s">
        <v>18</v>
      </c>
      <c r="K37" s="16">
        <v>40</v>
      </c>
      <c r="L37" s="15">
        <v>25.3</v>
      </c>
      <c r="M37" s="16">
        <v>1</v>
      </c>
      <c r="N37" s="15">
        <v>10</v>
      </c>
      <c r="O37" s="3">
        <v>0</v>
      </c>
      <c r="P37" s="3">
        <v>0</v>
      </c>
      <c r="Q37" s="3">
        <v>0</v>
      </c>
      <c r="R37" s="3">
        <v>8</v>
      </c>
      <c r="S37" s="3">
        <v>0</v>
      </c>
      <c r="T37" s="3">
        <v>0</v>
      </c>
      <c r="U37" s="3">
        <v>4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1">
        <v>220</v>
      </c>
      <c r="AN37" s="1">
        <f t="shared" si="17"/>
        <v>100</v>
      </c>
      <c r="AO37" s="23">
        <v>100</v>
      </c>
      <c r="AP37" s="1">
        <f t="shared" si="2"/>
        <v>0</v>
      </c>
      <c r="AQ37" s="3">
        <v>100</v>
      </c>
      <c r="AR37">
        <f t="shared" si="3"/>
        <v>120</v>
      </c>
      <c r="AS37">
        <f t="shared" si="4"/>
        <v>120</v>
      </c>
      <c r="AT37" s="102">
        <f t="shared" si="5"/>
        <v>0</v>
      </c>
      <c r="AU37" s="102">
        <f t="shared" si="6"/>
        <v>120</v>
      </c>
      <c r="AV37" s="1">
        <f t="shared" si="15"/>
        <v>220</v>
      </c>
      <c r="AW37" s="1">
        <f t="shared" si="7"/>
        <v>0</v>
      </c>
      <c r="AX37" s="1">
        <f t="shared" si="8"/>
        <v>0</v>
      </c>
      <c r="AY37" s="1">
        <v>0</v>
      </c>
      <c r="AZ37" s="3">
        <v>0</v>
      </c>
      <c r="BA37" s="3">
        <v>3</v>
      </c>
      <c r="BB37" s="3">
        <v>0</v>
      </c>
      <c r="BC37" s="3">
        <v>2</v>
      </c>
      <c r="BD37" s="3">
        <v>0</v>
      </c>
      <c r="BE37" s="3">
        <v>3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1">
        <v>0</v>
      </c>
      <c r="BL37" s="1">
        <v>0</v>
      </c>
      <c r="BM37" s="1">
        <v>0</v>
      </c>
      <c r="BN37" s="3">
        <v>0</v>
      </c>
      <c r="BO37" s="3">
        <v>0</v>
      </c>
      <c r="BP37" s="3">
        <f t="shared" si="9"/>
        <v>8</v>
      </c>
      <c r="BQ37" s="3">
        <f t="shared" si="10"/>
        <v>8</v>
      </c>
      <c r="BR37" s="3">
        <f t="shared" si="18"/>
        <v>3</v>
      </c>
      <c r="BS37" s="3">
        <f t="shared" si="19"/>
        <v>3</v>
      </c>
      <c r="BT37" s="3">
        <f t="shared" si="13"/>
        <v>5</v>
      </c>
      <c r="BU37" s="3">
        <f t="shared" si="14"/>
        <v>5</v>
      </c>
      <c r="BV37" s="46">
        <v>5</v>
      </c>
      <c r="BW37" s="3">
        <v>36</v>
      </c>
      <c r="BX37" s="3">
        <v>101</v>
      </c>
      <c r="BY37" s="3">
        <v>-29.1</v>
      </c>
      <c r="BZ37" s="3">
        <v>17</v>
      </c>
      <c r="CA37" s="3" t="s">
        <v>27</v>
      </c>
      <c r="CC37" s="3">
        <v>147</v>
      </c>
      <c r="CD37" s="16">
        <v>148</v>
      </c>
      <c r="CE37" s="1">
        <v>0</v>
      </c>
      <c r="CF37" s="1">
        <v>0</v>
      </c>
      <c r="CG37" s="1">
        <v>0</v>
      </c>
      <c r="CH37" s="1">
        <v>0</v>
      </c>
      <c r="CI37" s="2" t="s">
        <v>189</v>
      </c>
      <c r="CJ37">
        <v>15</v>
      </c>
      <c r="CK37">
        <v>3</v>
      </c>
      <c r="CL37">
        <v>0</v>
      </c>
      <c r="CM37">
        <v>0</v>
      </c>
      <c r="CN37" s="2" t="s">
        <v>189</v>
      </c>
      <c r="CO37" s="41">
        <v>0</v>
      </c>
      <c r="CP37" s="41">
        <v>0</v>
      </c>
      <c r="CQ37" s="41">
        <v>0</v>
      </c>
      <c r="CR37" s="41">
        <v>0</v>
      </c>
      <c r="CS37" s="2" t="s">
        <v>189</v>
      </c>
      <c r="CT37" s="3">
        <v>4</v>
      </c>
      <c r="CU37" s="3">
        <v>1</v>
      </c>
      <c r="CV37" s="3">
        <v>0</v>
      </c>
      <c r="CW37" s="3">
        <v>2</v>
      </c>
      <c r="CX37" s="3">
        <v>0</v>
      </c>
      <c r="CY37" s="2">
        <v>4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1" t="s">
        <v>189</v>
      </c>
      <c r="DF37" s="3">
        <v>0</v>
      </c>
      <c r="DG37" s="3">
        <v>0</v>
      </c>
      <c r="DH37" s="3">
        <v>0</v>
      </c>
      <c r="DI37" s="3">
        <v>0</v>
      </c>
      <c r="DJ37" s="2" t="s">
        <v>189</v>
      </c>
      <c r="DK37" s="3">
        <v>0</v>
      </c>
      <c r="DL37" s="3">
        <v>0</v>
      </c>
      <c r="DM37" s="3">
        <v>0</v>
      </c>
      <c r="DN37" s="3">
        <v>0</v>
      </c>
      <c r="DO37" s="2" t="s">
        <v>189</v>
      </c>
    </row>
    <row r="38" spans="1:120">
      <c r="A38" s="3" t="s">
        <v>5</v>
      </c>
      <c r="B38" t="s">
        <v>43</v>
      </c>
      <c r="C38" t="s">
        <v>8</v>
      </c>
      <c r="D38" s="84">
        <v>3</v>
      </c>
      <c r="E38" s="3" t="s">
        <v>8</v>
      </c>
      <c r="F38" t="str">
        <f t="shared" si="16"/>
        <v>ABLA-L-3L</v>
      </c>
      <c r="G38" s="3">
        <v>37.477229999999999</v>
      </c>
      <c r="H38" s="3">
        <v>108.15843000000001</v>
      </c>
      <c r="I38" s="3">
        <v>3093</v>
      </c>
      <c r="J38" s="3" t="s">
        <v>18</v>
      </c>
      <c r="K38" s="16">
        <v>20</v>
      </c>
      <c r="L38" s="15">
        <v>33.200000000000003</v>
      </c>
      <c r="M38" s="16">
        <v>1.3</v>
      </c>
      <c r="N38" s="15">
        <v>10</v>
      </c>
      <c r="O38" s="3">
        <v>0</v>
      </c>
      <c r="P38" s="3">
        <v>0</v>
      </c>
      <c r="Q38" s="3">
        <v>0</v>
      </c>
      <c r="R38" s="3">
        <v>3</v>
      </c>
      <c r="S38" s="3">
        <v>0</v>
      </c>
      <c r="T38" s="3">
        <v>0</v>
      </c>
      <c r="U38" s="3">
        <v>2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1">
        <v>70</v>
      </c>
      <c r="AN38" s="1">
        <f t="shared" si="17"/>
        <v>10</v>
      </c>
      <c r="AO38" s="23">
        <v>10</v>
      </c>
      <c r="AP38" s="1">
        <f t="shared" si="2"/>
        <v>10</v>
      </c>
      <c r="AQ38" s="3">
        <v>20</v>
      </c>
      <c r="AR38">
        <f t="shared" si="3"/>
        <v>50</v>
      </c>
      <c r="AS38">
        <f t="shared" si="4"/>
        <v>50</v>
      </c>
      <c r="AT38" s="102">
        <f t="shared" si="5"/>
        <v>0</v>
      </c>
      <c r="AU38" s="102">
        <f t="shared" si="6"/>
        <v>50</v>
      </c>
      <c r="AV38" s="1">
        <f t="shared" si="15"/>
        <v>60</v>
      </c>
      <c r="AW38" s="1">
        <f t="shared" si="7"/>
        <v>0</v>
      </c>
      <c r="AX38" s="1">
        <f t="shared" si="8"/>
        <v>10</v>
      </c>
      <c r="AY38" s="1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1">
        <v>0</v>
      </c>
      <c r="BL38" s="1">
        <v>0</v>
      </c>
      <c r="BM38" s="1">
        <v>0</v>
      </c>
      <c r="BN38" s="3">
        <v>0</v>
      </c>
      <c r="BO38" s="3">
        <v>0</v>
      </c>
      <c r="BP38" s="3">
        <f t="shared" si="9"/>
        <v>0</v>
      </c>
      <c r="BQ38" s="3">
        <f t="shared" si="10"/>
        <v>0</v>
      </c>
      <c r="BR38" s="3">
        <f t="shared" si="18"/>
        <v>0</v>
      </c>
      <c r="BS38" s="3">
        <f t="shared" si="19"/>
        <v>0</v>
      </c>
      <c r="BT38" s="3">
        <f t="shared" si="13"/>
        <v>0</v>
      </c>
      <c r="BU38" s="3">
        <f t="shared" si="14"/>
        <v>0</v>
      </c>
      <c r="BV38" s="46">
        <v>0</v>
      </c>
      <c r="BW38" s="3">
        <v>0</v>
      </c>
      <c r="BX38" s="3">
        <v>150</v>
      </c>
      <c r="BY38" s="3">
        <v>0</v>
      </c>
      <c r="BZ38" s="3">
        <v>16</v>
      </c>
      <c r="CA38" s="3" t="s">
        <v>27</v>
      </c>
      <c r="CC38" s="3">
        <v>144</v>
      </c>
      <c r="CD38" s="16">
        <v>145</v>
      </c>
      <c r="CE38" s="1">
        <v>0</v>
      </c>
      <c r="CF38" s="1">
        <v>0</v>
      </c>
      <c r="CG38" s="1">
        <v>0</v>
      </c>
      <c r="CH38" s="1">
        <v>0</v>
      </c>
      <c r="CI38" s="2" t="s">
        <v>189</v>
      </c>
      <c r="CJ38">
        <v>32</v>
      </c>
      <c r="CK38">
        <v>18</v>
      </c>
      <c r="CL38">
        <v>16</v>
      </c>
      <c r="CM38">
        <v>0</v>
      </c>
      <c r="CN38" s="2" t="s">
        <v>189</v>
      </c>
      <c r="CO38" s="41">
        <v>0</v>
      </c>
      <c r="CP38" s="41">
        <v>0</v>
      </c>
      <c r="CQ38" s="41">
        <v>0</v>
      </c>
      <c r="CR38" s="41">
        <v>0</v>
      </c>
      <c r="CS38" s="2" t="s">
        <v>189</v>
      </c>
      <c r="CT38" s="3">
        <v>6</v>
      </c>
      <c r="CU38" s="3">
        <v>11</v>
      </c>
      <c r="CV38" s="3">
        <v>12</v>
      </c>
      <c r="CW38" s="3">
        <v>10</v>
      </c>
      <c r="CX38" s="3">
        <v>0</v>
      </c>
      <c r="CY38" s="2" t="s">
        <v>189</v>
      </c>
      <c r="CZ38" s="3">
        <v>0</v>
      </c>
      <c r="DA38" s="3">
        <v>0</v>
      </c>
      <c r="DB38" s="3">
        <v>0</v>
      </c>
      <c r="DC38" s="3">
        <v>1</v>
      </c>
      <c r="DD38" s="3">
        <v>0</v>
      </c>
      <c r="DE38" s="1" t="s">
        <v>189</v>
      </c>
      <c r="DF38" s="3">
        <v>0</v>
      </c>
      <c r="DG38" s="3">
        <v>0</v>
      </c>
      <c r="DH38" s="3">
        <v>0</v>
      </c>
      <c r="DI38" s="3">
        <v>0</v>
      </c>
      <c r="DJ38" s="2" t="s">
        <v>189</v>
      </c>
      <c r="DK38" s="3">
        <v>0</v>
      </c>
      <c r="DL38" s="3">
        <v>0</v>
      </c>
      <c r="DM38" s="3">
        <v>0</v>
      </c>
      <c r="DN38" s="3">
        <v>0</v>
      </c>
      <c r="DO38" s="2" t="s">
        <v>189</v>
      </c>
    </row>
    <row r="39" spans="1:120">
      <c r="A39" s="3" t="s">
        <v>5</v>
      </c>
      <c r="B39" t="s">
        <v>43</v>
      </c>
      <c r="C39" t="s">
        <v>8</v>
      </c>
      <c r="D39" s="84">
        <v>4</v>
      </c>
      <c r="E39" s="3" t="s">
        <v>15</v>
      </c>
      <c r="F39" t="str">
        <f t="shared" si="16"/>
        <v>ABLA-L-4H</v>
      </c>
      <c r="G39" s="3">
        <v>37.478020000000001</v>
      </c>
      <c r="H39" s="3">
        <v>108.15924000000001</v>
      </c>
      <c r="I39" s="3">
        <v>3093</v>
      </c>
      <c r="J39" s="3" t="s">
        <v>17</v>
      </c>
      <c r="K39" s="16">
        <v>15</v>
      </c>
      <c r="L39" s="15">
        <v>34</v>
      </c>
      <c r="M39" s="16">
        <v>1</v>
      </c>
      <c r="N39" s="15">
        <v>10</v>
      </c>
      <c r="O39" s="3">
        <v>0</v>
      </c>
      <c r="P39" s="3">
        <v>0</v>
      </c>
      <c r="Q39" s="3">
        <v>0</v>
      </c>
      <c r="R39" s="3">
        <v>4</v>
      </c>
      <c r="S39" s="3">
        <v>0</v>
      </c>
      <c r="T39" s="3">
        <v>0</v>
      </c>
      <c r="U39" s="3">
        <v>7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5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1">
        <v>160</v>
      </c>
      <c r="AN39" s="1">
        <f t="shared" si="17"/>
        <v>50</v>
      </c>
      <c r="AO39" s="23">
        <v>50</v>
      </c>
      <c r="AP39" s="1">
        <f t="shared" si="2"/>
        <v>0</v>
      </c>
      <c r="AQ39" s="3">
        <v>50</v>
      </c>
      <c r="AR39">
        <f t="shared" si="3"/>
        <v>110</v>
      </c>
      <c r="AS39">
        <f t="shared" si="4"/>
        <v>110</v>
      </c>
      <c r="AT39" s="102">
        <f t="shared" si="5"/>
        <v>0</v>
      </c>
      <c r="AU39" s="102">
        <f t="shared" si="6"/>
        <v>110</v>
      </c>
      <c r="AV39" s="1">
        <f t="shared" si="15"/>
        <v>160</v>
      </c>
      <c r="AW39" s="1">
        <f t="shared" si="7"/>
        <v>0</v>
      </c>
      <c r="AX39" s="1">
        <f t="shared" si="8"/>
        <v>0</v>
      </c>
      <c r="AY39" s="1">
        <v>0</v>
      </c>
      <c r="AZ39" s="3">
        <v>0</v>
      </c>
      <c r="BA39" s="3">
        <v>1</v>
      </c>
      <c r="BB39" s="3">
        <v>0</v>
      </c>
      <c r="BC39" s="3">
        <v>3</v>
      </c>
      <c r="BD39" s="3">
        <v>0</v>
      </c>
      <c r="BE39" s="3">
        <v>4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1">
        <v>0</v>
      </c>
      <c r="BL39" s="1">
        <v>0</v>
      </c>
      <c r="BM39" s="1">
        <v>0</v>
      </c>
      <c r="BN39" s="3">
        <v>0</v>
      </c>
      <c r="BO39" s="3">
        <v>0</v>
      </c>
      <c r="BP39" s="3">
        <f t="shared" si="9"/>
        <v>8</v>
      </c>
      <c r="BQ39" s="3">
        <f t="shared" si="10"/>
        <v>8</v>
      </c>
      <c r="BR39" s="3">
        <f t="shared" si="18"/>
        <v>4</v>
      </c>
      <c r="BS39" s="3">
        <f t="shared" si="19"/>
        <v>4</v>
      </c>
      <c r="BT39" s="3">
        <f t="shared" si="13"/>
        <v>4</v>
      </c>
      <c r="BU39" s="3">
        <f t="shared" si="14"/>
        <v>4</v>
      </c>
      <c r="BV39" s="46">
        <v>5</v>
      </c>
      <c r="BW39" s="3">
        <v>55.2</v>
      </c>
      <c r="BX39" s="3">
        <v>90</v>
      </c>
      <c r="BY39" s="3">
        <v>0</v>
      </c>
      <c r="BZ39" s="3">
        <v>25</v>
      </c>
      <c r="CA39" s="3" t="s">
        <v>27</v>
      </c>
      <c r="CC39" s="3">
        <v>155</v>
      </c>
      <c r="CD39" s="16">
        <v>156</v>
      </c>
      <c r="CE39" s="1">
        <v>0</v>
      </c>
      <c r="CF39" s="1">
        <v>0</v>
      </c>
      <c r="CG39" s="1">
        <v>0</v>
      </c>
      <c r="CH39" s="1">
        <v>0</v>
      </c>
      <c r="CI39" s="2" t="s">
        <v>189</v>
      </c>
      <c r="CJ39">
        <v>14</v>
      </c>
      <c r="CK39">
        <v>3</v>
      </c>
      <c r="CL39">
        <v>0</v>
      </c>
      <c r="CM39">
        <v>0</v>
      </c>
      <c r="CN39" s="2" t="s">
        <v>189</v>
      </c>
      <c r="CO39" s="41">
        <v>0</v>
      </c>
      <c r="CP39" s="41">
        <v>0</v>
      </c>
      <c r="CQ39" s="41">
        <v>0</v>
      </c>
      <c r="CR39" s="41">
        <v>0</v>
      </c>
      <c r="CS39" s="2" t="s">
        <v>189</v>
      </c>
      <c r="CT39">
        <v>10</v>
      </c>
      <c r="CU39">
        <v>5</v>
      </c>
      <c r="CV39">
        <v>5</v>
      </c>
      <c r="CW39">
        <v>7</v>
      </c>
      <c r="CX39">
        <v>0</v>
      </c>
      <c r="CY39" s="2" t="s">
        <v>255</v>
      </c>
      <c r="CZ39" s="3">
        <v>3</v>
      </c>
      <c r="DA39" s="3">
        <v>4</v>
      </c>
      <c r="DB39" s="3">
        <v>8</v>
      </c>
      <c r="DC39" s="3">
        <v>5</v>
      </c>
      <c r="DD39" s="3">
        <v>0</v>
      </c>
      <c r="DE39" s="3">
        <v>3</v>
      </c>
      <c r="DF39" s="3">
        <v>0</v>
      </c>
      <c r="DG39" s="3">
        <v>0</v>
      </c>
      <c r="DH39" s="3">
        <v>0</v>
      </c>
      <c r="DI39" s="3">
        <v>0</v>
      </c>
      <c r="DJ39" s="2" t="s">
        <v>189</v>
      </c>
      <c r="DK39" s="3">
        <v>0</v>
      </c>
      <c r="DL39" s="3">
        <v>0</v>
      </c>
      <c r="DM39" s="3">
        <v>0</v>
      </c>
      <c r="DN39" s="3">
        <v>0</v>
      </c>
      <c r="DO39" s="2" t="s">
        <v>189</v>
      </c>
    </row>
    <row r="40" spans="1:120">
      <c r="A40" s="3" t="s">
        <v>5</v>
      </c>
      <c r="B40" s="1" t="s">
        <v>43</v>
      </c>
      <c r="C40" s="1" t="s">
        <v>8</v>
      </c>
      <c r="D40" s="84">
        <v>4</v>
      </c>
      <c r="E40" s="3" t="s">
        <v>8</v>
      </c>
      <c r="F40" s="1" t="str">
        <f t="shared" si="16"/>
        <v>ABLA-L-4L</v>
      </c>
      <c r="G40" s="3">
        <v>37.478200000000001</v>
      </c>
      <c r="H40" s="3">
        <v>108.15935</v>
      </c>
      <c r="I40" s="3">
        <v>3091</v>
      </c>
      <c r="J40" s="3" t="s">
        <v>17</v>
      </c>
      <c r="K40" s="16">
        <v>15</v>
      </c>
      <c r="L40" s="15">
        <v>48.5</v>
      </c>
      <c r="M40" s="16">
        <v>1.3</v>
      </c>
      <c r="N40" s="15">
        <v>10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5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6</v>
      </c>
      <c r="AB40" s="3">
        <v>0</v>
      </c>
      <c r="AC40" s="3">
        <v>2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1">
        <v>140</v>
      </c>
      <c r="AN40" s="1">
        <f t="shared" si="17"/>
        <v>60</v>
      </c>
      <c r="AO40" s="23">
        <v>60</v>
      </c>
      <c r="AP40" s="1">
        <f t="shared" si="2"/>
        <v>20</v>
      </c>
      <c r="AQ40" s="3">
        <v>80</v>
      </c>
      <c r="AR40">
        <f t="shared" si="3"/>
        <v>60</v>
      </c>
      <c r="AS40">
        <f t="shared" si="4"/>
        <v>60</v>
      </c>
      <c r="AT40" s="102">
        <f t="shared" si="5"/>
        <v>0</v>
      </c>
      <c r="AU40" s="102">
        <f t="shared" si="6"/>
        <v>60</v>
      </c>
      <c r="AV40" s="1">
        <f t="shared" si="15"/>
        <v>120</v>
      </c>
      <c r="AW40" s="1">
        <f t="shared" si="7"/>
        <v>0</v>
      </c>
      <c r="AX40" s="1">
        <f t="shared" si="8"/>
        <v>20</v>
      </c>
      <c r="AY40" s="1">
        <v>0</v>
      </c>
      <c r="AZ40" s="3">
        <v>0</v>
      </c>
      <c r="BA40" s="3">
        <v>0</v>
      </c>
      <c r="BB40" s="3">
        <v>0</v>
      </c>
      <c r="BC40" s="3">
        <v>1</v>
      </c>
      <c r="BD40" s="3">
        <v>0</v>
      </c>
      <c r="BE40" s="3">
        <v>1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1">
        <v>0</v>
      </c>
      <c r="BL40" s="1">
        <v>0</v>
      </c>
      <c r="BM40" s="1">
        <v>0</v>
      </c>
      <c r="BN40" s="3">
        <v>0</v>
      </c>
      <c r="BO40" s="3">
        <v>0</v>
      </c>
      <c r="BP40" s="3">
        <f t="shared" si="9"/>
        <v>2</v>
      </c>
      <c r="BQ40" s="3">
        <f t="shared" si="10"/>
        <v>2</v>
      </c>
      <c r="BR40" s="3">
        <f t="shared" si="18"/>
        <v>1</v>
      </c>
      <c r="BS40" s="3">
        <f t="shared" si="19"/>
        <v>1</v>
      </c>
      <c r="BT40" s="3">
        <f t="shared" si="13"/>
        <v>1</v>
      </c>
      <c r="BU40" s="3">
        <f t="shared" si="14"/>
        <v>1</v>
      </c>
      <c r="BV40" s="46">
        <v>0</v>
      </c>
      <c r="BW40" s="3">
        <v>70</v>
      </c>
      <c r="BX40" s="3">
        <v>15</v>
      </c>
      <c r="BY40" s="3">
        <v>0</v>
      </c>
      <c r="BZ40" s="3">
        <v>25</v>
      </c>
      <c r="CA40" s="3" t="s">
        <v>27</v>
      </c>
      <c r="CC40" s="3">
        <v>153</v>
      </c>
      <c r="CD40" s="16">
        <v>154</v>
      </c>
      <c r="CE40" s="1">
        <v>0</v>
      </c>
      <c r="CF40" s="1">
        <v>0</v>
      </c>
      <c r="CG40" s="1">
        <v>0</v>
      </c>
      <c r="CH40" s="1">
        <v>0</v>
      </c>
      <c r="CI40" s="2" t="s">
        <v>189</v>
      </c>
      <c r="CJ40" s="1">
        <v>5</v>
      </c>
      <c r="CK40" s="1">
        <v>2</v>
      </c>
      <c r="CL40" s="1">
        <v>0</v>
      </c>
      <c r="CM40" s="1">
        <v>0</v>
      </c>
      <c r="CN40" s="2" t="s">
        <v>189</v>
      </c>
      <c r="CO40" s="41">
        <v>0</v>
      </c>
      <c r="CP40" s="41">
        <v>0</v>
      </c>
      <c r="CQ40" s="41">
        <v>0</v>
      </c>
      <c r="CR40" s="41">
        <v>0</v>
      </c>
      <c r="CS40" s="2" t="s">
        <v>189</v>
      </c>
      <c r="CT40" s="3">
        <v>29</v>
      </c>
      <c r="CU40" s="3">
        <v>2</v>
      </c>
      <c r="CV40" s="3">
        <v>1</v>
      </c>
      <c r="CW40" s="3">
        <v>1</v>
      </c>
      <c r="CX40" s="3">
        <v>0</v>
      </c>
      <c r="CY40" s="2" t="s">
        <v>189</v>
      </c>
      <c r="CZ40" s="3">
        <v>20</v>
      </c>
      <c r="DA40" s="3">
        <v>3</v>
      </c>
      <c r="DB40" s="3">
        <v>2</v>
      </c>
      <c r="DC40" s="3">
        <v>1</v>
      </c>
      <c r="DD40" s="3">
        <v>0</v>
      </c>
      <c r="DE40" s="1" t="s">
        <v>189</v>
      </c>
      <c r="DF40" s="3">
        <v>0</v>
      </c>
      <c r="DG40" s="3">
        <v>0</v>
      </c>
      <c r="DH40" s="3">
        <v>0</v>
      </c>
      <c r="DI40" s="3">
        <v>0</v>
      </c>
      <c r="DJ40" s="2" t="s">
        <v>189</v>
      </c>
      <c r="DK40" s="3">
        <v>0</v>
      </c>
      <c r="DL40" s="3">
        <v>0</v>
      </c>
      <c r="DM40" s="3">
        <v>0</v>
      </c>
      <c r="DN40" s="3">
        <v>0</v>
      </c>
      <c r="DO40" s="2" t="s">
        <v>189</v>
      </c>
      <c r="DP40" s="1"/>
    </row>
    <row r="41" spans="1:120">
      <c r="A41" s="3" t="s">
        <v>5</v>
      </c>
      <c r="B41" t="s">
        <v>43</v>
      </c>
      <c r="C41" t="s">
        <v>8</v>
      </c>
      <c r="D41" s="84">
        <v>5</v>
      </c>
      <c r="E41" s="3" t="s">
        <v>15</v>
      </c>
      <c r="F41" t="str">
        <f t="shared" si="16"/>
        <v>ABLA-L-5H</v>
      </c>
      <c r="G41" s="3">
        <v>37.479259999999996</v>
      </c>
      <c r="H41" s="3">
        <v>108.15854</v>
      </c>
      <c r="I41" s="3">
        <v>3102</v>
      </c>
      <c r="J41" s="3" t="s">
        <v>18</v>
      </c>
      <c r="K41" s="16">
        <v>5</v>
      </c>
      <c r="L41" s="15">
        <v>28.1</v>
      </c>
      <c r="M41" s="16">
        <v>0.9</v>
      </c>
      <c r="N41" s="15">
        <v>10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6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1">
        <v>170</v>
      </c>
      <c r="AN41" s="1">
        <f t="shared" si="17"/>
        <v>60</v>
      </c>
      <c r="AO41" s="23">
        <v>60</v>
      </c>
      <c r="AP41" s="1">
        <f t="shared" si="2"/>
        <v>0</v>
      </c>
      <c r="AQ41" s="3">
        <v>60</v>
      </c>
      <c r="AR41">
        <f t="shared" si="3"/>
        <v>100</v>
      </c>
      <c r="AS41">
        <f t="shared" si="4"/>
        <v>100</v>
      </c>
      <c r="AT41" s="102">
        <f t="shared" si="5"/>
        <v>10</v>
      </c>
      <c r="AU41" s="102">
        <f t="shared" si="6"/>
        <v>110</v>
      </c>
      <c r="AV41" s="1">
        <f t="shared" si="15"/>
        <v>160</v>
      </c>
      <c r="AW41" s="1">
        <f t="shared" si="7"/>
        <v>0</v>
      </c>
      <c r="AX41" s="1">
        <f t="shared" si="8"/>
        <v>10</v>
      </c>
      <c r="AY41" s="1">
        <v>0</v>
      </c>
      <c r="AZ41" s="3">
        <v>0</v>
      </c>
      <c r="BA41" s="3">
        <v>0</v>
      </c>
      <c r="BB41" s="3">
        <v>0</v>
      </c>
      <c r="BC41" s="3">
        <v>4</v>
      </c>
      <c r="BD41" s="3">
        <v>0</v>
      </c>
      <c r="BE41" s="3">
        <v>5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1">
        <v>0</v>
      </c>
      <c r="BL41" s="1">
        <v>0</v>
      </c>
      <c r="BM41" s="1">
        <v>0</v>
      </c>
      <c r="BN41" s="3">
        <v>0</v>
      </c>
      <c r="BO41" s="3">
        <v>0</v>
      </c>
      <c r="BP41" s="3">
        <f t="shared" si="9"/>
        <v>9</v>
      </c>
      <c r="BQ41" s="3">
        <f t="shared" si="10"/>
        <v>9</v>
      </c>
      <c r="BR41" s="3">
        <f t="shared" si="18"/>
        <v>5</v>
      </c>
      <c r="BS41" s="3">
        <f t="shared" si="19"/>
        <v>5</v>
      </c>
      <c r="BT41" s="3">
        <f t="shared" si="13"/>
        <v>4</v>
      </c>
      <c r="BU41" s="3">
        <f t="shared" si="14"/>
        <v>4</v>
      </c>
      <c r="BV41" s="46">
        <v>5</v>
      </c>
      <c r="BW41" s="3">
        <v>48.7</v>
      </c>
      <c r="BX41" s="3">
        <v>93</v>
      </c>
      <c r="BY41" s="3">
        <v>0</v>
      </c>
      <c r="BZ41" s="3">
        <v>22</v>
      </c>
      <c r="CA41" s="3" t="s">
        <v>27</v>
      </c>
      <c r="CB41" s="1" t="s">
        <v>253</v>
      </c>
      <c r="CC41" s="3">
        <v>160</v>
      </c>
      <c r="CD41" s="16" t="s">
        <v>189</v>
      </c>
      <c r="CE41" s="1">
        <v>0</v>
      </c>
      <c r="CF41" s="1">
        <v>0</v>
      </c>
      <c r="CG41" s="1">
        <v>0</v>
      </c>
      <c r="CH41" s="1">
        <v>0</v>
      </c>
      <c r="CI41" s="2" t="s">
        <v>189</v>
      </c>
      <c r="CJ41">
        <v>0</v>
      </c>
      <c r="CK41">
        <v>0</v>
      </c>
      <c r="CL41">
        <v>0</v>
      </c>
      <c r="CM41">
        <v>0</v>
      </c>
      <c r="CN41" s="2" t="s">
        <v>189</v>
      </c>
      <c r="CO41" s="41">
        <v>0</v>
      </c>
      <c r="CP41" s="41">
        <v>0</v>
      </c>
      <c r="CQ41" s="41">
        <v>0</v>
      </c>
      <c r="CR41" s="41">
        <v>0</v>
      </c>
      <c r="CS41" s="2" t="s">
        <v>189</v>
      </c>
      <c r="CT41" s="3">
        <v>5</v>
      </c>
      <c r="CU41" s="3">
        <v>4</v>
      </c>
      <c r="CV41" s="3">
        <v>1</v>
      </c>
      <c r="CW41" s="3">
        <v>1</v>
      </c>
      <c r="CX41" s="3">
        <v>0</v>
      </c>
      <c r="CY41" s="2">
        <v>4</v>
      </c>
      <c r="CZ41" s="3">
        <v>1</v>
      </c>
      <c r="DA41" s="3">
        <v>0</v>
      </c>
      <c r="DB41" s="3">
        <v>1</v>
      </c>
      <c r="DC41" s="3">
        <v>0</v>
      </c>
      <c r="DD41" s="3">
        <v>0</v>
      </c>
      <c r="DE41" s="1" t="s">
        <v>189</v>
      </c>
      <c r="DF41" s="3">
        <v>0</v>
      </c>
      <c r="DG41" s="3">
        <v>0</v>
      </c>
      <c r="DH41" s="3">
        <v>0</v>
      </c>
      <c r="DI41" s="3">
        <v>0</v>
      </c>
      <c r="DJ41" s="2" t="s">
        <v>189</v>
      </c>
      <c r="DK41" s="3">
        <v>0</v>
      </c>
      <c r="DL41" s="3">
        <v>0</v>
      </c>
      <c r="DM41" s="3">
        <v>0</v>
      </c>
      <c r="DN41" s="3">
        <v>0</v>
      </c>
      <c r="DO41" s="2" t="s">
        <v>189</v>
      </c>
    </row>
    <row r="42" spans="1:120">
      <c r="A42" s="3" t="s">
        <v>5</v>
      </c>
      <c r="B42" t="s">
        <v>43</v>
      </c>
      <c r="C42" t="s">
        <v>8</v>
      </c>
      <c r="D42" s="84">
        <v>5</v>
      </c>
      <c r="E42" s="3" t="s">
        <v>8</v>
      </c>
      <c r="F42" t="str">
        <f t="shared" si="16"/>
        <v>ABLA-L-5L</v>
      </c>
      <c r="G42" s="3">
        <v>37.479390000000002</v>
      </c>
      <c r="H42" s="3">
        <v>108.15802000000001</v>
      </c>
      <c r="I42" s="3">
        <v>3099</v>
      </c>
      <c r="J42" s="3" t="s">
        <v>18</v>
      </c>
      <c r="K42" s="16">
        <v>5</v>
      </c>
      <c r="L42" s="15">
        <v>28.5</v>
      </c>
      <c r="M42" s="16">
        <v>1.2</v>
      </c>
      <c r="N42" s="15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6</v>
      </c>
      <c r="AB42" s="3">
        <v>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1">
        <v>180</v>
      </c>
      <c r="AN42" s="1">
        <f t="shared" si="17"/>
        <v>60</v>
      </c>
      <c r="AO42" s="23">
        <v>70</v>
      </c>
      <c r="AP42" s="1">
        <f t="shared" si="2"/>
        <v>10</v>
      </c>
      <c r="AQ42" s="3">
        <v>70</v>
      </c>
      <c r="AR42">
        <f t="shared" si="3"/>
        <v>100</v>
      </c>
      <c r="AS42">
        <f t="shared" si="4"/>
        <v>100</v>
      </c>
      <c r="AT42" s="102">
        <f t="shared" si="5"/>
        <v>10</v>
      </c>
      <c r="AU42" s="102">
        <f t="shared" si="6"/>
        <v>110</v>
      </c>
      <c r="AV42" s="1">
        <f t="shared" si="15"/>
        <v>160</v>
      </c>
      <c r="AW42" s="1">
        <f t="shared" si="7"/>
        <v>10</v>
      </c>
      <c r="AX42" s="1">
        <f t="shared" si="8"/>
        <v>10</v>
      </c>
      <c r="AY42" s="1">
        <v>0</v>
      </c>
      <c r="AZ42" s="3">
        <v>0</v>
      </c>
      <c r="BA42" s="3">
        <v>0</v>
      </c>
      <c r="BB42" s="3">
        <v>0</v>
      </c>
      <c r="BC42" s="3">
        <v>1</v>
      </c>
      <c r="BD42" s="3">
        <v>0</v>
      </c>
      <c r="BE42" s="3">
        <v>2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1">
        <v>0</v>
      </c>
      <c r="BL42" s="1">
        <v>0</v>
      </c>
      <c r="BM42" s="1">
        <v>0</v>
      </c>
      <c r="BN42" s="3">
        <v>0</v>
      </c>
      <c r="BO42" s="3">
        <v>0</v>
      </c>
      <c r="BP42" s="3">
        <f t="shared" si="9"/>
        <v>3</v>
      </c>
      <c r="BQ42" s="3">
        <f t="shared" si="10"/>
        <v>3</v>
      </c>
      <c r="BR42" s="3">
        <f t="shared" si="18"/>
        <v>2</v>
      </c>
      <c r="BS42" s="3">
        <f t="shared" si="19"/>
        <v>2</v>
      </c>
      <c r="BT42" s="3">
        <f t="shared" si="13"/>
        <v>1</v>
      </c>
      <c r="BU42" s="3">
        <f t="shared" si="14"/>
        <v>1</v>
      </c>
      <c r="BV42" s="46">
        <v>2</v>
      </c>
      <c r="BW42" s="3">
        <v>34</v>
      </c>
      <c r="BX42" s="3">
        <v>79</v>
      </c>
      <c r="BY42" s="3">
        <v>0</v>
      </c>
      <c r="BZ42" s="3">
        <v>27</v>
      </c>
      <c r="CA42" s="3" t="s">
        <v>27</v>
      </c>
      <c r="CC42" s="3">
        <v>157</v>
      </c>
      <c r="CD42" s="16">
        <v>159</v>
      </c>
      <c r="CE42" s="1">
        <v>0</v>
      </c>
      <c r="CF42" s="1">
        <v>0</v>
      </c>
      <c r="CG42" s="1">
        <v>0</v>
      </c>
      <c r="CH42" s="1">
        <v>0</v>
      </c>
      <c r="CI42" s="2" t="s">
        <v>189</v>
      </c>
      <c r="CJ42">
        <v>0</v>
      </c>
      <c r="CK42">
        <v>0</v>
      </c>
      <c r="CL42">
        <v>0</v>
      </c>
      <c r="CM42">
        <v>0</v>
      </c>
      <c r="CN42" s="2" t="s">
        <v>189</v>
      </c>
      <c r="CO42" s="41">
        <v>0</v>
      </c>
      <c r="CP42" s="41">
        <v>0</v>
      </c>
      <c r="CQ42" s="41">
        <v>0</v>
      </c>
      <c r="CR42" s="41">
        <v>0</v>
      </c>
      <c r="CS42" s="2" t="s">
        <v>189</v>
      </c>
      <c r="CT42" s="3">
        <v>21</v>
      </c>
      <c r="CU42" s="3">
        <v>8</v>
      </c>
      <c r="CV42" s="3">
        <v>1</v>
      </c>
      <c r="CW42" s="3">
        <v>2</v>
      </c>
      <c r="CX42" s="3">
        <v>0</v>
      </c>
      <c r="CY42" s="2">
        <v>2</v>
      </c>
      <c r="CZ42" s="3">
        <v>2</v>
      </c>
      <c r="DA42" s="3">
        <v>0</v>
      </c>
      <c r="DB42" s="3">
        <v>0</v>
      </c>
      <c r="DC42" s="3">
        <v>1</v>
      </c>
      <c r="DD42" s="3">
        <v>0</v>
      </c>
      <c r="DE42" s="3">
        <v>1</v>
      </c>
      <c r="DF42" s="3">
        <v>0</v>
      </c>
      <c r="DG42" s="3">
        <v>0</v>
      </c>
      <c r="DH42" s="3">
        <v>0</v>
      </c>
      <c r="DI42" s="3">
        <v>0</v>
      </c>
      <c r="DJ42" s="2" t="s">
        <v>189</v>
      </c>
      <c r="DK42" s="3">
        <v>0</v>
      </c>
      <c r="DL42" s="3">
        <v>0</v>
      </c>
      <c r="DM42" s="3">
        <v>0</v>
      </c>
      <c r="DN42" s="3">
        <v>0</v>
      </c>
      <c r="DO42" s="2" t="s">
        <v>189</v>
      </c>
    </row>
    <row r="43" spans="1:120">
      <c r="A43" s="3" t="s">
        <v>5</v>
      </c>
      <c r="B43" t="s">
        <v>43</v>
      </c>
      <c r="C43" t="s">
        <v>8</v>
      </c>
      <c r="D43" s="82">
        <v>6</v>
      </c>
      <c r="E43" s="3" t="s">
        <v>15</v>
      </c>
      <c r="F43" t="str">
        <f t="shared" si="16"/>
        <v>ABLA-L-6H</v>
      </c>
      <c r="G43" s="3">
        <v>37.473100000000002</v>
      </c>
      <c r="H43" s="3">
        <v>108.15221000000001</v>
      </c>
      <c r="I43" s="3">
        <v>3075</v>
      </c>
      <c r="J43" s="3" t="s">
        <v>16</v>
      </c>
      <c r="K43" s="16">
        <v>10</v>
      </c>
      <c r="L43" s="15">
        <v>58.5</v>
      </c>
      <c r="M43" s="16">
        <v>2</v>
      </c>
      <c r="N43" s="15">
        <v>10</v>
      </c>
      <c r="O43" s="3">
        <v>0</v>
      </c>
      <c r="P43" s="3">
        <v>0</v>
      </c>
      <c r="Q43" s="3">
        <v>0</v>
      </c>
      <c r="R43" s="3">
        <v>7</v>
      </c>
      <c r="S43" s="3">
        <v>0</v>
      </c>
      <c r="T43" s="3">
        <v>1</v>
      </c>
      <c r="U43" s="3">
        <v>3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1">
        <v>160</v>
      </c>
      <c r="AN43" s="1">
        <f t="shared" si="17"/>
        <v>40</v>
      </c>
      <c r="AO43" s="23">
        <v>40</v>
      </c>
      <c r="AP43" s="1">
        <f t="shared" si="2"/>
        <v>0</v>
      </c>
      <c r="AQ43" s="3">
        <v>40</v>
      </c>
      <c r="AR43">
        <f t="shared" si="3"/>
        <v>100</v>
      </c>
      <c r="AS43">
        <f t="shared" si="4"/>
        <v>100</v>
      </c>
      <c r="AT43" s="102">
        <f t="shared" si="5"/>
        <v>20</v>
      </c>
      <c r="AU43" s="102">
        <f t="shared" si="6"/>
        <v>120</v>
      </c>
      <c r="AV43" s="1">
        <f t="shared" si="15"/>
        <v>140</v>
      </c>
      <c r="AW43" s="1">
        <f t="shared" si="7"/>
        <v>0</v>
      </c>
      <c r="AX43" s="1">
        <f t="shared" si="8"/>
        <v>20</v>
      </c>
      <c r="AY43" s="1">
        <v>0</v>
      </c>
      <c r="AZ43" s="3">
        <v>0</v>
      </c>
      <c r="BA43" s="3">
        <v>2</v>
      </c>
      <c r="BB43" s="3">
        <v>0</v>
      </c>
      <c r="BC43" s="3">
        <v>0</v>
      </c>
      <c r="BD43" s="3">
        <v>0</v>
      </c>
      <c r="BE43" s="3">
        <v>6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1">
        <v>0</v>
      </c>
      <c r="BL43" s="1">
        <v>0</v>
      </c>
      <c r="BM43" s="1">
        <v>0</v>
      </c>
      <c r="BN43" s="3">
        <v>0</v>
      </c>
      <c r="BO43" s="3">
        <v>0</v>
      </c>
      <c r="BP43" s="3">
        <f t="shared" si="9"/>
        <v>8</v>
      </c>
      <c r="BQ43" s="3">
        <f t="shared" si="10"/>
        <v>8</v>
      </c>
      <c r="BR43" s="3">
        <f t="shared" si="18"/>
        <v>6</v>
      </c>
      <c r="BS43" s="3">
        <f t="shared" si="19"/>
        <v>6</v>
      </c>
      <c r="BT43" s="3">
        <f t="shared" si="13"/>
        <v>2</v>
      </c>
      <c r="BU43" s="3">
        <f t="shared" si="14"/>
        <v>2</v>
      </c>
      <c r="BV43" s="46">
        <v>3</v>
      </c>
      <c r="BW43" s="3">
        <v>24.2</v>
      </c>
      <c r="BX43" s="3">
        <v>83.3</v>
      </c>
      <c r="BY43" s="3">
        <v>-8.1</v>
      </c>
      <c r="BZ43" s="3">
        <v>31</v>
      </c>
      <c r="CA43" s="3" t="s">
        <v>27</v>
      </c>
      <c r="CC43" s="3">
        <v>338</v>
      </c>
      <c r="CD43" s="16">
        <f t="shared" ref="CD43:CD56" si="20">CC43+1</f>
        <v>339</v>
      </c>
      <c r="CE43" s="1">
        <v>0</v>
      </c>
      <c r="CF43" s="1">
        <v>0</v>
      </c>
      <c r="CG43" s="1">
        <v>0</v>
      </c>
      <c r="CH43" s="1">
        <v>0</v>
      </c>
      <c r="CI43" s="2" t="s">
        <v>189</v>
      </c>
      <c r="CJ43">
        <v>51</v>
      </c>
      <c r="CK43">
        <v>33</v>
      </c>
      <c r="CL43">
        <v>2</v>
      </c>
      <c r="CM43">
        <v>0</v>
      </c>
      <c r="CN43" s="2" t="s">
        <v>262</v>
      </c>
      <c r="CO43" s="41">
        <v>0</v>
      </c>
      <c r="CP43" s="41">
        <v>0</v>
      </c>
      <c r="CQ43" s="41">
        <v>0</v>
      </c>
      <c r="CR43" s="41">
        <v>0</v>
      </c>
      <c r="CS43" s="2" t="s">
        <v>189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2" t="s">
        <v>189</v>
      </c>
      <c r="CZ43" s="3">
        <v>2</v>
      </c>
      <c r="DA43" s="3">
        <v>0</v>
      </c>
      <c r="DB43" s="3">
        <v>0</v>
      </c>
      <c r="DC43" s="3">
        <v>0</v>
      </c>
      <c r="DD43" s="3">
        <v>0</v>
      </c>
      <c r="DE43" s="3" t="s">
        <v>189</v>
      </c>
      <c r="DF43" s="3">
        <v>0</v>
      </c>
      <c r="DG43" s="3">
        <v>0</v>
      </c>
      <c r="DH43" s="3">
        <v>0</v>
      </c>
      <c r="DI43" s="3">
        <v>0</v>
      </c>
      <c r="DJ43" s="2" t="s">
        <v>189</v>
      </c>
      <c r="DK43" s="3">
        <v>0</v>
      </c>
      <c r="DL43" s="3">
        <v>0</v>
      </c>
      <c r="DM43" s="3">
        <v>0</v>
      </c>
      <c r="DN43" s="3">
        <v>0</v>
      </c>
      <c r="DO43" s="2" t="s">
        <v>189</v>
      </c>
    </row>
    <row r="44" spans="1:120">
      <c r="A44" s="3" t="s">
        <v>5</v>
      </c>
      <c r="B44" t="s">
        <v>43</v>
      </c>
      <c r="C44" t="s">
        <v>8</v>
      </c>
      <c r="D44" s="82">
        <v>6</v>
      </c>
      <c r="E44" s="3" t="s">
        <v>8</v>
      </c>
      <c r="F44" t="str">
        <f t="shared" si="16"/>
        <v>ABLA-L-6L</v>
      </c>
      <c r="G44" s="3">
        <v>37.473089999999999</v>
      </c>
      <c r="H44" s="3">
        <v>108.15238000000001</v>
      </c>
      <c r="I44" s="3">
        <v>3081</v>
      </c>
      <c r="J44" s="3" t="s">
        <v>16</v>
      </c>
      <c r="K44" s="16">
        <v>10</v>
      </c>
      <c r="L44" s="15">
        <v>50</v>
      </c>
      <c r="M44" s="16">
        <v>1.5</v>
      </c>
      <c r="N44" s="15">
        <v>10</v>
      </c>
      <c r="O44" s="3">
        <v>0</v>
      </c>
      <c r="P44" s="3">
        <v>0</v>
      </c>
      <c r="Q44" s="3">
        <v>0</v>
      </c>
      <c r="R44" s="3">
        <v>4</v>
      </c>
      <c r="S44" s="3">
        <v>0</v>
      </c>
      <c r="T44" s="3">
        <v>1</v>
      </c>
      <c r="U44" s="3">
        <v>3</v>
      </c>
      <c r="V44" s="3">
        <v>0</v>
      </c>
      <c r="W44" s="3">
        <v>2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1">
        <v>140</v>
      </c>
      <c r="AN44" s="1">
        <f t="shared" si="17"/>
        <v>40</v>
      </c>
      <c r="AO44" s="23">
        <v>40</v>
      </c>
      <c r="AP44" s="1">
        <f t="shared" si="2"/>
        <v>0</v>
      </c>
      <c r="AQ44" s="3">
        <v>40</v>
      </c>
      <c r="AR44">
        <f t="shared" si="3"/>
        <v>70</v>
      </c>
      <c r="AS44">
        <f t="shared" si="4"/>
        <v>70</v>
      </c>
      <c r="AT44" s="102">
        <f t="shared" si="5"/>
        <v>30</v>
      </c>
      <c r="AU44" s="102">
        <f t="shared" si="6"/>
        <v>100</v>
      </c>
      <c r="AV44" s="1">
        <f t="shared" si="15"/>
        <v>110</v>
      </c>
      <c r="AW44" s="1">
        <f t="shared" si="7"/>
        <v>0</v>
      </c>
      <c r="AX44" s="1">
        <f t="shared" si="8"/>
        <v>30</v>
      </c>
      <c r="AY44" s="1">
        <v>0</v>
      </c>
      <c r="AZ44" s="3">
        <v>0</v>
      </c>
      <c r="BA44" s="3">
        <v>0</v>
      </c>
      <c r="BB44" s="3">
        <v>0</v>
      </c>
      <c r="BC44" s="3">
        <v>1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1">
        <v>0</v>
      </c>
      <c r="BL44" s="1">
        <v>0</v>
      </c>
      <c r="BM44" s="1">
        <v>0</v>
      </c>
      <c r="BN44" s="3">
        <v>0</v>
      </c>
      <c r="BO44" s="3">
        <v>0</v>
      </c>
      <c r="BP44" s="3">
        <f t="shared" si="9"/>
        <v>1</v>
      </c>
      <c r="BQ44" s="3">
        <f t="shared" si="10"/>
        <v>1</v>
      </c>
      <c r="BR44" s="3">
        <f t="shared" si="18"/>
        <v>0</v>
      </c>
      <c r="BS44" s="3">
        <f t="shared" si="19"/>
        <v>0</v>
      </c>
      <c r="BT44" s="3">
        <f t="shared" si="13"/>
        <v>1</v>
      </c>
      <c r="BU44" s="3">
        <f t="shared" si="14"/>
        <v>1</v>
      </c>
      <c r="BV44" s="46">
        <v>1</v>
      </c>
      <c r="BW44" s="3">
        <v>6.4</v>
      </c>
      <c r="BX44" s="3">
        <v>80.5</v>
      </c>
      <c r="BY44" s="3">
        <v>-5.6</v>
      </c>
      <c r="BZ44" s="3">
        <v>29</v>
      </c>
      <c r="CA44" s="3" t="s">
        <v>27</v>
      </c>
      <c r="CC44" s="3">
        <v>336</v>
      </c>
      <c r="CD44" s="16">
        <f t="shared" si="20"/>
        <v>337</v>
      </c>
      <c r="CE44" s="1">
        <v>0</v>
      </c>
      <c r="CF44" s="1">
        <v>0</v>
      </c>
      <c r="CG44" s="1">
        <v>0</v>
      </c>
      <c r="CH44" s="1">
        <v>0</v>
      </c>
      <c r="CI44" s="2" t="s">
        <v>189</v>
      </c>
      <c r="CJ44">
        <v>63</v>
      </c>
      <c r="CK44">
        <v>46</v>
      </c>
      <c r="CL44">
        <v>13</v>
      </c>
      <c r="CM44">
        <v>2</v>
      </c>
      <c r="CN44" s="2" t="s">
        <v>261</v>
      </c>
      <c r="CO44" s="41">
        <v>0</v>
      </c>
      <c r="CP44" s="41">
        <v>0</v>
      </c>
      <c r="CQ44" s="41">
        <v>0</v>
      </c>
      <c r="CR44" s="41">
        <v>0</v>
      </c>
      <c r="CS44" s="2" t="s">
        <v>189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2" t="s">
        <v>189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 t="s">
        <v>189</v>
      </c>
      <c r="DF44" s="3">
        <v>0</v>
      </c>
      <c r="DG44" s="3">
        <v>0</v>
      </c>
      <c r="DH44" s="3">
        <v>0</v>
      </c>
      <c r="DI44" s="3">
        <v>0</v>
      </c>
      <c r="DJ44" s="2" t="s">
        <v>189</v>
      </c>
      <c r="DK44" s="3">
        <v>0</v>
      </c>
      <c r="DL44" s="3">
        <v>0</v>
      </c>
      <c r="DM44" s="3">
        <v>0</v>
      </c>
      <c r="DN44" s="3">
        <v>0</v>
      </c>
      <c r="DO44" s="2" t="s">
        <v>189</v>
      </c>
    </row>
    <row r="45" spans="1:120">
      <c r="A45" s="3" t="s">
        <v>5</v>
      </c>
      <c r="B45" t="s">
        <v>43</v>
      </c>
      <c r="C45" t="s">
        <v>8</v>
      </c>
      <c r="D45" s="82">
        <v>7</v>
      </c>
      <c r="E45" s="3" t="s">
        <v>15</v>
      </c>
      <c r="F45" t="str">
        <f t="shared" si="16"/>
        <v>ABLA-L-7H</v>
      </c>
      <c r="G45" s="3">
        <v>37.473579999999998</v>
      </c>
      <c r="H45" s="3">
        <v>108.15178</v>
      </c>
      <c r="I45" s="3">
        <v>3095</v>
      </c>
      <c r="J45" s="3" t="s">
        <v>16</v>
      </c>
      <c r="K45" s="16">
        <v>5</v>
      </c>
      <c r="L45" s="15">
        <v>33.200000000000003</v>
      </c>
      <c r="M45" s="16">
        <v>1</v>
      </c>
      <c r="N45" s="15">
        <v>10</v>
      </c>
      <c r="O45" s="3">
        <v>0</v>
      </c>
      <c r="P45" s="3">
        <v>0</v>
      </c>
      <c r="Q45" s="3">
        <v>0</v>
      </c>
      <c r="R45" s="3">
        <v>11</v>
      </c>
      <c r="S45" s="41">
        <v>0</v>
      </c>
      <c r="T45" s="41">
        <v>0</v>
      </c>
      <c r="U45" s="3">
        <v>11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1">
        <v>240</v>
      </c>
      <c r="AN45" s="1">
        <f t="shared" si="17"/>
        <v>20</v>
      </c>
      <c r="AO45" s="23">
        <v>20</v>
      </c>
      <c r="AP45" s="1">
        <f t="shared" si="2"/>
        <v>0</v>
      </c>
      <c r="AQ45" s="3">
        <v>20</v>
      </c>
      <c r="AR45">
        <f t="shared" si="3"/>
        <v>220</v>
      </c>
      <c r="AS45">
        <f t="shared" si="4"/>
        <v>220</v>
      </c>
      <c r="AT45" s="102">
        <f t="shared" si="5"/>
        <v>0</v>
      </c>
      <c r="AU45" s="102">
        <f t="shared" si="6"/>
        <v>220</v>
      </c>
      <c r="AV45" s="1">
        <f t="shared" si="15"/>
        <v>240</v>
      </c>
      <c r="AW45" s="1">
        <f t="shared" si="7"/>
        <v>0</v>
      </c>
      <c r="AX45" s="1">
        <f t="shared" si="8"/>
        <v>0</v>
      </c>
      <c r="AY45" s="1">
        <v>0</v>
      </c>
      <c r="AZ45" s="3">
        <v>0</v>
      </c>
      <c r="BA45" s="3">
        <v>8</v>
      </c>
      <c r="BB45" s="3">
        <v>0</v>
      </c>
      <c r="BC45" s="3">
        <v>4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1">
        <v>0</v>
      </c>
      <c r="BL45" s="1">
        <v>0</v>
      </c>
      <c r="BM45" s="1">
        <v>0</v>
      </c>
      <c r="BN45" s="3">
        <v>0</v>
      </c>
      <c r="BO45" s="3">
        <v>0</v>
      </c>
      <c r="BP45" s="3">
        <f t="shared" si="9"/>
        <v>12</v>
      </c>
      <c r="BQ45" s="3">
        <f t="shared" si="10"/>
        <v>12</v>
      </c>
      <c r="BR45" s="3">
        <f t="shared" si="18"/>
        <v>0</v>
      </c>
      <c r="BS45" s="3">
        <f t="shared" si="19"/>
        <v>0</v>
      </c>
      <c r="BT45" s="3">
        <f t="shared" si="13"/>
        <v>12</v>
      </c>
      <c r="BU45" s="3">
        <f t="shared" si="14"/>
        <v>12</v>
      </c>
      <c r="BV45" s="46">
        <v>6</v>
      </c>
      <c r="BW45" s="3">
        <v>33.299999999999997</v>
      </c>
      <c r="BX45" s="3">
        <v>79.099999999999994</v>
      </c>
      <c r="BY45" s="3">
        <v>-6.8</v>
      </c>
      <c r="BZ45" s="3">
        <v>23</v>
      </c>
      <c r="CA45" s="3" t="s">
        <v>27</v>
      </c>
      <c r="CC45" s="3">
        <v>346</v>
      </c>
      <c r="CD45" s="16">
        <f t="shared" si="20"/>
        <v>347</v>
      </c>
      <c r="CE45" s="1">
        <v>0</v>
      </c>
      <c r="CF45" s="1">
        <v>0</v>
      </c>
      <c r="CG45" s="1">
        <v>0</v>
      </c>
      <c r="CH45" s="1">
        <v>0</v>
      </c>
      <c r="CI45" s="2" t="s">
        <v>189</v>
      </c>
      <c r="CJ45">
        <v>13</v>
      </c>
      <c r="CK45">
        <v>4</v>
      </c>
      <c r="CL45">
        <v>0</v>
      </c>
      <c r="CM45">
        <v>0</v>
      </c>
      <c r="CN45" s="2" t="s">
        <v>265</v>
      </c>
      <c r="CO45" s="41">
        <v>0</v>
      </c>
      <c r="CP45" s="41">
        <v>0</v>
      </c>
      <c r="CQ45" s="41">
        <v>0</v>
      </c>
      <c r="CR45" s="41">
        <v>0</v>
      </c>
      <c r="CS45" s="2" t="s">
        <v>189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2" t="s">
        <v>189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 t="s">
        <v>189</v>
      </c>
      <c r="DF45" s="3">
        <v>0</v>
      </c>
      <c r="DG45" s="3">
        <v>0</v>
      </c>
      <c r="DH45" s="3">
        <v>0</v>
      </c>
      <c r="DI45" s="3">
        <v>0</v>
      </c>
      <c r="DJ45" s="2" t="s">
        <v>189</v>
      </c>
      <c r="DK45" s="3">
        <v>0</v>
      </c>
      <c r="DL45" s="3">
        <v>0</v>
      </c>
      <c r="DM45" s="3">
        <v>0</v>
      </c>
      <c r="DN45" s="3">
        <v>0</v>
      </c>
      <c r="DO45" s="2" t="s">
        <v>189</v>
      </c>
    </row>
    <row r="46" spans="1:120">
      <c r="A46" s="3" t="s">
        <v>5</v>
      </c>
      <c r="B46" t="s">
        <v>43</v>
      </c>
      <c r="C46" t="s">
        <v>8</v>
      </c>
      <c r="D46" s="82">
        <v>7</v>
      </c>
      <c r="E46" s="3" t="s">
        <v>8</v>
      </c>
      <c r="F46" t="str">
        <f t="shared" si="16"/>
        <v>ABLA-L-7L</v>
      </c>
      <c r="G46" s="3">
        <v>37.47392</v>
      </c>
      <c r="H46" s="3">
        <v>108.15141000000001</v>
      </c>
      <c r="I46" s="3">
        <v>3100</v>
      </c>
      <c r="J46" s="3" t="s">
        <v>16</v>
      </c>
      <c r="K46" s="16">
        <v>5</v>
      </c>
      <c r="L46" s="15">
        <v>40.1</v>
      </c>
      <c r="M46" s="16">
        <v>1.6</v>
      </c>
      <c r="N46" s="15">
        <v>10</v>
      </c>
      <c r="O46" s="3">
        <v>0</v>
      </c>
      <c r="P46" s="3">
        <v>0</v>
      </c>
      <c r="Q46" s="3">
        <v>0</v>
      </c>
      <c r="R46" s="3">
        <v>13</v>
      </c>
      <c r="S46" s="41">
        <v>0</v>
      </c>
      <c r="T46" s="41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1">
        <v>140</v>
      </c>
      <c r="AN46" s="1">
        <f t="shared" si="17"/>
        <v>10</v>
      </c>
      <c r="AO46" s="23">
        <v>10</v>
      </c>
      <c r="AP46" s="1">
        <f t="shared" si="2"/>
        <v>0</v>
      </c>
      <c r="AQ46" s="3">
        <v>10</v>
      </c>
      <c r="AR46">
        <f t="shared" si="3"/>
        <v>130</v>
      </c>
      <c r="AS46">
        <f t="shared" si="4"/>
        <v>130</v>
      </c>
      <c r="AT46" s="102">
        <f t="shared" si="5"/>
        <v>0</v>
      </c>
      <c r="AU46" s="102">
        <f t="shared" si="6"/>
        <v>130</v>
      </c>
      <c r="AV46" s="1">
        <f t="shared" si="15"/>
        <v>140</v>
      </c>
      <c r="AW46" s="1">
        <f t="shared" si="7"/>
        <v>0</v>
      </c>
      <c r="AX46" s="1">
        <f t="shared" si="8"/>
        <v>0</v>
      </c>
      <c r="AY46" s="1">
        <v>0</v>
      </c>
      <c r="AZ46" s="3">
        <v>0</v>
      </c>
      <c r="BA46" s="3">
        <v>6</v>
      </c>
      <c r="BB46" s="3">
        <v>0</v>
      </c>
      <c r="BC46" s="3">
        <v>0</v>
      </c>
      <c r="BD46" s="3">
        <v>0</v>
      </c>
      <c r="BE46" s="3">
        <v>1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1">
        <v>0</v>
      </c>
      <c r="BL46" s="1">
        <v>0</v>
      </c>
      <c r="BM46" s="1">
        <v>0</v>
      </c>
      <c r="BN46" s="3">
        <v>0</v>
      </c>
      <c r="BO46" s="3">
        <v>0</v>
      </c>
      <c r="BP46" s="3">
        <f t="shared" si="9"/>
        <v>7</v>
      </c>
      <c r="BQ46" s="3">
        <f t="shared" si="10"/>
        <v>7</v>
      </c>
      <c r="BR46" s="3">
        <f t="shared" si="18"/>
        <v>1</v>
      </c>
      <c r="BS46" s="3">
        <f t="shared" si="19"/>
        <v>1</v>
      </c>
      <c r="BT46" s="3">
        <f t="shared" si="13"/>
        <v>6</v>
      </c>
      <c r="BU46" s="3">
        <f t="shared" si="14"/>
        <v>6</v>
      </c>
      <c r="BV46" s="46">
        <v>4</v>
      </c>
      <c r="BW46" s="3">
        <v>0.9</v>
      </c>
      <c r="BX46" s="3">
        <v>70.2</v>
      </c>
      <c r="BY46" s="3">
        <v>0.9</v>
      </c>
      <c r="BZ46" s="3">
        <v>30</v>
      </c>
      <c r="CA46" s="3" t="s">
        <v>27</v>
      </c>
      <c r="CC46" s="3">
        <v>344</v>
      </c>
      <c r="CD46" s="16">
        <f t="shared" si="20"/>
        <v>345</v>
      </c>
      <c r="CE46" s="1">
        <v>0</v>
      </c>
      <c r="CF46" s="1">
        <v>0</v>
      </c>
      <c r="CG46" s="1">
        <v>0</v>
      </c>
      <c r="CH46" s="1">
        <v>0</v>
      </c>
      <c r="CI46" s="2" t="s">
        <v>189</v>
      </c>
      <c r="CJ46">
        <v>26</v>
      </c>
      <c r="CK46">
        <v>26</v>
      </c>
      <c r="CL46">
        <v>6</v>
      </c>
      <c r="CM46">
        <v>7</v>
      </c>
      <c r="CN46" s="2" t="s">
        <v>264</v>
      </c>
      <c r="CO46" s="41">
        <v>0</v>
      </c>
      <c r="CP46" s="41">
        <v>0</v>
      </c>
      <c r="CQ46" s="41">
        <v>0</v>
      </c>
      <c r="CR46" s="41">
        <v>0</v>
      </c>
      <c r="CS46" s="2" t="s">
        <v>189</v>
      </c>
      <c r="CT46" s="3">
        <v>0</v>
      </c>
      <c r="CU46" s="3">
        <v>2</v>
      </c>
      <c r="CV46" s="3">
        <v>1</v>
      </c>
      <c r="CW46" s="3">
        <v>0</v>
      </c>
      <c r="CX46" s="3">
        <v>0</v>
      </c>
      <c r="CY46" s="2" t="s">
        <v>189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 t="s">
        <v>189</v>
      </c>
      <c r="DF46" s="3">
        <v>0</v>
      </c>
      <c r="DG46" s="3">
        <v>0</v>
      </c>
      <c r="DH46" s="3">
        <v>0</v>
      </c>
      <c r="DI46" s="3">
        <v>0</v>
      </c>
      <c r="DJ46" s="2" t="s">
        <v>189</v>
      </c>
      <c r="DK46" s="3">
        <v>0</v>
      </c>
      <c r="DL46" s="3">
        <v>0</v>
      </c>
      <c r="DM46" s="3">
        <v>0</v>
      </c>
      <c r="DN46" s="3">
        <v>0</v>
      </c>
      <c r="DO46" s="2" t="s">
        <v>189</v>
      </c>
    </row>
    <row r="47" spans="1:120">
      <c r="A47" s="3" t="s">
        <v>5</v>
      </c>
      <c r="B47" t="s">
        <v>43</v>
      </c>
      <c r="C47" t="s">
        <v>8</v>
      </c>
      <c r="D47" s="82">
        <v>8</v>
      </c>
      <c r="E47" s="3" t="s">
        <v>15</v>
      </c>
      <c r="F47" t="str">
        <f t="shared" si="16"/>
        <v>ABLA-L-8H</v>
      </c>
      <c r="G47" s="3">
        <v>37.474069999999998</v>
      </c>
      <c r="H47" s="3">
        <v>108.15222</v>
      </c>
      <c r="I47" s="3">
        <v>3086</v>
      </c>
      <c r="J47" s="3" t="s">
        <v>16</v>
      </c>
      <c r="K47" s="16">
        <v>10</v>
      </c>
      <c r="L47" s="15">
        <v>30</v>
      </c>
      <c r="M47" s="16">
        <v>1</v>
      </c>
      <c r="N47" s="15">
        <v>10</v>
      </c>
      <c r="O47" s="3">
        <v>0</v>
      </c>
      <c r="P47" s="3">
        <v>0</v>
      </c>
      <c r="Q47" s="3">
        <v>0</v>
      </c>
      <c r="R47" s="3">
        <v>6</v>
      </c>
      <c r="S47" s="41">
        <v>0</v>
      </c>
      <c r="T47" s="41">
        <v>0</v>
      </c>
      <c r="U47" s="3">
        <v>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1">
        <v>210</v>
      </c>
      <c r="AN47" s="1">
        <f t="shared" si="17"/>
        <v>80</v>
      </c>
      <c r="AO47" s="23">
        <v>80</v>
      </c>
      <c r="AP47" s="1">
        <f t="shared" si="2"/>
        <v>0</v>
      </c>
      <c r="AQ47" s="3">
        <v>80</v>
      </c>
      <c r="AR47">
        <f t="shared" si="3"/>
        <v>130</v>
      </c>
      <c r="AS47">
        <f t="shared" si="4"/>
        <v>130</v>
      </c>
      <c r="AT47" s="102">
        <f t="shared" si="5"/>
        <v>0</v>
      </c>
      <c r="AU47" s="102">
        <f t="shared" si="6"/>
        <v>130</v>
      </c>
      <c r="AV47" s="1">
        <f t="shared" si="15"/>
        <v>210</v>
      </c>
      <c r="AW47" s="1">
        <f t="shared" si="7"/>
        <v>0</v>
      </c>
      <c r="AX47" s="1">
        <f t="shared" si="8"/>
        <v>0</v>
      </c>
      <c r="AY47" s="1">
        <v>0</v>
      </c>
      <c r="AZ47" s="3">
        <v>0</v>
      </c>
      <c r="BA47" s="3">
        <v>2</v>
      </c>
      <c r="BB47" s="3">
        <v>0</v>
      </c>
      <c r="BC47" s="3">
        <v>5</v>
      </c>
      <c r="BD47" s="3">
        <v>0</v>
      </c>
      <c r="BE47" s="3">
        <v>5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1">
        <v>0</v>
      </c>
      <c r="BL47" s="1">
        <v>0</v>
      </c>
      <c r="BM47" s="1">
        <v>0</v>
      </c>
      <c r="BN47" s="3">
        <v>0</v>
      </c>
      <c r="BO47" s="3">
        <v>0</v>
      </c>
      <c r="BP47" s="3">
        <f t="shared" si="9"/>
        <v>12</v>
      </c>
      <c r="BQ47" s="3">
        <f t="shared" si="10"/>
        <v>12</v>
      </c>
      <c r="BR47" s="3">
        <f t="shared" si="18"/>
        <v>5</v>
      </c>
      <c r="BS47" s="3">
        <f t="shared" si="19"/>
        <v>5</v>
      </c>
      <c r="BT47" s="3">
        <f t="shared" si="13"/>
        <v>7</v>
      </c>
      <c r="BU47" s="3">
        <f t="shared" si="14"/>
        <v>7</v>
      </c>
      <c r="BV47" s="46">
        <v>3</v>
      </c>
      <c r="BW47" s="3">
        <v>54.5</v>
      </c>
      <c r="BX47" s="3">
        <v>100</v>
      </c>
      <c r="BY47" s="3">
        <v>-11.7</v>
      </c>
      <c r="BZ47" s="3">
        <v>17</v>
      </c>
      <c r="CA47" s="3" t="s">
        <v>27</v>
      </c>
      <c r="CC47" s="3">
        <v>350</v>
      </c>
      <c r="CD47" s="16">
        <f t="shared" si="20"/>
        <v>351</v>
      </c>
      <c r="CE47" s="1">
        <v>0</v>
      </c>
      <c r="CF47" s="1">
        <v>0</v>
      </c>
      <c r="CG47" s="1">
        <v>0</v>
      </c>
      <c r="CH47" s="1">
        <v>0</v>
      </c>
      <c r="CI47" s="2" t="s">
        <v>189</v>
      </c>
      <c r="CJ47">
        <v>10</v>
      </c>
      <c r="CK47">
        <v>1</v>
      </c>
      <c r="CL47">
        <v>0</v>
      </c>
      <c r="CM47">
        <v>0</v>
      </c>
      <c r="CN47" s="2" t="s">
        <v>189</v>
      </c>
      <c r="CO47" s="41">
        <v>0</v>
      </c>
      <c r="CP47" s="41">
        <v>0</v>
      </c>
      <c r="CQ47" s="41">
        <v>0</v>
      </c>
      <c r="CR47" s="41">
        <v>0</v>
      </c>
      <c r="CS47" s="2" t="s">
        <v>189</v>
      </c>
      <c r="CT47" s="3">
        <v>1</v>
      </c>
      <c r="CU47" s="3">
        <v>3</v>
      </c>
      <c r="CV47" s="3">
        <v>1</v>
      </c>
      <c r="CW47" s="3">
        <v>0</v>
      </c>
      <c r="CX47" s="3">
        <v>0</v>
      </c>
      <c r="CY47" s="2" t="s">
        <v>189</v>
      </c>
      <c r="CZ47" s="41">
        <v>0</v>
      </c>
      <c r="DA47" s="41">
        <v>0</v>
      </c>
      <c r="DB47" s="41">
        <v>0</v>
      </c>
      <c r="DC47" s="41">
        <v>0</v>
      </c>
      <c r="DD47" s="41">
        <v>0</v>
      </c>
      <c r="DE47" s="42" t="s">
        <v>189</v>
      </c>
      <c r="DF47" s="3">
        <v>0</v>
      </c>
      <c r="DG47" s="3">
        <v>0</v>
      </c>
      <c r="DH47" s="3">
        <v>0</v>
      </c>
      <c r="DI47" s="3">
        <v>0</v>
      </c>
      <c r="DJ47" s="2" t="s">
        <v>189</v>
      </c>
      <c r="DK47" s="3">
        <v>0</v>
      </c>
      <c r="DL47" s="3">
        <v>0</v>
      </c>
      <c r="DM47" s="3">
        <v>0</v>
      </c>
      <c r="DN47" s="3">
        <v>0</v>
      </c>
      <c r="DO47" s="2" t="s">
        <v>189</v>
      </c>
    </row>
    <row r="48" spans="1:120">
      <c r="A48" s="3" t="s">
        <v>5</v>
      </c>
      <c r="B48" t="s">
        <v>43</v>
      </c>
      <c r="C48" t="s">
        <v>8</v>
      </c>
      <c r="D48" s="82">
        <v>8</v>
      </c>
      <c r="E48" s="3" t="s">
        <v>8</v>
      </c>
      <c r="F48" t="str">
        <f t="shared" si="16"/>
        <v>ABLA-L-8L</v>
      </c>
      <c r="G48" s="3">
        <v>37.474150000000002</v>
      </c>
      <c r="H48" s="3">
        <v>108.1521</v>
      </c>
      <c r="I48" s="3">
        <v>3090</v>
      </c>
      <c r="J48" s="3" t="s">
        <v>16</v>
      </c>
      <c r="K48" s="16">
        <v>5</v>
      </c>
      <c r="L48" s="15">
        <v>29.2</v>
      </c>
      <c r="M48" s="16">
        <v>1</v>
      </c>
      <c r="N48" s="15">
        <v>10</v>
      </c>
      <c r="O48" s="3">
        <v>0</v>
      </c>
      <c r="P48" s="3">
        <v>0</v>
      </c>
      <c r="Q48" s="3">
        <v>0</v>
      </c>
      <c r="R48" s="3">
        <v>5</v>
      </c>
      <c r="S48" s="41">
        <v>0</v>
      </c>
      <c r="T48" s="41">
        <v>0</v>
      </c>
      <c r="U48" s="3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6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1">
        <v>150</v>
      </c>
      <c r="AN48" s="1">
        <f t="shared" si="17"/>
        <v>60</v>
      </c>
      <c r="AO48" s="23">
        <v>60</v>
      </c>
      <c r="AP48" s="1">
        <f t="shared" si="2"/>
        <v>0</v>
      </c>
      <c r="AQ48" s="3">
        <v>60</v>
      </c>
      <c r="AR48">
        <f t="shared" si="3"/>
        <v>90</v>
      </c>
      <c r="AS48">
        <f t="shared" si="4"/>
        <v>90</v>
      </c>
      <c r="AT48" s="102">
        <f t="shared" si="5"/>
        <v>0</v>
      </c>
      <c r="AU48" s="102">
        <f t="shared" si="6"/>
        <v>90</v>
      </c>
      <c r="AV48" s="1">
        <f t="shared" si="15"/>
        <v>150</v>
      </c>
      <c r="AW48" s="1">
        <f t="shared" si="7"/>
        <v>0</v>
      </c>
      <c r="AX48" s="1">
        <f t="shared" si="8"/>
        <v>0</v>
      </c>
      <c r="AY48" s="1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2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1">
        <v>0</v>
      </c>
      <c r="BL48" s="1">
        <v>0</v>
      </c>
      <c r="BM48" s="1">
        <v>0</v>
      </c>
      <c r="BN48" s="3">
        <v>0</v>
      </c>
      <c r="BO48" s="3">
        <v>0</v>
      </c>
      <c r="BP48" s="3">
        <f t="shared" si="9"/>
        <v>2</v>
      </c>
      <c r="BQ48" s="3">
        <f t="shared" si="10"/>
        <v>2</v>
      </c>
      <c r="BR48" s="3">
        <f t="shared" si="18"/>
        <v>2</v>
      </c>
      <c r="BS48" s="3">
        <f t="shared" si="19"/>
        <v>2</v>
      </c>
      <c r="BT48" s="3">
        <f t="shared" si="13"/>
        <v>0</v>
      </c>
      <c r="BU48" s="3">
        <f t="shared" si="14"/>
        <v>0</v>
      </c>
      <c r="BV48" s="46">
        <v>2</v>
      </c>
      <c r="BW48" s="3">
        <v>17.899999999999999</v>
      </c>
      <c r="BX48" s="3">
        <v>78.400000000000006</v>
      </c>
      <c r="BY48" s="3">
        <v>-9.9</v>
      </c>
      <c r="BZ48" s="3">
        <v>17</v>
      </c>
      <c r="CA48" s="3" t="s">
        <v>27</v>
      </c>
      <c r="CC48" s="3">
        <v>348</v>
      </c>
      <c r="CD48" s="16">
        <f t="shared" si="20"/>
        <v>349</v>
      </c>
      <c r="CE48" s="1">
        <v>0</v>
      </c>
      <c r="CF48" s="1">
        <v>0</v>
      </c>
      <c r="CG48" s="1">
        <v>0</v>
      </c>
      <c r="CH48" s="1">
        <v>0</v>
      </c>
      <c r="CI48" s="2" t="s">
        <v>189</v>
      </c>
      <c r="CJ48">
        <v>35</v>
      </c>
      <c r="CK48">
        <v>23</v>
      </c>
      <c r="CL48">
        <v>0</v>
      </c>
      <c r="CM48">
        <v>0</v>
      </c>
      <c r="CN48" s="2" t="s">
        <v>266</v>
      </c>
      <c r="CO48" s="41">
        <v>0</v>
      </c>
      <c r="CP48" s="41">
        <v>0</v>
      </c>
      <c r="CQ48" s="41">
        <v>0</v>
      </c>
      <c r="CR48" s="41">
        <v>0</v>
      </c>
      <c r="CS48" s="2" t="s">
        <v>189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2" t="s">
        <v>189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1" t="s">
        <v>189</v>
      </c>
      <c r="DF48" s="3">
        <v>0</v>
      </c>
      <c r="DG48" s="3">
        <v>0</v>
      </c>
      <c r="DH48" s="3">
        <v>0</v>
      </c>
      <c r="DI48" s="3">
        <v>0</v>
      </c>
      <c r="DJ48" s="2" t="s">
        <v>189</v>
      </c>
      <c r="DK48" s="3">
        <v>0</v>
      </c>
      <c r="DL48" s="3">
        <v>0</v>
      </c>
      <c r="DM48" s="3">
        <v>0</v>
      </c>
      <c r="DN48" s="3">
        <v>0</v>
      </c>
      <c r="DO48" s="2" t="s">
        <v>189</v>
      </c>
    </row>
    <row r="49" spans="1:119">
      <c r="A49" s="3" t="s">
        <v>5</v>
      </c>
      <c r="B49" t="s">
        <v>43</v>
      </c>
      <c r="C49" t="s">
        <v>8</v>
      </c>
      <c r="D49" s="82">
        <v>9</v>
      </c>
      <c r="E49" s="3" t="s">
        <v>15</v>
      </c>
      <c r="F49" t="str">
        <f t="shared" si="16"/>
        <v>ABLA-L-9H</v>
      </c>
      <c r="G49" s="3">
        <v>37.47607</v>
      </c>
      <c r="H49" s="3">
        <v>108.15530000000001</v>
      </c>
      <c r="I49" s="1">
        <v>3087</v>
      </c>
      <c r="J49" s="3" t="s">
        <v>18</v>
      </c>
      <c r="K49" s="16">
        <v>18</v>
      </c>
      <c r="L49" s="15">
        <v>29.4</v>
      </c>
      <c r="M49" s="16">
        <v>1</v>
      </c>
      <c r="N49" s="15">
        <v>10</v>
      </c>
      <c r="O49" s="3">
        <v>0</v>
      </c>
      <c r="P49" s="3">
        <v>0</v>
      </c>
      <c r="Q49" s="3">
        <v>0</v>
      </c>
      <c r="R49" s="3">
        <v>13</v>
      </c>
      <c r="S49" s="41">
        <v>0</v>
      </c>
      <c r="T49" s="41">
        <v>0</v>
      </c>
      <c r="U49" s="3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6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1">
        <v>220</v>
      </c>
      <c r="AN49" s="1">
        <f t="shared" si="17"/>
        <v>60</v>
      </c>
      <c r="AO49" s="23">
        <v>60</v>
      </c>
      <c r="AP49" s="1">
        <f t="shared" si="2"/>
        <v>0</v>
      </c>
      <c r="AQ49" s="3">
        <v>60</v>
      </c>
      <c r="AR49">
        <f t="shared" si="3"/>
        <v>160</v>
      </c>
      <c r="AS49">
        <f t="shared" si="4"/>
        <v>160</v>
      </c>
      <c r="AT49" s="102">
        <f t="shared" si="5"/>
        <v>0</v>
      </c>
      <c r="AU49" s="102">
        <f t="shared" si="6"/>
        <v>160</v>
      </c>
      <c r="AV49" s="1">
        <f t="shared" si="15"/>
        <v>220</v>
      </c>
      <c r="AW49" s="1">
        <f t="shared" si="7"/>
        <v>0</v>
      </c>
      <c r="AX49" s="1">
        <f t="shared" si="8"/>
        <v>0</v>
      </c>
      <c r="AY49" s="1">
        <v>0</v>
      </c>
      <c r="AZ49" s="3">
        <v>0</v>
      </c>
      <c r="BA49" s="3">
        <v>8</v>
      </c>
      <c r="BB49" s="3">
        <v>0</v>
      </c>
      <c r="BC49" s="3">
        <v>2</v>
      </c>
      <c r="BD49" s="3">
        <v>0</v>
      </c>
      <c r="BE49" s="3">
        <v>3</v>
      </c>
      <c r="BF49" s="3">
        <v>0</v>
      </c>
      <c r="BG49" s="3">
        <v>0</v>
      </c>
      <c r="BH49" s="3">
        <v>0</v>
      </c>
      <c r="BI49" s="3">
        <v>0</v>
      </c>
      <c r="BJ49" s="1">
        <v>0</v>
      </c>
      <c r="BK49" s="1">
        <v>0</v>
      </c>
      <c r="BL49" s="1">
        <v>0</v>
      </c>
      <c r="BM49" s="1">
        <v>0</v>
      </c>
      <c r="BN49" s="3">
        <v>0</v>
      </c>
      <c r="BO49" s="3">
        <v>0</v>
      </c>
      <c r="BP49" s="3">
        <f t="shared" si="9"/>
        <v>13</v>
      </c>
      <c r="BQ49" s="3">
        <f t="shared" si="10"/>
        <v>13</v>
      </c>
      <c r="BR49" s="3">
        <f t="shared" si="18"/>
        <v>3</v>
      </c>
      <c r="BS49" s="3">
        <f t="shared" si="19"/>
        <v>3</v>
      </c>
      <c r="BT49" s="3">
        <f t="shared" si="13"/>
        <v>10</v>
      </c>
      <c r="BU49" s="3">
        <f t="shared" si="14"/>
        <v>10</v>
      </c>
      <c r="BV49" s="46">
        <v>5</v>
      </c>
      <c r="BW49" s="3">
        <v>25.1</v>
      </c>
      <c r="BX49" s="3">
        <v>72.5</v>
      </c>
      <c r="BY49" s="3">
        <v>1.4</v>
      </c>
      <c r="BZ49" s="3">
        <v>20</v>
      </c>
      <c r="CC49" s="3">
        <v>358</v>
      </c>
      <c r="CD49" s="16">
        <f t="shared" si="20"/>
        <v>359</v>
      </c>
      <c r="CE49" s="1">
        <v>0</v>
      </c>
      <c r="CF49" s="1">
        <v>0</v>
      </c>
      <c r="CG49" s="1">
        <v>0</v>
      </c>
      <c r="CH49" s="1">
        <v>0</v>
      </c>
      <c r="CI49" s="2" t="s">
        <v>189</v>
      </c>
      <c r="CJ49">
        <v>10</v>
      </c>
      <c r="CK49">
        <v>3</v>
      </c>
      <c r="CL49">
        <v>3</v>
      </c>
      <c r="CM49">
        <v>0</v>
      </c>
      <c r="CN49" s="2" t="s">
        <v>189</v>
      </c>
      <c r="CO49" s="41">
        <v>0</v>
      </c>
      <c r="CP49" s="41">
        <v>0</v>
      </c>
      <c r="CQ49" s="41">
        <v>0</v>
      </c>
      <c r="CR49" s="41">
        <v>0</v>
      </c>
      <c r="CS49" s="2" t="s">
        <v>189</v>
      </c>
      <c r="CT49" s="43">
        <v>29</v>
      </c>
      <c r="CU49" s="43">
        <v>2</v>
      </c>
      <c r="CV49" s="43">
        <v>0</v>
      </c>
      <c r="CW49" s="43">
        <v>0</v>
      </c>
      <c r="CX49" s="43">
        <v>0</v>
      </c>
      <c r="CY49" s="2" t="s">
        <v>189</v>
      </c>
      <c r="CZ49" s="43">
        <v>0</v>
      </c>
      <c r="DA49" s="43">
        <v>0</v>
      </c>
      <c r="DB49" s="43">
        <v>0</v>
      </c>
      <c r="DC49" s="43">
        <v>0</v>
      </c>
      <c r="DD49" s="43">
        <v>0</v>
      </c>
      <c r="DE49" s="43" t="s">
        <v>189</v>
      </c>
      <c r="DF49" s="3">
        <v>0</v>
      </c>
      <c r="DG49" s="3">
        <v>0</v>
      </c>
      <c r="DH49" s="3">
        <v>0</v>
      </c>
      <c r="DI49" s="3">
        <v>0</v>
      </c>
      <c r="DJ49" s="2" t="s">
        <v>189</v>
      </c>
      <c r="DK49" s="3">
        <v>0</v>
      </c>
      <c r="DL49" s="3">
        <v>0</v>
      </c>
      <c r="DM49" s="3">
        <v>0</v>
      </c>
      <c r="DN49" s="3">
        <v>0</v>
      </c>
      <c r="DO49" s="2" t="s">
        <v>189</v>
      </c>
    </row>
    <row r="50" spans="1:119">
      <c r="A50" s="3" t="s">
        <v>5</v>
      </c>
      <c r="B50" t="s">
        <v>43</v>
      </c>
      <c r="C50" t="s">
        <v>8</v>
      </c>
      <c r="D50" s="82">
        <v>9</v>
      </c>
      <c r="E50" s="3" t="s">
        <v>8</v>
      </c>
      <c r="F50" t="str">
        <f t="shared" si="16"/>
        <v>ABLA-L-9L</v>
      </c>
      <c r="G50" s="3">
        <v>37.4758</v>
      </c>
      <c r="H50" s="3">
        <v>108.15514</v>
      </c>
      <c r="I50" s="1">
        <v>3090</v>
      </c>
      <c r="J50" s="3" t="s">
        <v>16</v>
      </c>
      <c r="K50" s="16">
        <v>8</v>
      </c>
      <c r="L50" s="15">
        <v>31.4</v>
      </c>
      <c r="M50" s="16">
        <v>1.4</v>
      </c>
      <c r="N50" s="15">
        <v>10</v>
      </c>
      <c r="O50" s="3">
        <v>0</v>
      </c>
      <c r="P50" s="3">
        <v>0</v>
      </c>
      <c r="Q50" s="3">
        <v>0</v>
      </c>
      <c r="R50" s="3">
        <v>7</v>
      </c>
      <c r="S50" s="41">
        <v>0</v>
      </c>
      <c r="T50" s="41">
        <v>0</v>
      </c>
      <c r="U50" s="3">
        <v>0</v>
      </c>
      <c r="V50" s="3">
        <v>4</v>
      </c>
      <c r="W50" s="3">
        <v>0</v>
      </c>
      <c r="X50" s="3">
        <v>0</v>
      </c>
      <c r="Y50" s="3">
        <v>0</v>
      </c>
      <c r="Z50" s="3">
        <v>0</v>
      </c>
      <c r="AA50" s="3">
        <v>6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1">
        <v>170</v>
      </c>
      <c r="AN50" s="1">
        <f t="shared" si="17"/>
        <v>60</v>
      </c>
      <c r="AO50" s="23">
        <v>60</v>
      </c>
      <c r="AP50" s="1">
        <f t="shared" si="2"/>
        <v>0</v>
      </c>
      <c r="AQ50" s="3">
        <v>60</v>
      </c>
      <c r="AR50">
        <f t="shared" si="3"/>
        <v>70</v>
      </c>
      <c r="AS50">
        <f t="shared" si="4"/>
        <v>110</v>
      </c>
      <c r="AT50" s="102">
        <f t="shared" si="5"/>
        <v>40</v>
      </c>
      <c r="AU50" s="102">
        <f t="shared" si="6"/>
        <v>110</v>
      </c>
      <c r="AV50" s="1">
        <f t="shared" si="15"/>
        <v>130</v>
      </c>
      <c r="AW50" s="1">
        <f t="shared" si="7"/>
        <v>40</v>
      </c>
      <c r="AX50" s="1">
        <f t="shared" si="8"/>
        <v>0</v>
      </c>
      <c r="AY50" s="1">
        <v>0</v>
      </c>
      <c r="AZ50" s="3">
        <v>0</v>
      </c>
      <c r="BA50" s="3">
        <v>3</v>
      </c>
      <c r="BB50" s="3">
        <v>0</v>
      </c>
      <c r="BC50" s="3">
        <v>1</v>
      </c>
      <c r="BD50" s="3">
        <v>0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1">
        <v>0</v>
      </c>
      <c r="BK50" s="1">
        <v>0</v>
      </c>
      <c r="BL50" s="1">
        <v>0</v>
      </c>
      <c r="BM50" s="1">
        <v>0</v>
      </c>
      <c r="BN50" s="3">
        <v>0</v>
      </c>
      <c r="BO50" s="3">
        <v>0</v>
      </c>
      <c r="BP50" s="3">
        <f t="shared" si="9"/>
        <v>5</v>
      </c>
      <c r="BQ50" s="3">
        <f t="shared" si="10"/>
        <v>5</v>
      </c>
      <c r="BR50" s="3">
        <f t="shared" si="18"/>
        <v>1</v>
      </c>
      <c r="BS50" s="3">
        <f t="shared" si="19"/>
        <v>1</v>
      </c>
      <c r="BT50" s="3">
        <f t="shared" si="13"/>
        <v>4</v>
      </c>
      <c r="BU50" s="3">
        <f t="shared" si="14"/>
        <v>4</v>
      </c>
      <c r="BV50" s="46">
        <v>0</v>
      </c>
      <c r="BW50" s="3">
        <v>-6.5</v>
      </c>
      <c r="BX50" s="3">
        <v>97.6</v>
      </c>
      <c r="BY50" s="3">
        <v>-17.7</v>
      </c>
      <c r="BZ50" s="3">
        <v>17</v>
      </c>
      <c r="CC50" s="3">
        <v>356</v>
      </c>
      <c r="CD50" s="16">
        <f t="shared" si="20"/>
        <v>357</v>
      </c>
      <c r="CE50" s="1">
        <v>0</v>
      </c>
      <c r="CF50" s="1">
        <v>0</v>
      </c>
      <c r="CG50" s="1">
        <v>0</v>
      </c>
      <c r="CH50" s="1">
        <v>0</v>
      </c>
      <c r="CI50" s="2" t="s">
        <v>189</v>
      </c>
      <c r="CJ50">
        <v>47</v>
      </c>
      <c r="CK50">
        <v>10</v>
      </c>
      <c r="CL50">
        <v>0</v>
      </c>
      <c r="CM50">
        <v>0</v>
      </c>
      <c r="CN50" s="2" t="s">
        <v>189</v>
      </c>
      <c r="CO50" s="41">
        <v>0</v>
      </c>
      <c r="CP50" s="41">
        <v>0</v>
      </c>
      <c r="CQ50" s="41">
        <v>0</v>
      </c>
      <c r="CR50" s="41">
        <v>0</v>
      </c>
      <c r="CS50" s="2" t="s">
        <v>189</v>
      </c>
      <c r="CT50" s="43">
        <v>1</v>
      </c>
      <c r="CU50" s="43">
        <v>3</v>
      </c>
      <c r="CV50" s="43">
        <v>1</v>
      </c>
      <c r="CW50" s="43">
        <v>1</v>
      </c>
      <c r="CX50" s="43">
        <v>1</v>
      </c>
      <c r="CY50" s="2" t="s">
        <v>189</v>
      </c>
      <c r="CZ50" s="42">
        <v>0</v>
      </c>
      <c r="DA50" s="42">
        <v>0</v>
      </c>
      <c r="DB50" s="42">
        <v>0</v>
      </c>
      <c r="DC50" s="42">
        <v>0</v>
      </c>
      <c r="DD50" s="42">
        <v>0</v>
      </c>
      <c r="DE50" s="43" t="s">
        <v>189</v>
      </c>
      <c r="DF50" s="3">
        <v>0</v>
      </c>
      <c r="DG50" s="3">
        <v>0</v>
      </c>
      <c r="DH50" s="3">
        <v>0</v>
      </c>
      <c r="DI50" s="3">
        <v>0</v>
      </c>
      <c r="DJ50" s="2" t="s">
        <v>189</v>
      </c>
      <c r="DK50" s="3">
        <v>0</v>
      </c>
      <c r="DL50" s="3">
        <v>0</v>
      </c>
      <c r="DM50" s="3">
        <v>0</v>
      </c>
      <c r="DN50" s="3">
        <v>0</v>
      </c>
      <c r="DO50" s="2" t="s">
        <v>189</v>
      </c>
    </row>
    <row r="51" spans="1:119">
      <c r="A51" s="3" t="s">
        <v>5</v>
      </c>
      <c r="B51" t="s">
        <v>43</v>
      </c>
      <c r="C51" t="s">
        <v>8</v>
      </c>
      <c r="D51" s="82">
        <v>10</v>
      </c>
      <c r="E51" s="3" t="s">
        <v>15</v>
      </c>
      <c r="F51" t="str">
        <f t="shared" si="16"/>
        <v>ABLA-L-10H</v>
      </c>
      <c r="G51" s="3">
        <v>37.487549999999999</v>
      </c>
      <c r="H51" s="3">
        <v>108.16793</v>
      </c>
      <c r="I51" s="3">
        <v>3109</v>
      </c>
      <c r="J51" s="3" t="s">
        <v>19</v>
      </c>
      <c r="K51" s="16">
        <v>5</v>
      </c>
      <c r="L51" s="15">
        <v>44.2</v>
      </c>
      <c r="M51" s="16">
        <v>1.5</v>
      </c>
      <c r="N51" s="15">
        <v>10</v>
      </c>
      <c r="O51" s="3">
        <v>0</v>
      </c>
      <c r="P51" s="3">
        <v>0</v>
      </c>
      <c r="Q51" s="3">
        <v>0</v>
      </c>
      <c r="R51" s="3">
        <v>5</v>
      </c>
      <c r="S51" s="3">
        <v>0</v>
      </c>
      <c r="T51" s="3">
        <v>1</v>
      </c>
      <c r="U51" s="3">
        <v>3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16</v>
      </c>
      <c r="AB51" s="1">
        <v>0</v>
      </c>
      <c r="AC51" s="1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1">
        <v>250</v>
      </c>
      <c r="AN51" s="1">
        <f t="shared" si="17"/>
        <v>160</v>
      </c>
      <c r="AO51" s="23">
        <v>160</v>
      </c>
      <c r="AP51" s="1">
        <f t="shared" si="2"/>
        <v>0</v>
      </c>
      <c r="AQ51" s="3">
        <v>160</v>
      </c>
      <c r="AR51">
        <f t="shared" si="3"/>
        <v>80</v>
      </c>
      <c r="AS51">
        <f t="shared" si="4"/>
        <v>80</v>
      </c>
      <c r="AT51" s="102">
        <f t="shared" si="5"/>
        <v>10</v>
      </c>
      <c r="AU51" s="102">
        <f t="shared" si="6"/>
        <v>90</v>
      </c>
      <c r="AV51" s="1">
        <f t="shared" si="15"/>
        <v>240</v>
      </c>
      <c r="AW51" s="1">
        <f t="shared" si="7"/>
        <v>0</v>
      </c>
      <c r="AX51" s="1">
        <f t="shared" si="8"/>
        <v>10</v>
      </c>
      <c r="AY51" s="1">
        <v>0</v>
      </c>
      <c r="AZ51" s="3">
        <v>0</v>
      </c>
      <c r="BA51" s="1">
        <v>5</v>
      </c>
      <c r="BB51" s="1">
        <v>1</v>
      </c>
      <c r="BC51" s="1">
        <v>0</v>
      </c>
      <c r="BD51" s="3">
        <v>0</v>
      </c>
      <c r="BE51" s="3">
        <v>21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1">
        <v>0</v>
      </c>
      <c r="BL51" s="1">
        <v>0</v>
      </c>
      <c r="BM51" s="1">
        <v>0</v>
      </c>
      <c r="BN51" s="3">
        <v>0</v>
      </c>
      <c r="BO51" s="3">
        <v>0</v>
      </c>
      <c r="BP51" s="3">
        <f t="shared" si="9"/>
        <v>27</v>
      </c>
      <c r="BQ51" s="3">
        <f t="shared" si="10"/>
        <v>26</v>
      </c>
      <c r="BR51" s="3">
        <f t="shared" si="18"/>
        <v>21</v>
      </c>
      <c r="BS51" s="3">
        <f t="shared" si="19"/>
        <v>21</v>
      </c>
      <c r="BT51" s="3">
        <f t="shared" si="13"/>
        <v>6</v>
      </c>
      <c r="BU51" s="3">
        <f t="shared" si="14"/>
        <v>5</v>
      </c>
      <c r="BV51" s="46">
        <v>5</v>
      </c>
      <c r="BW51" s="3">
        <v>40.9</v>
      </c>
      <c r="BX51" s="3">
        <v>89.6</v>
      </c>
      <c r="BY51" s="3">
        <v>-0.9</v>
      </c>
      <c r="BZ51" s="3">
        <v>26</v>
      </c>
      <c r="CA51" s="3" t="s">
        <v>27</v>
      </c>
      <c r="CC51" s="3">
        <v>462</v>
      </c>
      <c r="CD51" s="16">
        <f t="shared" si="20"/>
        <v>463</v>
      </c>
      <c r="CE51" s="1">
        <v>0</v>
      </c>
      <c r="CF51" s="1">
        <v>0</v>
      </c>
      <c r="CG51" s="1">
        <v>0</v>
      </c>
      <c r="CH51" s="1">
        <v>0</v>
      </c>
      <c r="CI51" s="2" t="s">
        <v>189</v>
      </c>
      <c r="CJ51">
        <v>0</v>
      </c>
      <c r="CK51">
        <v>0</v>
      </c>
      <c r="CL51">
        <v>0</v>
      </c>
      <c r="CM51">
        <v>0</v>
      </c>
      <c r="CN51" s="2" t="s">
        <v>189</v>
      </c>
      <c r="CO51" s="41">
        <v>0</v>
      </c>
      <c r="CP51" s="41">
        <v>0</v>
      </c>
      <c r="CQ51" s="41">
        <v>0</v>
      </c>
      <c r="CR51" s="41">
        <v>0</v>
      </c>
      <c r="CS51" s="2" t="s">
        <v>189</v>
      </c>
      <c r="CT51" s="3">
        <v>3</v>
      </c>
      <c r="CU51" s="3">
        <v>8</v>
      </c>
      <c r="CV51" s="3">
        <v>20</v>
      </c>
      <c r="CW51" s="3">
        <v>17</v>
      </c>
      <c r="CX51">
        <v>0</v>
      </c>
      <c r="CY51" s="2" t="s">
        <v>258</v>
      </c>
      <c r="CZ51" s="41">
        <v>0</v>
      </c>
      <c r="DA51" s="41">
        <v>0</v>
      </c>
      <c r="DB51" s="41">
        <v>0</v>
      </c>
      <c r="DC51" s="41">
        <v>0</v>
      </c>
      <c r="DD51" s="41">
        <v>0</v>
      </c>
      <c r="DE51" s="42" t="s">
        <v>189</v>
      </c>
      <c r="DF51" s="3">
        <v>0</v>
      </c>
      <c r="DG51" s="3">
        <v>0</v>
      </c>
      <c r="DH51" s="3">
        <v>0</v>
      </c>
      <c r="DI51" s="3">
        <v>0</v>
      </c>
      <c r="DJ51" s="2" t="s">
        <v>189</v>
      </c>
      <c r="DK51" s="3">
        <v>0</v>
      </c>
      <c r="DL51" s="3">
        <v>0</v>
      </c>
      <c r="DM51" s="3">
        <v>0</v>
      </c>
      <c r="DN51" s="3">
        <v>0</v>
      </c>
      <c r="DO51" s="2" t="s">
        <v>189</v>
      </c>
    </row>
    <row r="52" spans="1:119" s="30" customFormat="1">
      <c r="A52" s="33" t="s">
        <v>5</v>
      </c>
      <c r="B52" s="30" t="s">
        <v>43</v>
      </c>
      <c r="C52" s="30" t="s">
        <v>8</v>
      </c>
      <c r="D52" s="85">
        <v>10</v>
      </c>
      <c r="E52" s="33" t="s">
        <v>8</v>
      </c>
      <c r="F52" s="30" t="str">
        <f t="shared" si="16"/>
        <v>ABLA-L-10L</v>
      </c>
      <c r="G52" s="33">
        <v>37.487549999999999</v>
      </c>
      <c r="H52" s="33">
        <v>108.16811</v>
      </c>
      <c r="I52" s="33">
        <v>3111</v>
      </c>
      <c r="J52" s="33" t="s">
        <v>19</v>
      </c>
      <c r="K52" s="32">
        <v>5</v>
      </c>
      <c r="L52" s="31">
        <v>46.7</v>
      </c>
      <c r="M52" s="32">
        <v>1.5</v>
      </c>
      <c r="N52" s="15">
        <v>10</v>
      </c>
      <c r="O52" s="33">
        <v>0</v>
      </c>
      <c r="P52" s="33">
        <v>0</v>
      </c>
      <c r="Q52" s="33">
        <v>0</v>
      </c>
      <c r="R52" s="33">
        <v>5</v>
      </c>
      <c r="S52" s="33">
        <v>0</v>
      </c>
      <c r="T52" s="33">
        <v>0</v>
      </c>
      <c r="U52" s="33">
        <v>4</v>
      </c>
      <c r="V52" s="33">
        <v>0</v>
      </c>
      <c r="W52" s="33">
        <v>0</v>
      </c>
      <c r="X52" s="3">
        <v>0</v>
      </c>
      <c r="Y52" s="3">
        <v>0</v>
      </c>
      <c r="Z52" s="3">
        <v>0</v>
      </c>
      <c r="AA52" s="33">
        <v>11</v>
      </c>
      <c r="AB52" s="30">
        <v>0</v>
      </c>
      <c r="AC52" s="30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0</v>
      </c>
      <c r="AK52" s="33">
        <v>0</v>
      </c>
      <c r="AL52" s="33">
        <v>0</v>
      </c>
      <c r="AM52" s="1">
        <v>200</v>
      </c>
      <c r="AN52" s="1">
        <f t="shared" si="17"/>
        <v>110</v>
      </c>
      <c r="AO52" s="23">
        <v>110</v>
      </c>
      <c r="AP52" s="1">
        <f t="shared" si="2"/>
        <v>0</v>
      </c>
      <c r="AQ52" s="3">
        <v>110</v>
      </c>
      <c r="AR52">
        <f t="shared" si="3"/>
        <v>90</v>
      </c>
      <c r="AS52">
        <f t="shared" si="4"/>
        <v>90</v>
      </c>
      <c r="AT52" s="102">
        <f t="shared" si="5"/>
        <v>0</v>
      </c>
      <c r="AU52" s="102">
        <f t="shared" si="6"/>
        <v>90</v>
      </c>
      <c r="AV52" s="1">
        <f t="shared" si="15"/>
        <v>200</v>
      </c>
      <c r="AW52" s="1">
        <f t="shared" si="7"/>
        <v>0</v>
      </c>
      <c r="AX52" s="1">
        <f t="shared" si="8"/>
        <v>0</v>
      </c>
      <c r="AY52" s="1">
        <v>0</v>
      </c>
      <c r="AZ52" s="33">
        <v>0</v>
      </c>
      <c r="BA52" s="30">
        <v>0</v>
      </c>
      <c r="BB52" s="30">
        <v>0</v>
      </c>
      <c r="BC52" s="30">
        <v>3</v>
      </c>
      <c r="BD52" s="33">
        <v>0</v>
      </c>
      <c r="BE52" s="33">
        <v>3</v>
      </c>
      <c r="BF52" s="33">
        <v>0</v>
      </c>
      <c r="BG52" s="33">
        <v>0</v>
      </c>
      <c r="BH52" s="33">
        <v>0</v>
      </c>
      <c r="BI52" s="33">
        <v>0</v>
      </c>
      <c r="BJ52" s="3">
        <v>0</v>
      </c>
      <c r="BK52" s="1">
        <v>0</v>
      </c>
      <c r="BL52" s="1">
        <v>0</v>
      </c>
      <c r="BM52" s="1">
        <v>0</v>
      </c>
      <c r="BN52" s="3">
        <v>0</v>
      </c>
      <c r="BO52" s="3">
        <v>0</v>
      </c>
      <c r="BP52" s="3">
        <f t="shared" si="9"/>
        <v>6</v>
      </c>
      <c r="BQ52" s="3">
        <f t="shared" si="10"/>
        <v>6</v>
      </c>
      <c r="BR52" s="3">
        <f t="shared" si="18"/>
        <v>3</v>
      </c>
      <c r="BS52" s="3">
        <f t="shared" si="19"/>
        <v>3</v>
      </c>
      <c r="BT52" s="3">
        <f t="shared" si="13"/>
        <v>3</v>
      </c>
      <c r="BU52" s="3">
        <f t="shared" si="14"/>
        <v>3</v>
      </c>
      <c r="BV52" s="52">
        <v>2</v>
      </c>
      <c r="BW52" s="33">
        <v>25.8</v>
      </c>
      <c r="BX52" s="33">
        <v>93.3</v>
      </c>
      <c r="BY52" s="33">
        <v>-1</v>
      </c>
      <c r="BZ52" s="33">
        <v>21</v>
      </c>
      <c r="CA52" s="33" t="s">
        <v>27</v>
      </c>
      <c r="CC52" s="33">
        <v>464</v>
      </c>
      <c r="CD52" s="32">
        <f t="shared" si="20"/>
        <v>465</v>
      </c>
      <c r="CE52" s="30">
        <v>0</v>
      </c>
      <c r="CF52" s="30">
        <v>0</v>
      </c>
      <c r="CG52" s="30">
        <v>0</v>
      </c>
      <c r="CH52" s="30">
        <v>0</v>
      </c>
      <c r="CI52" s="2" t="s">
        <v>189</v>
      </c>
      <c r="CJ52" s="30">
        <v>10</v>
      </c>
      <c r="CK52" s="30">
        <v>7</v>
      </c>
      <c r="CL52" s="30">
        <v>0</v>
      </c>
      <c r="CM52" s="30">
        <v>0</v>
      </c>
      <c r="CN52" s="34" t="s">
        <v>189</v>
      </c>
      <c r="CO52" s="41">
        <v>0</v>
      </c>
      <c r="CP52" s="41">
        <v>0</v>
      </c>
      <c r="CQ52" s="41">
        <v>0</v>
      </c>
      <c r="CR52" s="41">
        <v>0</v>
      </c>
      <c r="CS52" s="2" t="s">
        <v>189</v>
      </c>
      <c r="CT52" s="33">
        <v>5</v>
      </c>
      <c r="CU52" s="33">
        <v>7</v>
      </c>
      <c r="CV52" s="33">
        <v>8</v>
      </c>
      <c r="CW52" s="33">
        <v>7</v>
      </c>
      <c r="CX52" s="33">
        <v>0</v>
      </c>
      <c r="CY52" s="34" t="s">
        <v>189</v>
      </c>
      <c r="CZ52" s="75">
        <v>3</v>
      </c>
      <c r="DA52" s="76">
        <v>2</v>
      </c>
      <c r="DB52" s="76">
        <v>0</v>
      </c>
      <c r="DC52" s="76">
        <v>0</v>
      </c>
      <c r="DD52" s="76">
        <v>0</v>
      </c>
      <c r="DE52" s="43">
        <v>2</v>
      </c>
      <c r="DF52" s="3">
        <v>0</v>
      </c>
      <c r="DG52" s="3">
        <v>0</v>
      </c>
      <c r="DH52" s="3">
        <v>0</v>
      </c>
      <c r="DI52" s="3">
        <v>0</v>
      </c>
      <c r="DJ52" s="2" t="s">
        <v>189</v>
      </c>
      <c r="DK52" s="3">
        <v>0</v>
      </c>
      <c r="DL52" s="3">
        <v>0</v>
      </c>
      <c r="DM52" s="3">
        <v>0</v>
      </c>
      <c r="DN52" s="3">
        <v>0</v>
      </c>
      <c r="DO52" s="2" t="s">
        <v>189</v>
      </c>
    </row>
    <row r="53" spans="1:119">
      <c r="A53" s="3" t="s">
        <v>5</v>
      </c>
      <c r="B53" t="s">
        <v>43</v>
      </c>
      <c r="C53" t="s">
        <v>8</v>
      </c>
      <c r="D53" s="82">
        <v>11</v>
      </c>
      <c r="E53" s="3" t="s">
        <v>15</v>
      </c>
      <c r="F53" t="str">
        <f t="shared" si="16"/>
        <v>ABLA-L-11H</v>
      </c>
      <c r="G53" s="3">
        <v>37.489219999999996</v>
      </c>
      <c r="H53" s="3">
        <v>108.16915</v>
      </c>
      <c r="I53" s="3">
        <v>3108</v>
      </c>
      <c r="J53" s="3" t="s">
        <v>18</v>
      </c>
      <c r="K53" s="16">
        <v>15</v>
      </c>
      <c r="L53" s="15">
        <v>39.799999999999997</v>
      </c>
      <c r="M53" s="16">
        <v>1.2</v>
      </c>
      <c r="N53" s="15">
        <v>10</v>
      </c>
      <c r="O53" s="3">
        <v>0</v>
      </c>
      <c r="P53" s="3">
        <v>0</v>
      </c>
      <c r="Q53" s="3">
        <v>0</v>
      </c>
      <c r="R53" s="3">
        <v>4</v>
      </c>
      <c r="S53" s="3">
        <v>0</v>
      </c>
      <c r="T53" s="3">
        <v>0</v>
      </c>
      <c r="U53" s="3">
        <v>2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17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1">
        <v>240</v>
      </c>
      <c r="AN53" s="1">
        <f t="shared" si="17"/>
        <v>170</v>
      </c>
      <c r="AO53" s="23">
        <v>170</v>
      </c>
      <c r="AP53" s="1">
        <f t="shared" si="2"/>
        <v>10</v>
      </c>
      <c r="AQ53" s="3">
        <v>180</v>
      </c>
      <c r="AR53">
        <f t="shared" si="3"/>
        <v>60</v>
      </c>
      <c r="AS53">
        <f t="shared" si="4"/>
        <v>60</v>
      </c>
      <c r="AT53" s="102">
        <f t="shared" si="5"/>
        <v>0</v>
      </c>
      <c r="AU53" s="102">
        <f t="shared" si="6"/>
        <v>60</v>
      </c>
      <c r="AV53" s="1">
        <f t="shared" si="15"/>
        <v>230</v>
      </c>
      <c r="AW53" s="1">
        <f t="shared" si="7"/>
        <v>0</v>
      </c>
      <c r="AX53" s="1">
        <f t="shared" si="8"/>
        <v>10</v>
      </c>
      <c r="AY53" s="1">
        <v>0</v>
      </c>
      <c r="AZ53" s="3">
        <v>0</v>
      </c>
      <c r="BA53" s="3">
        <v>4</v>
      </c>
      <c r="BB53" s="1">
        <v>0</v>
      </c>
      <c r="BC53" s="3">
        <v>0</v>
      </c>
      <c r="BD53" s="3">
        <v>0</v>
      </c>
      <c r="BE53" s="3">
        <v>13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1">
        <v>0</v>
      </c>
      <c r="BL53" s="1">
        <v>0</v>
      </c>
      <c r="BM53" s="1">
        <v>0</v>
      </c>
      <c r="BN53" s="26">
        <v>0</v>
      </c>
      <c r="BO53" s="71">
        <v>0</v>
      </c>
      <c r="BP53" s="3">
        <f t="shared" si="9"/>
        <v>17</v>
      </c>
      <c r="BQ53" s="3">
        <f t="shared" si="10"/>
        <v>17</v>
      </c>
      <c r="BR53" s="3">
        <f t="shared" si="18"/>
        <v>13</v>
      </c>
      <c r="BS53" s="3">
        <f t="shared" si="19"/>
        <v>13</v>
      </c>
      <c r="BT53" s="3">
        <f t="shared" si="13"/>
        <v>4</v>
      </c>
      <c r="BU53" s="3">
        <f t="shared" si="14"/>
        <v>4</v>
      </c>
      <c r="BV53" s="46">
        <v>5</v>
      </c>
      <c r="BW53" s="3">
        <v>29.8</v>
      </c>
      <c r="BX53" s="3">
        <v>83.9</v>
      </c>
      <c r="BY53" s="3">
        <v>0</v>
      </c>
      <c r="BZ53" s="3">
        <v>20</v>
      </c>
      <c r="CA53" s="3" t="s">
        <v>27</v>
      </c>
      <c r="CC53" s="3">
        <v>476</v>
      </c>
      <c r="CD53" s="16">
        <f t="shared" si="20"/>
        <v>477</v>
      </c>
      <c r="CE53" s="1">
        <v>0</v>
      </c>
      <c r="CF53" s="1">
        <v>0</v>
      </c>
      <c r="CG53" s="1">
        <v>0</v>
      </c>
      <c r="CH53" s="1">
        <v>0</v>
      </c>
      <c r="CI53" s="2" t="s">
        <v>189</v>
      </c>
      <c r="CJ53">
        <v>19</v>
      </c>
      <c r="CK53">
        <v>2</v>
      </c>
      <c r="CL53">
        <v>0</v>
      </c>
      <c r="CM53">
        <v>3</v>
      </c>
      <c r="CN53" s="2" t="s">
        <v>189</v>
      </c>
      <c r="CO53" s="41">
        <v>0</v>
      </c>
      <c r="CP53" s="41">
        <v>0</v>
      </c>
      <c r="CQ53" s="41">
        <v>0</v>
      </c>
      <c r="CR53" s="41">
        <v>0</v>
      </c>
      <c r="CS53" s="2" t="s">
        <v>189</v>
      </c>
      <c r="CT53" s="3">
        <v>2</v>
      </c>
      <c r="CU53" s="3">
        <v>4</v>
      </c>
      <c r="CV53" s="3">
        <v>4</v>
      </c>
      <c r="CW53" s="3">
        <v>1</v>
      </c>
      <c r="CX53" s="3">
        <v>0</v>
      </c>
      <c r="CY53" s="2" t="s">
        <v>189</v>
      </c>
      <c r="CZ53" s="43">
        <v>0</v>
      </c>
      <c r="DA53" s="43">
        <v>0</v>
      </c>
      <c r="DB53" s="43">
        <v>0</v>
      </c>
      <c r="DC53" s="43">
        <v>0</v>
      </c>
      <c r="DD53" s="43">
        <v>0</v>
      </c>
      <c r="DE53" s="43" t="s">
        <v>189</v>
      </c>
      <c r="DF53" s="3">
        <v>0</v>
      </c>
      <c r="DG53" s="3">
        <v>0</v>
      </c>
      <c r="DH53" s="3">
        <v>0</v>
      </c>
      <c r="DI53" s="3">
        <v>0</v>
      </c>
      <c r="DJ53" s="2" t="s">
        <v>189</v>
      </c>
      <c r="DK53" s="3">
        <v>0</v>
      </c>
      <c r="DL53" s="3">
        <v>0</v>
      </c>
      <c r="DM53" s="3">
        <v>0</v>
      </c>
      <c r="DN53" s="3">
        <v>0</v>
      </c>
      <c r="DO53" s="2" t="s">
        <v>189</v>
      </c>
    </row>
    <row r="54" spans="1:119">
      <c r="A54" s="3" t="s">
        <v>5</v>
      </c>
      <c r="B54" t="s">
        <v>43</v>
      </c>
      <c r="C54" t="s">
        <v>8</v>
      </c>
      <c r="D54" s="82">
        <v>11</v>
      </c>
      <c r="E54" s="3" t="s">
        <v>8</v>
      </c>
      <c r="F54" t="str">
        <f t="shared" si="16"/>
        <v>ABLA-L-11L</v>
      </c>
      <c r="G54" s="3">
        <v>37.489869999999996</v>
      </c>
      <c r="H54" s="3">
        <v>108.16925999999999</v>
      </c>
      <c r="I54" s="3">
        <v>3109</v>
      </c>
      <c r="J54" s="3" t="s">
        <v>19</v>
      </c>
      <c r="K54" s="16">
        <v>5</v>
      </c>
      <c r="L54" s="15">
        <v>46.4</v>
      </c>
      <c r="M54" s="16">
        <v>1.5</v>
      </c>
      <c r="N54" s="15">
        <v>10</v>
      </c>
      <c r="O54" s="3">
        <v>0</v>
      </c>
      <c r="P54" s="3">
        <v>0</v>
      </c>
      <c r="Q54" s="3">
        <v>0</v>
      </c>
      <c r="R54" s="3">
        <v>8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1">
        <v>190</v>
      </c>
      <c r="AN54" s="1">
        <f t="shared" si="17"/>
        <v>100</v>
      </c>
      <c r="AO54" s="23">
        <v>100</v>
      </c>
      <c r="AP54" s="1">
        <f t="shared" si="2"/>
        <v>10</v>
      </c>
      <c r="AQ54" s="3">
        <v>110</v>
      </c>
      <c r="AR54">
        <f t="shared" si="3"/>
        <v>80</v>
      </c>
      <c r="AS54">
        <f t="shared" si="4"/>
        <v>80</v>
      </c>
      <c r="AT54" s="102">
        <f t="shared" si="5"/>
        <v>0</v>
      </c>
      <c r="AU54" s="102">
        <f t="shared" si="6"/>
        <v>80</v>
      </c>
      <c r="AV54" s="1">
        <f t="shared" si="15"/>
        <v>180</v>
      </c>
      <c r="AW54" s="1">
        <f t="shared" si="7"/>
        <v>0</v>
      </c>
      <c r="AX54" s="1">
        <f t="shared" si="8"/>
        <v>10</v>
      </c>
      <c r="AY54" s="1">
        <v>0</v>
      </c>
      <c r="AZ54" s="3">
        <v>0</v>
      </c>
      <c r="BA54" s="3">
        <v>5</v>
      </c>
      <c r="BB54" s="1">
        <v>0</v>
      </c>
      <c r="BC54" s="3">
        <v>0</v>
      </c>
      <c r="BD54" s="3">
        <v>0</v>
      </c>
      <c r="BE54" s="3">
        <v>6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1">
        <v>0</v>
      </c>
      <c r="BL54" s="1">
        <v>0</v>
      </c>
      <c r="BM54" s="1">
        <v>0</v>
      </c>
      <c r="BN54" s="3">
        <v>0</v>
      </c>
      <c r="BO54" s="3">
        <v>0</v>
      </c>
      <c r="BP54" s="3">
        <f t="shared" si="9"/>
        <v>11</v>
      </c>
      <c r="BQ54" s="3">
        <f t="shared" si="10"/>
        <v>11</v>
      </c>
      <c r="BR54" s="3">
        <f t="shared" si="18"/>
        <v>6</v>
      </c>
      <c r="BS54" s="3">
        <f t="shared" si="19"/>
        <v>6</v>
      </c>
      <c r="BT54" s="3">
        <f t="shared" si="13"/>
        <v>5</v>
      </c>
      <c r="BU54" s="3">
        <f t="shared" si="14"/>
        <v>5</v>
      </c>
      <c r="BV54" s="46">
        <v>3</v>
      </c>
      <c r="BW54" s="3">
        <v>-4.9000000000000004</v>
      </c>
      <c r="BX54" s="3">
        <v>64.400000000000006</v>
      </c>
      <c r="BY54" s="3">
        <v>-11.1</v>
      </c>
      <c r="BZ54" s="3">
        <v>26</v>
      </c>
      <c r="CA54" s="3" t="s">
        <v>27</v>
      </c>
      <c r="CC54" s="3">
        <v>474</v>
      </c>
      <c r="CD54" s="16">
        <f t="shared" si="20"/>
        <v>475</v>
      </c>
      <c r="CE54" s="1">
        <v>0</v>
      </c>
      <c r="CF54" s="1">
        <v>0</v>
      </c>
      <c r="CG54" s="1">
        <v>0</v>
      </c>
      <c r="CH54" s="1">
        <v>0</v>
      </c>
      <c r="CI54" s="2" t="s">
        <v>189</v>
      </c>
      <c r="CJ54">
        <v>23</v>
      </c>
      <c r="CK54">
        <v>8</v>
      </c>
      <c r="CL54">
        <v>2</v>
      </c>
      <c r="CM54">
        <v>3</v>
      </c>
      <c r="CN54" s="2" t="s">
        <v>189</v>
      </c>
      <c r="CO54" s="41">
        <v>0</v>
      </c>
      <c r="CP54" s="41">
        <v>0</v>
      </c>
      <c r="CQ54" s="41">
        <v>0</v>
      </c>
      <c r="CR54" s="41">
        <v>0</v>
      </c>
      <c r="CS54" s="2" t="s">
        <v>189</v>
      </c>
      <c r="CT54" s="3">
        <v>1</v>
      </c>
      <c r="CU54" s="3">
        <v>0</v>
      </c>
      <c r="CV54" s="3">
        <v>2</v>
      </c>
      <c r="CW54" s="3">
        <v>3</v>
      </c>
      <c r="CX54" s="3">
        <v>0</v>
      </c>
      <c r="CY54" s="2" t="s">
        <v>189</v>
      </c>
      <c r="CZ54" s="43">
        <v>0</v>
      </c>
      <c r="DA54" s="43">
        <v>0</v>
      </c>
      <c r="DB54" s="43">
        <v>1</v>
      </c>
      <c r="DC54" s="43">
        <v>0</v>
      </c>
      <c r="DD54" s="43">
        <v>0</v>
      </c>
      <c r="DE54" s="43" t="s">
        <v>189</v>
      </c>
      <c r="DF54" s="3">
        <v>0</v>
      </c>
      <c r="DG54" s="3">
        <v>0</v>
      </c>
      <c r="DH54" s="3">
        <v>0</v>
      </c>
      <c r="DI54" s="3">
        <v>0</v>
      </c>
      <c r="DJ54" s="2" t="s">
        <v>189</v>
      </c>
      <c r="DK54" s="3">
        <v>0</v>
      </c>
      <c r="DL54" s="3">
        <v>0</v>
      </c>
      <c r="DM54" s="3">
        <v>0</v>
      </c>
      <c r="DN54" s="3">
        <v>0</v>
      </c>
      <c r="DO54" s="2" t="s">
        <v>189</v>
      </c>
    </row>
    <row r="55" spans="1:119">
      <c r="A55" s="3" t="s">
        <v>5</v>
      </c>
      <c r="B55" t="s">
        <v>43</v>
      </c>
      <c r="C55" t="s">
        <v>8</v>
      </c>
      <c r="D55" s="82">
        <v>12</v>
      </c>
      <c r="E55" s="3" t="s">
        <v>15</v>
      </c>
      <c r="F55" t="str">
        <f t="shared" si="16"/>
        <v>ABLA-L-12H</v>
      </c>
      <c r="G55" s="3">
        <v>37.490779999999994</v>
      </c>
      <c r="H55" s="3">
        <v>108.17014999999999</v>
      </c>
      <c r="I55" s="3">
        <v>3112</v>
      </c>
      <c r="J55" s="3" t="s">
        <v>18</v>
      </c>
      <c r="K55" s="16">
        <v>8</v>
      </c>
      <c r="L55" s="15">
        <v>49</v>
      </c>
      <c r="M55" s="16">
        <v>1.8</v>
      </c>
      <c r="N55" s="15">
        <v>10</v>
      </c>
      <c r="O55" s="3">
        <v>0</v>
      </c>
      <c r="P55" s="3">
        <v>0</v>
      </c>
      <c r="Q55" s="3">
        <v>0</v>
      </c>
      <c r="R55" s="3">
        <v>3</v>
      </c>
      <c r="S55" s="3">
        <v>0</v>
      </c>
      <c r="T55" s="3">
        <v>0</v>
      </c>
      <c r="U55" s="3">
        <v>4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14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1">
        <v>210</v>
      </c>
      <c r="AN55" s="1">
        <f t="shared" si="17"/>
        <v>140</v>
      </c>
      <c r="AO55" s="23">
        <v>140</v>
      </c>
      <c r="AP55" s="1">
        <f t="shared" si="2"/>
        <v>0</v>
      </c>
      <c r="AQ55" s="3">
        <v>140</v>
      </c>
      <c r="AR55">
        <f t="shared" si="3"/>
        <v>70</v>
      </c>
      <c r="AS55">
        <f t="shared" si="4"/>
        <v>70</v>
      </c>
      <c r="AT55" s="102">
        <f t="shared" si="5"/>
        <v>0</v>
      </c>
      <c r="AU55" s="102">
        <f t="shared" si="6"/>
        <v>70</v>
      </c>
      <c r="AV55" s="1">
        <f t="shared" si="15"/>
        <v>210</v>
      </c>
      <c r="AW55" s="1">
        <f t="shared" si="7"/>
        <v>0</v>
      </c>
      <c r="AX55" s="1">
        <f t="shared" si="8"/>
        <v>0</v>
      </c>
      <c r="AY55" s="1">
        <v>0</v>
      </c>
      <c r="AZ55" s="3">
        <v>0</v>
      </c>
      <c r="BA55" s="3">
        <v>1</v>
      </c>
      <c r="BB55" s="1">
        <v>0</v>
      </c>
      <c r="BC55" s="3">
        <v>4</v>
      </c>
      <c r="BD55" s="3">
        <v>0</v>
      </c>
      <c r="BE55" s="3">
        <v>9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1">
        <v>0</v>
      </c>
      <c r="BL55" s="1">
        <v>0</v>
      </c>
      <c r="BM55" s="1">
        <v>0</v>
      </c>
      <c r="BN55" s="3">
        <v>0</v>
      </c>
      <c r="BO55" s="3">
        <v>0</v>
      </c>
      <c r="BP55" s="3">
        <f t="shared" si="9"/>
        <v>14</v>
      </c>
      <c r="BQ55" s="3">
        <f t="shared" si="10"/>
        <v>14</v>
      </c>
      <c r="BR55" s="3">
        <f t="shared" si="18"/>
        <v>9</v>
      </c>
      <c r="BS55" s="3">
        <f t="shared" si="19"/>
        <v>9</v>
      </c>
      <c r="BT55" s="3">
        <f t="shared" si="13"/>
        <v>5</v>
      </c>
      <c r="BU55" s="3">
        <f t="shared" si="14"/>
        <v>5</v>
      </c>
      <c r="BV55" s="46">
        <v>6</v>
      </c>
      <c r="BW55" s="1">
        <v>39.200000000000003</v>
      </c>
      <c r="BX55" s="3">
        <v>77.400000000000006</v>
      </c>
      <c r="BY55" s="3">
        <v>5.4</v>
      </c>
      <c r="BZ55" s="3">
        <v>31</v>
      </c>
      <c r="CA55" s="3" t="s">
        <v>27</v>
      </c>
      <c r="CC55" s="3">
        <v>478</v>
      </c>
      <c r="CD55" s="16">
        <f t="shared" si="20"/>
        <v>479</v>
      </c>
      <c r="CE55" s="1">
        <v>0</v>
      </c>
      <c r="CF55" s="1">
        <v>0</v>
      </c>
      <c r="CG55" s="1">
        <v>0</v>
      </c>
      <c r="CH55" s="1">
        <v>0</v>
      </c>
      <c r="CI55" s="2" t="s">
        <v>189</v>
      </c>
      <c r="CJ55">
        <v>1</v>
      </c>
      <c r="CK55">
        <v>0</v>
      </c>
      <c r="CL55">
        <v>0</v>
      </c>
      <c r="CM55">
        <v>0</v>
      </c>
      <c r="CN55" s="2" t="s">
        <v>189</v>
      </c>
      <c r="CO55" s="41">
        <v>0</v>
      </c>
      <c r="CP55" s="41">
        <v>0</v>
      </c>
      <c r="CQ55" s="41">
        <v>0</v>
      </c>
      <c r="CR55" s="41">
        <v>0</v>
      </c>
      <c r="CS55" s="2" t="s">
        <v>189</v>
      </c>
      <c r="CT55" s="3">
        <v>7</v>
      </c>
      <c r="CU55" s="3">
        <v>0</v>
      </c>
      <c r="CV55" s="3">
        <v>1</v>
      </c>
      <c r="CW55" s="3">
        <v>1</v>
      </c>
      <c r="CX55" s="3">
        <v>0</v>
      </c>
      <c r="CY55" s="2">
        <v>3</v>
      </c>
      <c r="CZ55" s="43">
        <v>1</v>
      </c>
      <c r="DA55" s="43">
        <v>0</v>
      </c>
      <c r="DB55" s="43">
        <v>1</v>
      </c>
      <c r="DC55" s="43">
        <v>2</v>
      </c>
      <c r="DD55" s="43">
        <v>0</v>
      </c>
      <c r="DE55" s="43" t="s">
        <v>189</v>
      </c>
      <c r="DF55" s="3">
        <v>0</v>
      </c>
      <c r="DG55" s="3">
        <v>0</v>
      </c>
      <c r="DH55" s="3">
        <v>0</v>
      </c>
      <c r="DI55" s="3">
        <v>0</v>
      </c>
      <c r="DJ55" s="2" t="s">
        <v>189</v>
      </c>
      <c r="DK55" s="3">
        <v>0</v>
      </c>
      <c r="DL55" s="3">
        <v>0</v>
      </c>
      <c r="DM55" s="3">
        <v>0</v>
      </c>
      <c r="DN55" s="3">
        <v>0</v>
      </c>
      <c r="DO55" s="2" t="s">
        <v>189</v>
      </c>
    </row>
    <row r="56" spans="1:119">
      <c r="A56" s="3" t="s">
        <v>5</v>
      </c>
      <c r="B56" t="s">
        <v>43</v>
      </c>
      <c r="C56" t="s">
        <v>8</v>
      </c>
      <c r="D56" s="82">
        <v>12</v>
      </c>
      <c r="E56" s="3" t="s">
        <v>8</v>
      </c>
      <c r="F56" t="str">
        <f t="shared" si="16"/>
        <v>ABLA-L-12L</v>
      </c>
      <c r="G56" s="3">
        <v>37.490749999999998</v>
      </c>
      <c r="H56" s="3">
        <v>108.17022</v>
      </c>
      <c r="I56" s="3">
        <v>3104</v>
      </c>
      <c r="J56" s="3" t="s">
        <v>18</v>
      </c>
      <c r="K56" s="16">
        <v>9</v>
      </c>
      <c r="L56" s="15">
        <v>56</v>
      </c>
      <c r="M56" s="16">
        <v>1.4</v>
      </c>
      <c r="N56" s="15">
        <v>10</v>
      </c>
      <c r="O56" s="3">
        <v>0</v>
      </c>
      <c r="P56" s="3">
        <v>0</v>
      </c>
      <c r="Q56" s="3">
        <v>0</v>
      </c>
      <c r="R56" s="3">
        <v>5</v>
      </c>
      <c r="S56" s="3">
        <v>0</v>
      </c>
      <c r="T56" s="3">
        <v>0</v>
      </c>
      <c r="U56" s="3">
        <v>2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8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1">
        <v>150</v>
      </c>
      <c r="AN56" s="1">
        <f t="shared" si="17"/>
        <v>80</v>
      </c>
      <c r="AO56" s="23">
        <v>80</v>
      </c>
      <c r="AP56" s="1">
        <f t="shared" si="2"/>
        <v>0</v>
      </c>
      <c r="AQ56" s="3">
        <v>80</v>
      </c>
      <c r="AR56">
        <f t="shared" si="3"/>
        <v>70</v>
      </c>
      <c r="AS56">
        <f t="shared" si="4"/>
        <v>70</v>
      </c>
      <c r="AT56" s="102">
        <f t="shared" si="5"/>
        <v>0</v>
      </c>
      <c r="AU56" s="102">
        <f t="shared" si="6"/>
        <v>70</v>
      </c>
      <c r="AV56" s="1">
        <f t="shared" si="15"/>
        <v>150</v>
      </c>
      <c r="AW56" s="1">
        <f t="shared" si="7"/>
        <v>0</v>
      </c>
      <c r="AX56" s="1">
        <f t="shared" si="8"/>
        <v>0</v>
      </c>
      <c r="AY56" s="1">
        <v>0</v>
      </c>
      <c r="AZ56" s="3">
        <v>0</v>
      </c>
      <c r="BA56" s="3">
        <v>2</v>
      </c>
      <c r="BB56" s="1">
        <v>0</v>
      </c>
      <c r="BC56" s="3">
        <v>3</v>
      </c>
      <c r="BD56" s="3">
        <v>0</v>
      </c>
      <c r="BE56" s="3">
        <v>3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1">
        <v>0</v>
      </c>
      <c r="BL56" s="1">
        <v>0</v>
      </c>
      <c r="BM56" s="1">
        <v>0</v>
      </c>
      <c r="BN56" s="3">
        <v>0</v>
      </c>
      <c r="BO56" s="3">
        <v>0</v>
      </c>
      <c r="BP56" s="3">
        <f t="shared" si="9"/>
        <v>8</v>
      </c>
      <c r="BQ56" s="3">
        <f t="shared" si="10"/>
        <v>8</v>
      </c>
      <c r="BR56" s="3">
        <f t="shared" si="18"/>
        <v>3</v>
      </c>
      <c r="BS56" s="3">
        <f t="shared" si="19"/>
        <v>3</v>
      </c>
      <c r="BT56" s="3">
        <f t="shared" si="13"/>
        <v>5</v>
      </c>
      <c r="BU56" s="3">
        <f t="shared" si="14"/>
        <v>5</v>
      </c>
      <c r="BV56" s="46">
        <v>2</v>
      </c>
      <c r="BW56" s="3">
        <v>21.3</v>
      </c>
      <c r="BX56" s="3">
        <v>99.4</v>
      </c>
      <c r="BY56" s="3">
        <v>4.4000000000000004</v>
      </c>
      <c r="BZ56" s="3">
        <v>28</v>
      </c>
      <c r="CA56" s="3" t="s">
        <v>27</v>
      </c>
      <c r="CC56" s="3">
        <v>480</v>
      </c>
      <c r="CD56" s="16">
        <f t="shared" si="20"/>
        <v>481</v>
      </c>
      <c r="CE56" s="1">
        <v>0</v>
      </c>
      <c r="CF56" s="1">
        <v>0</v>
      </c>
      <c r="CG56" s="1">
        <v>0</v>
      </c>
      <c r="CH56" s="1">
        <v>0</v>
      </c>
      <c r="CI56" s="2" t="s">
        <v>189</v>
      </c>
      <c r="CJ56">
        <v>6</v>
      </c>
      <c r="CK56">
        <v>5</v>
      </c>
      <c r="CL56">
        <v>2</v>
      </c>
      <c r="CM56">
        <v>0</v>
      </c>
      <c r="CN56" s="2" t="s">
        <v>189</v>
      </c>
      <c r="CO56" s="41">
        <v>0</v>
      </c>
      <c r="CP56" s="41">
        <v>0</v>
      </c>
      <c r="CQ56" s="41">
        <v>0</v>
      </c>
      <c r="CR56" s="41">
        <v>0</v>
      </c>
      <c r="CS56" s="2" t="s">
        <v>189</v>
      </c>
      <c r="CT56" s="3">
        <v>0</v>
      </c>
      <c r="CU56" s="3">
        <v>6</v>
      </c>
      <c r="CV56" s="3">
        <v>2</v>
      </c>
      <c r="CW56" s="3">
        <v>1</v>
      </c>
      <c r="CX56" s="3">
        <v>0</v>
      </c>
      <c r="CY56" s="2">
        <v>2</v>
      </c>
      <c r="CZ56" s="41">
        <v>0</v>
      </c>
      <c r="DA56" s="41">
        <v>0</v>
      </c>
      <c r="DB56" s="41">
        <v>0</v>
      </c>
      <c r="DC56" s="41">
        <v>0</v>
      </c>
      <c r="DD56" s="41">
        <v>0</v>
      </c>
      <c r="DE56" s="42" t="s">
        <v>189</v>
      </c>
      <c r="DF56" s="3">
        <v>0</v>
      </c>
      <c r="DG56" s="3">
        <v>0</v>
      </c>
      <c r="DH56" s="3">
        <v>0</v>
      </c>
      <c r="DI56" s="3">
        <v>0</v>
      </c>
      <c r="DJ56" s="2" t="s">
        <v>189</v>
      </c>
      <c r="DK56" s="3">
        <v>0</v>
      </c>
      <c r="DL56" s="3">
        <v>0</v>
      </c>
      <c r="DM56" s="3">
        <v>0</v>
      </c>
      <c r="DN56" s="3">
        <v>0</v>
      </c>
      <c r="DO56" s="2" t="s">
        <v>189</v>
      </c>
    </row>
    <row r="57" spans="1:119">
      <c r="A57" t="s">
        <v>5</v>
      </c>
      <c r="B57" t="s">
        <v>43</v>
      </c>
      <c r="C57" t="s">
        <v>8</v>
      </c>
      <c r="D57" s="82">
        <v>13</v>
      </c>
      <c r="E57" t="s">
        <v>15</v>
      </c>
      <c r="F57" t="s">
        <v>489</v>
      </c>
      <c r="G57" s="1">
        <v>37.49456</v>
      </c>
      <c r="H57" s="3">
        <v>108.17384</v>
      </c>
      <c r="I57" s="3">
        <v>3083</v>
      </c>
      <c r="J57" s="1" t="s">
        <v>18</v>
      </c>
      <c r="K57" s="16">
        <v>28</v>
      </c>
      <c r="L57" s="15">
        <v>34.5</v>
      </c>
      <c r="M57" s="16">
        <v>0.9</v>
      </c>
      <c r="N57" s="15">
        <v>10</v>
      </c>
      <c r="O57" s="1">
        <v>0</v>
      </c>
      <c r="P57" s="1">
        <v>0</v>
      </c>
      <c r="Q57" s="1">
        <v>0</v>
      </c>
      <c r="R57" s="1">
        <v>5</v>
      </c>
      <c r="S57" s="1">
        <v>0</v>
      </c>
      <c r="T57" s="1">
        <v>0</v>
      </c>
      <c r="U57" s="3">
        <v>9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1">
        <v>19</v>
      </c>
      <c r="AB57" s="1">
        <v>1</v>
      </c>
      <c r="AC57" s="1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1">
        <f t="shared" ref="AM57:AM62" si="21">SUM(O57:AL57)*N57</f>
        <v>340</v>
      </c>
      <c r="AN57" s="1">
        <f t="shared" si="17"/>
        <v>190</v>
      </c>
      <c r="AO57" s="3">
        <f t="shared" ref="AO57:AO62" si="22">(AA57+AB57)*N57</f>
        <v>200</v>
      </c>
      <c r="AP57" s="1">
        <f t="shared" si="2"/>
        <v>10</v>
      </c>
      <c r="AQ57" s="1">
        <v>200</v>
      </c>
      <c r="AR57">
        <f t="shared" si="3"/>
        <v>140</v>
      </c>
      <c r="AS57">
        <f t="shared" si="4"/>
        <v>140</v>
      </c>
      <c r="AT57" s="102">
        <f t="shared" si="5"/>
        <v>0</v>
      </c>
      <c r="AU57" s="102">
        <f t="shared" si="6"/>
        <v>140</v>
      </c>
      <c r="AV57" s="1">
        <f t="shared" si="15"/>
        <v>330</v>
      </c>
      <c r="AW57" s="1">
        <f t="shared" si="7"/>
        <v>10</v>
      </c>
      <c r="AX57" s="1">
        <f t="shared" si="8"/>
        <v>0</v>
      </c>
      <c r="AY57" s="3">
        <v>0</v>
      </c>
      <c r="AZ57" s="3">
        <v>0</v>
      </c>
      <c r="BA57" s="1">
        <v>2</v>
      </c>
      <c r="BB57" s="1">
        <v>0</v>
      </c>
      <c r="BC57" s="1">
        <v>3</v>
      </c>
      <c r="BD57" s="1">
        <v>0</v>
      </c>
      <c r="BE57" s="1">
        <v>11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f t="shared" si="9"/>
        <v>16</v>
      </c>
      <c r="BQ57" s="3">
        <f t="shared" si="10"/>
        <v>16</v>
      </c>
      <c r="BR57" s="3">
        <f t="shared" si="18"/>
        <v>11</v>
      </c>
      <c r="BS57" s="3">
        <f t="shared" si="19"/>
        <v>11</v>
      </c>
      <c r="BT57" s="3">
        <f t="shared" si="13"/>
        <v>5</v>
      </c>
      <c r="BU57" s="3">
        <f t="shared" si="14"/>
        <v>5</v>
      </c>
      <c r="BV57" s="46">
        <v>5</v>
      </c>
      <c r="BW57" s="1">
        <v>43.1</v>
      </c>
      <c r="BX57" s="1">
        <v>127</v>
      </c>
      <c r="BY57" s="3">
        <v>-11.4</v>
      </c>
      <c r="BZ57" s="3">
        <v>16</v>
      </c>
      <c r="CA57" s="3">
        <v>0</v>
      </c>
      <c r="CB57" s="3">
        <v>0</v>
      </c>
      <c r="CC57" s="3">
        <v>488</v>
      </c>
      <c r="CD57" s="16">
        <v>489</v>
      </c>
      <c r="CE57" s="3">
        <v>0</v>
      </c>
      <c r="CF57" s="3">
        <v>0</v>
      </c>
      <c r="CG57" s="3">
        <v>0</v>
      </c>
      <c r="CH57" s="3">
        <v>0</v>
      </c>
      <c r="CI57" s="2" t="s">
        <v>189</v>
      </c>
      <c r="CJ57">
        <v>7</v>
      </c>
      <c r="CK57">
        <v>11</v>
      </c>
      <c r="CL57">
        <v>1</v>
      </c>
      <c r="CM57">
        <v>0</v>
      </c>
      <c r="CN57" s="2" t="s">
        <v>189</v>
      </c>
      <c r="CO57" s="3">
        <v>0</v>
      </c>
      <c r="CP57" s="3">
        <v>0</v>
      </c>
      <c r="CQ57" s="3">
        <v>0</v>
      </c>
      <c r="CR57" s="3">
        <v>0</v>
      </c>
      <c r="CS57" s="2" t="s">
        <v>189</v>
      </c>
      <c r="CT57">
        <v>7</v>
      </c>
      <c r="CU57">
        <v>0</v>
      </c>
      <c r="CV57">
        <v>0</v>
      </c>
      <c r="CW57">
        <v>2</v>
      </c>
      <c r="CX57">
        <v>0</v>
      </c>
      <c r="CY57" s="2" t="s">
        <v>189</v>
      </c>
      <c r="CZ57" s="1">
        <v>4</v>
      </c>
      <c r="DA57" s="1">
        <v>2</v>
      </c>
      <c r="DB57" s="1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2" t="s">
        <v>189</v>
      </c>
      <c r="DK57" s="3">
        <v>0</v>
      </c>
      <c r="DL57" s="3">
        <v>0</v>
      </c>
      <c r="DM57" s="3">
        <v>0</v>
      </c>
      <c r="DN57" s="3">
        <v>0</v>
      </c>
      <c r="DO57" s="2" t="s">
        <v>189</v>
      </c>
    </row>
    <row r="58" spans="1:119">
      <c r="A58" t="s">
        <v>5</v>
      </c>
      <c r="B58" t="s">
        <v>43</v>
      </c>
      <c r="C58" t="s">
        <v>8</v>
      </c>
      <c r="D58" s="82">
        <v>13</v>
      </c>
      <c r="E58" t="s">
        <v>8</v>
      </c>
      <c r="F58" t="s">
        <v>488</v>
      </c>
      <c r="G58" s="1">
        <v>37.494390000000003</v>
      </c>
      <c r="H58" s="1">
        <v>108.17384</v>
      </c>
      <c r="I58" s="3">
        <v>3083</v>
      </c>
      <c r="J58" s="1" t="s">
        <v>18</v>
      </c>
      <c r="K58" s="16">
        <v>24</v>
      </c>
      <c r="L58" s="15">
        <v>35</v>
      </c>
      <c r="M58" s="16">
        <v>1.3</v>
      </c>
      <c r="N58" s="15">
        <v>10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3">
        <v>14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1">
        <v>7</v>
      </c>
      <c r="AB58" s="1">
        <v>0</v>
      </c>
      <c r="AC58" s="1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1">
        <f t="shared" si="21"/>
        <v>220</v>
      </c>
      <c r="AN58" s="1">
        <f t="shared" si="17"/>
        <v>70</v>
      </c>
      <c r="AO58" s="3">
        <f t="shared" si="22"/>
        <v>70</v>
      </c>
      <c r="AP58" s="1">
        <f t="shared" si="2"/>
        <v>0</v>
      </c>
      <c r="AQ58" s="1">
        <v>70</v>
      </c>
      <c r="AR58">
        <f t="shared" si="3"/>
        <v>140</v>
      </c>
      <c r="AS58">
        <f t="shared" si="4"/>
        <v>140</v>
      </c>
      <c r="AT58" s="102">
        <f t="shared" si="5"/>
        <v>10</v>
      </c>
      <c r="AU58" s="102">
        <f t="shared" si="6"/>
        <v>150</v>
      </c>
      <c r="AV58" s="1">
        <f t="shared" si="15"/>
        <v>210</v>
      </c>
      <c r="AW58" s="1">
        <f t="shared" si="7"/>
        <v>0</v>
      </c>
      <c r="AX58" s="1">
        <f t="shared" si="8"/>
        <v>10</v>
      </c>
      <c r="AY58" s="3">
        <v>0</v>
      </c>
      <c r="AZ58" s="3">
        <v>0</v>
      </c>
      <c r="BA58" s="1">
        <v>0</v>
      </c>
      <c r="BB58" s="1">
        <v>0</v>
      </c>
      <c r="BC58" s="1">
        <v>0</v>
      </c>
      <c r="BD58" s="1">
        <v>0</v>
      </c>
      <c r="BE58" s="1">
        <v>2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f t="shared" si="9"/>
        <v>2</v>
      </c>
      <c r="BQ58" s="3">
        <f t="shared" si="10"/>
        <v>2</v>
      </c>
      <c r="BR58" s="3">
        <f t="shared" si="18"/>
        <v>2</v>
      </c>
      <c r="BS58" s="3">
        <f t="shared" si="19"/>
        <v>2</v>
      </c>
      <c r="BT58" s="3">
        <f t="shared" si="13"/>
        <v>0</v>
      </c>
      <c r="BU58" s="3">
        <f t="shared" si="14"/>
        <v>0</v>
      </c>
      <c r="BV58" s="46">
        <v>2</v>
      </c>
      <c r="BW58" s="1">
        <v>5.9</v>
      </c>
      <c r="BX58" s="1">
        <v>82.4</v>
      </c>
      <c r="BY58" s="3">
        <v>-12.7</v>
      </c>
      <c r="BZ58" s="3">
        <v>24</v>
      </c>
      <c r="CA58" s="3">
        <v>0</v>
      </c>
      <c r="CB58" s="3">
        <v>0</v>
      </c>
      <c r="CC58" s="3">
        <v>486</v>
      </c>
      <c r="CD58" s="16">
        <v>487</v>
      </c>
      <c r="CE58" s="3">
        <v>0</v>
      </c>
      <c r="CF58" s="3">
        <v>0</v>
      </c>
      <c r="CG58" s="3">
        <v>0</v>
      </c>
      <c r="CH58" s="3">
        <v>0</v>
      </c>
      <c r="CI58" s="2" t="s">
        <v>189</v>
      </c>
      <c r="CJ58">
        <v>3</v>
      </c>
      <c r="CK58">
        <v>1</v>
      </c>
      <c r="CL58">
        <v>0</v>
      </c>
      <c r="CM58">
        <v>3</v>
      </c>
      <c r="CN58" s="2" t="s">
        <v>189</v>
      </c>
      <c r="CO58" s="3">
        <v>0</v>
      </c>
      <c r="CP58" s="3">
        <v>0</v>
      </c>
      <c r="CQ58" s="3">
        <v>0</v>
      </c>
      <c r="CR58" s="3">
        <v>0</v>
      </c>
      <c r="CS58" s="2" t="s">
        <v>189</v>
      </c>
      <c r="CT58">
        <v>1</v>
      </c>
      <c r="CU58">
        <v>2</v>
      </c>
      <c r="CV58">
        <v>0</v>
      </c>
      <c r="CW58">
        <v>0</v>
      </c>
      <c r="CX58">
        <v>0</v>
      </c>
      <c r="CY58" s="2" t="s">
        <v>189</v>
      </c>
      <c r="CZ58" s="1">
        <v>0</v>
      </c>
      <c r="DA58" s="1">
        <v>0</v>
      </c>
      <c r="DB58" s="1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2" t="s">
        <v>189</v>
      </c>
      <c r="DK58" s="3">
        <v>0</v>
      </c>
      <c r="DL58" s="3">
        <v>0</v>
      </c>
      <c r="DM58" s="3">
        <v>0</v>
      </c>
      <c r="DN58" s="3">
        <v>0</v>
      </c>
      <c r="DO58" s="2" t="s">
        <v>189</v>
      </c>
    </row>
    <row r="59" spans="1:119">
      <c r="A59" t="s">
        <v>5</v>
      </c>
      <c r="B59" t="s">
        <v>43</v>
      </c>
      <c r="C59" t="s">
        <v>8</v>
      </c>
      <c r="D59" s="82">
        <v>14</v>
      </c>
      <c r="E59" t="s">
        <v>15</v>
      </c>
      <c r="F59" t="s">
        <v>491</v>
      </c>
      <c r="G59" s="1">
        <v>37.495399999999997</v>
      </c>
      <c r="H59" s="3">
        <v>108.17471</v>
      </c>
      <c r="I59" s="3">
        <v>3067</v>
      </c>
      <c r="J59" s="3" t="s">
        <v>46</v>
      </c>
      <c r="K59" s="16">
        <v>15</v>
      </c>
      <c r="L59" s="15">
        <v>57.5</v>
      </c>
      <c r="M59" s="16">
        <v>2.2999999999999998</v>
      </c>
      <c r="N59" s="15">
        <v>10</v>
      </c>
      <c r="O59" s="1">
        <v>0</v>
      </c>
      <c r="P59" s="1">
        <v>0</v>
      </c>
      <c r="Q59" s="1">
        <v>0</v>
      </c>
      <c r="R59" s="3">
        <v>2</v>
      </c>
      <c r="S59" s="3">
        <v>0</v>
      </c>
      <c r="T59" s="3">
        <v>0</v>
      </c>
      <c r="U59" s="3">
        <v>14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4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1">
        <f t="shared" si="21"/>
        <v>210</v>
      </c>
      <c r="AN59" s="1">
        <f t="shared" si="17"/>
        <v>40</v>
      </c>
      <c r="AO59" s="3">
        <f t="shared" si="22"/>
        <v>40</v>
      </c>
      <c r="AP59" s="1">
        <f t="shared" si="2"/>
        <v>10</v>
      </c>
      <c r="AQ59" s="1">
        <v>50</v>
      </c>
      <c r="AR59">
        <f t="shared" si="3"/>
        <v>160</v>
      </c>
      <c r="AS59">
        <f t="shared" si="4"/>
        <v>160</v>
      </c>
      <c r="AT59" s="102">
        <f t="shared" si="5"/>
        <v>0</v>
      </c>
      <c r="AU59" s="102">
        <f t="shared" si="6"/>
        <v>160</v>
      </c>
      <c r="AV59" s="1">
        <f t="shared" si="15"/>
        <v>200</v>
      </c>
      <c r="AW59" s="1">
        <f t="shared" si="7"/>
        <v>0</v>
      </c>
      <c r="AX59" s="1">
        <f t="shared" si="8"/>
        <v>10</v>
      </c>
      <c r="AY59" s="3">
        <v>0</v>
      </c>
      <c r="AZ59" s="3">
        <v>0</v>
      </c>
      <c r="BA59" s="3">
        <v>0</v>
      </c>
      <c r="BB59" s="1">
        <v>0</v>
      </c>
      <c r="BC59" s="3">
        <v>9</v>
      </c>
      <c r="BD59" s="3">
        <v>0</v>
      </c>
      <c r="BE59" s="3">
        <v>1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f t="shared" si="9"/>
        <v>10</v>
      </c>
      <c r="BQ59" s="3">
        <f t="shared" si="10"/>
        <v>10</v>
      </c>
      <c r="BR59" s="3">
        <f t="shared" si="18"/>
        <v>1</v>
      </c>
      <c r="BS59" s="3">
        <f t="shared" si="19"/>
        <v>1</v>
      </c>
      <c r="BT59" s="3">
        <f t="shared" si="13"/>
        <v>9</v>
      </c>
      <c r="BU59" s="3">
        <f t="shared" si="14"/>
        <v>9</v>
      </c>
      <c r="BV59" s="46">
        <v>4</v>
      </c>
      <c r="BW59" s="3">
        <v>28.7</v>
      </c>
      <c r="BX59" s="3">
        <v>87.5</v>
      </c>
      <c r="BY59" s="3">
        <v>-1</v>
      </c>
      <c r="BZ59" s="3">
        <v>34</v>
      </c>
      <c r="CA59" s="3">
        <v>0</v>
      </c>
      <c r="CB59" s="3">
        <v>0</v>
      </c>
      <c r="CC59" s="3">
        <v>92</v>
      </c>
      <c r="CD59" s="16">
        <v>93</v>
      </c>
      <c r="CE59" s="3">
        <v>0</v>
      </c>
      <c r="CF59" s="3">
        <v>0</v>
      </c>
      <c r="CG59" s="3">
        <v>0</v>
      </c>
      <c r="CH59" s="3">
        <v>0</v>
      </c>
      <c r="CI59" s="2" t="s">
        <v>189</v>
      </c>
      <c r="CJ59">
        <v>22</v>
      </c>
      <c r="CK59">
        <v>4</v>
      </c>
      <c r="CL59">
        <v>0</v>
      </c>
      <c r="CM59">
        <v>0</v>
      </c>
      <c r="CN59" s="2" t="s">
        <v>189</v>
      </c>
      <c r="CO59" s="3">
        <v>0</v>
      </c>
      <c r="CP59" s="3">
        <v>0</v>
      </c>
      <c r="CQ59" s="3">
        <v>0</v>
      </c>
      <c r="CR59" s="3">
        <v>0</v>
      </c>
      <c r="CS59" s="2" t="s">
        <v>189</v>
      </c>
      <c r="CT59">
        <v>10</v>
      </c>
      <c r="CU59">
        <v>34</v>
      </c>
      <c r="CV59">
        <v>32</v>
      </c>
      <c r="CW59">
        <v>18</v>
      </c>
      <c r="CX59">
        <v>0</v>
      </c>
      <c r="CY59" s="2" t="s">
        <v>189</v>
      </c>
      <c r="CZ59" s="3">
        <v>2</v>
      </c>
      <c r="DA59" s="3">
        <v>2</v>
      </c>
      <c r="DB59" s="1">
        <v>4</v>
      </c>
      <c r="DC59" s="3">
        <v>6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2" t="s">
        <v>189</v>
      </c>
      <c r="DK59" s="3">
        <v>0</v>
      </c>
      <c r="DL59" s="3">
        <v>0</v>
      </c>
      <c r="DM59" s="3">
        <v>0</v>
      </c>
      <c r="DN59" s="3">
        <v>0</v>
      </c>
      <c r="DO59" s="2" t="s">
        <v>189</v>
      </c>
    </row>
    <row r="60" spans="1:119">
      <c r="A60" t="s">
        <v>5</v>
      </c>
      <c r="B60" t="s">
        <v>43</v>
      </c>
      <c r="C60" t="s">
        <v>8</v>
      </c>
      <c r="D60" s="82">
        <v>14</v>
      </c>
      <c r="E60" t="s">
        <v>8</v>
      </c>
      <c r="F60" t="s">
        <v>490</v>
      </c>
      <c r="G60" s="1">
        <v>37.494590000000002</v>
      </c>
      <c r="H60" s="3">
        <v>108.17503000000001</v>
      </c>
      <c r="I60" s="3">
        <v>3060</v>
      </c>
      <c r="J60" s="1" t="s">
        <v>46</v>
      </c>
      <c r="K60" s="16">
        <v>25</v>
      </c>
      <c r="L60" s="15">
        <v>56.5</v>
      </c>
      <c r="M60" s="16">
        <v>1.7</v>
      </c>
      <c r="N60" s="15">
        <v>10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3">
        <v>9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1">
        <v>5</v>
      </c>
      <c r="AB60" s="1">
        <v>0</v>
      </c>
      <c r="AC60" s="1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1">
        <f t="shared" si="21"/>
        <v>150</v>
      </c>
      <c r="AN60" s="1">
        <f t="shared" si="17"/>
        <v>50</v>
      </c>
      <c r="AO60" s="3">
        <f t="shared" si="22"/>
        <v>50</v>
      </c>
      <c r="AP60" s="1">
        <f t="shared" si="2"/>
        <v>0</v>
      </c>
      <c r="AQ60" s="1">
        <v>50</v>
      </c>
      <c r="AR60">
        <f t="shared" si="3"/>
        <v>100</v>
      </c>
      <c r="AS60">
        <f t="shared" si="4"/>
        <v>100</v>
      </c>
      <c r="AT60" s="102">
        <f t="shared" si="5"/>
        <v>0</v>
      </c>
      <c r="AU60" s="102">
        <f t="shared" si="6"/>
        <v>100</v>
      </c>
      <c r="AV60" s="1">
        <f t="shared" si="15"/>
        <v>150</v>
      </c>
      <c r="AW60" s="1">
        <f t="shared" si="7"/>
        <v>0</v>
      </c>
      <c r="AX60" s="1">
        <f t="shared" si="8"/>
        <v>0</v>
      </c>
      <c r="AY60" s="3">
        <v>0</v>
      </c>
      <c r="AZ60" s="3">
        <v>0</v>
      </c>
      <c r="BA60" s="1">
        <v>2</v>
      </c>
      <c r="BB60" s="1">
        <v>0</v>
      </c>
      <c r="BC60" s="1">
        <v>3</v>
      </c>
      <c r="BD60" s="1">
        <v>0</v>
      </c>
      <c r="BE60" s="1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f t="shared" si="9"/>
        <v>5</v>
      </c>
      <c r="BQ60" s="3">
        <f t="shared" si="10"/>
        <v>5</v>
      </c>
      <c r="BR60" s="3">
        <f t="shared" si="18"/>
        <v>0</v>
      </c>
      <c r="BS60" s="3">
        <f t="shared" si="19"/>
        <v>0</v>
      </c>
      <c r="BT60" s="3">
        <f t="shared" si="13"/>
        <v>5</v>
      </c>
      <c r="BU60" s="3">
        <f t="shared" si="14"/>
        <v>5</v>
      </c>
      <c r="BV60" s="46">
        <v>3</v>
      </c>
      <c r="BW60" s="1">
        <v>1.2</v>
      </c>
      <c r="BX60" s="1">
        <v>71.599999999999994</v>
      </c>
      <c r="BY60" s="3">
        <v>-12.1</v>
      </c>
      <c r="BZ60" s="3">
        <v>28</v>
      </c>
      <c r="CA60" s="3">
        <v>0</v>
      </c>
      <c r="CB60" s="3">
        <v>0</v>
      </c>
      <c r="CC60" s="3">
        <v>490</v>
      </c>
      <c r="CD60" s="16">
        <v>91</v>
      </c>
      <c r="CE60" s="3">
        <v>0</v>
      </c>
      <c r="CF60" s="3">
        <v>0</v>
      </c>
      <c r="CG60" s="3">
        <v>0</v>
      </c>
      <c r="CH60" s="3">
        <v>0</v>
      </c>
      <c r="CI60" s="2" t="s">
        <v>189</v>
      </c>
      <c r="CJ60">
        <v>3</v>
      </c>
      <c r="CK60">
        <v>1</v>
      </c>
      <c r="CL60">
        <v>1</v>
      </c>
      <c r="CM60">
        <v>3</v>
      </c>
      <c r="CN60" s="2">
        <v>11</v>
      </c>
      <c r="CO60" s="3">
        <v>0</v>
      </c>
      <c r="CP60" s="3">
        <v>0</v>
      </c>
      <c r="CQ60" s="3">
        <v>0</v>
      </c>
      <c r="CR60" s="3">
        <v>0</v>
      </c>
      <c r="CS60" s="2" t="s">
        <v>189</v>
      </c>
      <c r="CT60">
        <v>1</v>
      </c>
      <c r="CU60">
        <v>4</v>
      </c>
      <c r="CV60">
        <v>0</v>
      </c>
      <c r="CW60">
        <v>0</v>
      </c>
      <c r="CX60">
        <v>0</v>
      </c>
      <c r="CY60" s="2" t="s">
        <v>189</v>
      </c>
      <c r="CZ60" s="1">
        <v>1</v>
      </c>
      <c r="DA60" s="1">
        <v>0</v>
      </c>
      <c r="DB60" s="1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2" t="s">
        <v>189</v>
      </c>
      <c r="DK60" s="3">
        <v>0</v>
      </c>
      <c r="DL60" s="3">
        <v>0</v>
      </c>
      <c r="DM60" s="3">
        <v>0</v>
      </c>
      <c r="DN60" s="3">
        <v>0</v>
      </c>
      <c r="DO60" s="2" t="s">
        <v>189</v>
      </c>
    </row>
    <row r="61" spans="1:119">
      <c r="A61" t="s">
        <v>5</v>
      </c>
      <c r="B61" t="s">
        <v>43</v>
      </c>
      <c r="C61" t="s">
        <v>8</v>
      </c>
      <c r="D61" s="82">
        <v>15</v>
      </c>
      <c r="E61" t="s">
        <v>15</v>
      </c>
      <c r="F61" t="s">
        <v>495</v>
      </c>
      <c r="G61" s="3">
        <v>37.497100000000003</v>
      </c>
      <c r="H61" s="3">
        <v>108.17467000000001</v>
      </c>
      <c r="I61" s="3">
        <v>3067</v>
      </c>
      <c r="J61" s="3" t="s">
        <v>18</v>
      </c>
      <c r="K61" s="16">
        <v>2</v>
      </c>
      <c r="L61" s="15">
        <v>28.5</v>
      </c>
      <c r="M61" s="16">
        <v>1</v>
      </c>
      <c r="N61" s="15">
        <v>10</v>
      </c>
      <c r="O61" s="1">
        <v>0</v>
      </c>
      <c r="P61" s="1">
        <v>0</v>
      </c>
      <c r="Q61" s="1">
        <v>0</v>
      </c>
      <c r="R61" s="3">
        <v>16</v>
      </c>
      <c r="S61" s="3">
        <v>0</v>
      </c>
      <c r="T61" s="3">
        <v>2</v>
      </c>
      <c r="U61" s="3">
        <v>2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1">
        <f t="shared" si="21"/>
        <v>320</v>
      </c>
      <c r="AN61" s="1">
        <f t="shared" si="17"/>
        <v>120</v>
      </c>
      <c r="AO61" s="3">
        <f t="shared" si="22"/>
        <v>120</v>
      </c>
      <c r="AP61" s="1">
        <f t="shared" si="2"/>
        <v>0</v>
      </c>
      <c r="AQ61" s="1">
        <v>120</v>
      </c>
      <c r="AR61">
        <f t="shared" si="3"/>
        <v>180</v>
      </c>
      <c r="AS61">
        <f t="shared" si="4"/>
        <v>180</v>
      </c>
      <c r="AT61" s="102">
        <f t="shared" si="5"/>
        <v>20</v>
      </c>
      <c r="AU61" s="102">
        <f t="shared" si="6"/>
        <v>200</v>
      </c>
      <c r="AV61" s="1">
        <f t="shared" si="15"/>
        <v>300</v>
      </c>
      <c r="AW61" s="1">
        <f t="shared" si="7"/>
        <v>0</v>
      </c>
      <c r="AX61" s="1">
        <f t="shared" si="8"/>
        <v>20</v>
      </c>
      <c r="AY61" s="3">
        <v>0</v>
      </c>
      <c r="AZ61" s="3">
        <v>0</v>
      </c>
      <c r="BA61" s="3">
        <v>8</v>
      </c>
      <c r="BB61" s="1">
        <v>2</v>
      </c>
      <c r="BC61" s="3">
        <v>3</v>
      </c>
      <c r="BD61" s="3">
        <v>0</v>
      </c>
      <c r="BE61" s="3">
        <v>9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f t="shared" si="9"/>
        <v>22</v>
      </c>
      <c r="BQ61" s="3">
        <f t="shared" si="10"/>
        <v>20</v>
      </c>
      <c r="BR61" s="3">
        <f t="shared" si="18"/>
        <v>9</v>
      </c>
      <c r="BS61" s="3">
        <f t="shared" si="19"/>
        <v>9</v>
      </c>
      <c r="BT61" s="3">
        <f t="shared" si="13"/>
        <v>13</v>
      </c>
      <c r="BU61" s="3">
        <f t="shared" si="14"/>
        <v>11</v>
      </c>
      <c r="BV61" s="46">
        <v>4</v>
      </c>
      <c r="BW61" s="3">
        <v>46.5</v>
      </c>
      <c r="BX61" s="3">
        <v>85.5</v>
      </c>
      <c r="BY61" s="3">
        <v>-4.5999999999999996</v>
      </c>
      <c r="BZ61" s="3">
        <v>19</v>
      </c>
      <c r="CA61" s="3">
        <v>0</v>
      </c>
      <c r="CB61" s="3">
        <v>0</v>
      </c>
      <c r="CC61" s="3">
        <v>500</v>
      </c>
      <c r="CD61" s="16">
        <v>501</v>
      </c>
      <c r="CE61" s="3">
        <v>0</v>
      </c>
      <c r="CF61" s="3">
        <v>0</v>
      </c>
      <c r="CG61" s="3">
        <v>0</v>
      </c>
      <c r="CH61" s="3">
        <v>0</v>
      </c>
      <c r="CI61" s="2" t="s">
        <v>189</v>
      </c>
      <c r="CJ61">
        <v>11</v>
      </c>
      <c r="CK61">
        <v>0</v>
      </c>
      <c r="CL61">
        <v>0</v>
      </c>
      <c r="CM61">
        <v>1</v>
      </c>
      <c r="CN61" s="2" t="s">
        <v>189</v>
      </c>
      <c r="CO61" s="3">
        <v>0</v>
      </c>
      <c r="CP61" s="3">
        <v>0</v>
      </c>
      <c r="CQ61" s="3">
        <v>0</v>
      </c>
      <c r="CR61" s="3">
        <v>0</v>
      </c>
      <c r="CS61" s="2" t="s">
        <v>189</v>
      </c>
      <c r="CT61">
        <v>1</v>
      </c>
      <c r="CU61">
        <v>3</v>
      </c>
      <c r="CV61">
        <v>7</v>
      </c>
      <c r="CW61">
        <v>4</v>
      </c>
      <c r="CX61">
        <v>0</v>
      </c>
      <c r="CY61" s="2" t="s">
        <v>189</v>
      </c>
      <c r="CZ61" s="3">
        <v>0</v>
      </c>
      <c r="DA61" s="3">
        <v>2</v>
      </c>
      <c r="DB61" s="3">
        <v>0</v>
      </c>
      <c r="DC61" s="3">
        <v>2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2" t="s">
        <v>189</v>
      </c>
      <c r="DK61" s="3">
        <v>0</v>
      </c>
      <c r="DL61" s="3">
        <v>0</v>
      </c>
      <c r="DM61" s="3">
        <v>0</v>
      </c>
      <c r="DN61" s="3">
        <v>0</v>
      </c>
      <c r="DO61" s="2" t="s">
        <v>189</v>
      </c>
    </row>
    <row r="62" spans="1:119">
      <c r="A62" t="s">
        <v>5</v>
      </c>
      <c r="B62" t="s">
        <v>43</v>
      </c>
      <c r="C62" t="s">
        <v>8</v>
      </c>
      <c r="D62" s="82">
        <v>15</v>
      </c>
      <c r="E62" t="s">
        <v>8</v>
      </c>
      <c r="F62" t="s">
        <v>494</v>
      </c>
      <c r="G62" s="3">
        <v>37.49729</v>
      </c>
      <c r="H62" s="3">
        <v>108.17474</v>
      </c>
      <c r="I62" s="3">
        <v>3071</v>
      </c>
      <c r="J62" s="3" t="s">
        <v>18</v>
      </c>
      <c r="K62" s="16">
        <v>3</v>
      </c>
      <c r="L62" s="15">
        <v>32.9</v>
      </c>
      <c r="M62" s="16">
        <v>1.5</v>
      </c>
      <c r="N62" s="15">
        <v>10</v>
      </c>
      <c r="O62" s="1">
        <v>0</v>
      </c>
      <c r="P62" s="1">
        <v>0</v>
      </c>
      <c r="Q62" s="1">
        <v>0</v>
      </c>
      <c r="R62" s="3">
        <v>2</v>
      </c>
      <c r="S62" s="3">
        <v>0</v>
      </c>
      <c r="T62" s="3">
        <v>0</v>
      </c>
      <c r="U62" s="3">
        <v>2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1">
        <f t="shared" si="21"/>
        <v>50</v>
      </c>
      <c r="AN62" s="1">
        <f t="shared" si="17"/>
        <v>10</v>
      </c>
      <c r="AO62" s="3">
        <f t="shared" si="22"/>
        <v>10</v>
      </c>
      <c r="AP62" s="1">
        <f t="shared" si="2"/>
        <v>0</v>
      </c>
      <c r="AQ62" s="1">
        <v>10</v>
      </c>
      <c r="AR62">
        <f t="shared" si="3"/>
        <v>40</v>
      </c>
      <c r="AS62">
        <f t="shared" si="4"/>
        <v>40</v>
      </c>
      <c r="AT62" s="102">
        <f t="shared" si="5"/>
        <v>0</v>
      </c>
      <c r="AU62" s="102">
        <f t="shared" si="6"/>
        <v>40</v>
      </c>
      <c r="AV62" s="1">
        <f t="shared" si="15"/>
        <v>50</v>
      </c>
      <c r="AW62" s="1">
        <f t="shared" si="7"/>
        <v>0</v>
      </c>
      <c r="AX62" s="1">
        <f t="shared" si="8"/>
        <v>0</v>
      </c>
      <c r="AY62" s="3">
        <v>0</v>
      </c>
      <c r="AZ62" s="3">
        <v>0</v>
      </c>
      <c r="BA62" s="3">
        <v>2</v>
      </c>
      <c r="BB62" s="1">
        <v>0</v>
      </c>
      <c r="BC62" s="3">
        <v>1</v>
      </c>
      <c r="BD62" s="3">
        <v>0</v>
      </c>
      <c r="BE62" s="3">
        <v>2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f t="shared" si="9"/>
        <v>5</v>
      </c>
      <c r="BQ62" s="3">
        <f t="shared" si="10"/>
        <v>5</v>
      </c>
      <c r="BR62" s="3">
        <f t="shared" si="18"/>
        <v>2</v>
      </c>
      <c r="BS62" s="3">
        <f t="shared" si="19"/>
        <v>2</v>
      </c>
      <c r="BT62" s="3">
        <f t="shared" si="13"/>
        <v>3</v>
      </c>
      <c r="BU62" s="3">
        <f t="shared" si="14"/>
        <v>3</v>
      </c>
      <c r="BV62" s="46">
        <v>2</v>
      </c>
      <c r="BW62" s="3">
        <v>-1.4</v>
      </c>
      <c r="BX62" s="3">
        <v>63.7</v>
      </c>
      <c r="BY62" s="3">
        <v>-6.9</v>
      </c>
      <c r="BZ62" s="3">
        <v>23</v>
      </c>
      <c r="CA62" s="3">
        <v>0</v>
      </c>
      <c r="CB62" s="3">
        <v>0</v>
      </c>
      <c r="CC62" s="3">
        <v>498</v>
      </c>
      <c r="CD62" s="16">
        <v>499</v>
      </c>
      <c r="CE62" s="3">
        <v>0</v>
      </c>
      <c r="CF62" s="3">
        <v>0</v>
      </c>
      <c r="CG62" s="3">
        <v>0</v>
      </c>
      <c r="CH62" s="3">
        <v>0</v>
      </c>
      <c r="CI62" s="2" t="s">
        <v>189</v>
      </c>
      <c r="CJ62">
        <v>5</v>
      </c>
      <c r="CK62">
        <v>13</v>
      </c>
      <c r="CL62">
        <v>5</v>
      </c>
      <c r="CM62">
        <v>1</v>
      </c>
      <c r="CN62" s="2" t="s">
        <v>189</v>
      </c>
      <c r="CO62" s="3">
        <v>0</v>
      </c>
      <c r="CP62" s="3">
        <v>0</v>
      </c>
      <c r="CQ62" s="3">
        <v>0</v>
      </c>
      <c r="CR62" s="3">
        <v>0</v>
      </c>
      <c r="CS62" s="2" t="s">
        <v>189</v>
      </c>
      <c r="CT62">
        <v>0</v>
      </c>
      <c r="CU62">
        <v>1</v>
      </c>
      <c r="CV62">
        <v>0</v>
      </c>
      <c r="CW62">
        <v>0</v>
      </c>
      <c r="CX62">
        <v>0</v>
      </c>
      <c r="CY62" s="2" t="s">
        <v>189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2" t="s">
        <v>189</v>
      </c>
      <c r="DK62" s="3">
        <v>0</v>
      </c>
      <c r="DL62" s="3">
        <v>0</v>
      </c>
      <c r="DM62" s="3">
        <v>0</v>
      </c>
      <c r="DN62" s="3">
        <v>0</v>
      </c>
      <c r="DO62" s="2" t="s">
        <v>189</v>
      </c>
    </row>
    <row r="63" spans="1:119">
      <c r="A63" t="s">
        <v>5</v>
      </c>
      <c r="B63" t="s">
        <v>43</v>
      </c>
      <c r="C63" t="s">
        <v>7</v>
      </c>
      <c r="D63" s="82" t="s">
        <v>525</v>
      </c>
      <c r="E63" t="s">
        <v>15</v>
      </c>
      <c r="F63" t="str">
        <f t="shared" ref="F63:F94" si="23">CONCATENATE(B63,"-",C63,"-",D63,E63)</f>
        <v>ABLA-M-01H</v>
      </c>
      <c r="G63" s="3">
        <v>37.486789999999999</v>
      </c>
      <c r="H63" s="3">
        <v>108.14274999999999</v>
      </c>
      <c r="I63" s="3">
        <v>3300</v>
      </c>
      <c r="J63" s="3" t="s">
        <v>19</v>
      </c>
      <c r="K63" s="16">
        <v>10</v>
      </c>
      <c r="L63" s="15">
        <v>55.6</v>
      </c>
      <c r="M63" s="16">
        <v>2.4</v>
      </c>
      <c r="N63" s="15">
        <v>10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1">
        <v>1</v>
      </c>
      <c r="V63" s="1">
        <v>0</v>
      </c>
      <c r="W63" s="1">
        <v>0</v>
      </c>
      <c r="X63" s="3">
        <v>0</v>
      </c>
      <c r="Y63" s="3">
        <v>0</v>
      </c>
      <c r="Z63" s="3">
        <v>0</v>
      </c>
      <c r="AA63" s="1">
        <v>35</v>
      </c>
      <c r="AB63" s="1">
        <v>2</v>
      </c>
      <c r="AC63" s="1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1">
        <v>380</v>
      </c>
      <c r="AN63" s="1">
        <f t="shared" si="17"/>
        <v>350</v>
      </c>
      <c r="AO63" s="23">
        <v>370</v>
      </c>
      <c r="AP63" s="1">
        <f t="shared" si="2"/>
        <v>20</v>
      </c>
      <c r="AQ63" s="1">
        <v>370</v>
      </c>
      <c r="AR63">
        <f t="shared" si="3"/>
        <v>10</v>
      </c>
      <c r="AS63">
        <f t="shared" si="4"/>
        <v>10</v>
      </c>
      <c r="AT63" s="102">
        <f t="shared" si="5"/>
        <v>0</v>
      </c>
      <c r="AU63" s="102">
        <f t="shared" si="6"/>
        <v>10</v>
      </c>
      <c r="AV63" s="1">
        <f t="shared" si="15"/>
        <v>360</v>
      </c>
      <c r="AW63" s="1">
        <f t="shared" si="7"/>
        <v>20</v>
      </c>
      <c r="AX63" s="1">
        <f t="shared" si="8"/>
        <v>0</v>
      </c>
      <c r="AY63" s="1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11</v>
      </c>
      <c r="BF63" s="3">
        <v>0</v>
      </c>
      <c r="BG63" s="1">
        <v>0</v>
      </c>
      <c r="BH63" s="1">
        <v>0</v>
      </c>
      <c r="BI63" s="1">
        <v>0</v>
      </c>
      <c r="BJ63" s="1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f t="shared" si="9"/>
        <v>11</v>
      </c>
      <c r="BQ63" s="3">
        <f t="shared" si="10"/>
        <v>11</v>
      </c>
      <c r="BR63" s="3">
        <f t="shared" si="18"/>
        <v>11</v>
      </c>
      <c r="BS63" s="3">
        <f t="shared" si="19"/>
        <v>11</v>
      </c>
      <c r="BT63" s="3">
        <f t="shared" si="13"/>
        <v>0</v>
      </c>
      <c r="BU63" s="3">
        <f t="shared" si="14"/>
        <v>0</v>
      </c>
      <c r="BV63" s="46">
        <v>4</v>
      </c>
      <c r="BW63" s="1">
        <v>49.6</v>
      </c>
      <c r="BX63" s="1">
        <v>90.7</v>
      </c>
      <c r="BY63" s="3">
        <v>0</v>
      </c>
      <c r="BZ63" s="3">
        <v>30</v>
      </c>
      <c r="CA63" s="1" t="s">
        <v>27</v>
      </c>
      <c r="CB63" s="1" t="s">
        <v>512</v>
      </c>
      <c r="CC63" s="3">
        <v>83</v>
      </c>
      <c r="CD63" s="37" t="s">
        <v>189</v>
      </c>
      <c r="CE63" s="3">
        <v>0</v>
      </c>
      <c r="CF63" s="3">
        <v>0</v>
      </c>
      <c r="CG63" s="3">
        <v>0</v>
      </c>
      <c r="CH63" s="3">
        <v>0</v>
      </c>
      <c r="CI63" s="2" t="s">
        <v>189</v>
      </c>
      <c r="CJ63" s="3">
        <v>0</v>
      </c>
      <c r="CK63" s="3">
        <v>0</v>
      </c>
      <c r="CL63" s="3">
        <v>0</v>
      </c>
      <c r="CM63" s="3">
        <v>0</v>
      </c>
      <c r="CN63" s="2" t="s">
        <v>189</v>
      </c>
      <c r="CO63" s="3">
        <v>0</v>
      </c>
      <c r="CP63" s="3">
        <v>0</v>
      </c>
      <c r="CQ63" s="3">
        <v>0</v>
      </c>
      <c r="CR63" s="3">
        <v>0</v>
      </c>
      <c r="CS63" s="2" t="s">
        <v>189</v>
      </c>
      <c r="CT63" s="20">
        <v>18</v>
      </c>
      <c r="CU63" s="3">
        <v>2</v>
      </c>
      <c r="CV63" s="3">
        <v>1</v>
      </c>
      <c r="CW63" s="3">
        <v>1</v>
      </c>
      <c r="CX63" s="20">
        <v>0</v>
      </c>
      <c r="CY63" s="2" t="s">
        <v>189</v>
      </c>
      <c r="CZ63" s="20">
        <v>13</v>
      </c>
      <c r="DA63" s="3">
        <v>5</v>
      </c>
      <c r="DB63" s="3">
        <v>0</v>
      </c>
      <c r="DC63" s="3">
        <v>3</v>
      </c>
      <c r="DD63" s="20">
        <v>0</v>
      </c>
      <c r="DE63" s="1">
        <v>1</v>
      </c>
      <c r="DF63" s="3">
        <v>0</v>
      </c>
      <c r="DG63" s="3">
        <v>0</v>
      </c>
      <c r="DH63" s="3">
        <v>0</v>
      </c>
      <c r="DI63" s="3">
        <v>0</v>
      </c>
      <c r="DJ63" s="2" t="s">
        <v>189</v>
      </c>
      <c r="DK63" s="3">
        <v>0</v>
      </c>
      <c r="DL63" s="3">
        <v>0</v>
      </c>
      <c r="DM63" s="3">
        <v>0</v>
      </c>
      <c r="DN63" s="3">
        <v>0</v>
      </c>
      <c r="DO63" s="2" t="s">
        <v>189</v>
      </c>
    </row>
    <row r="64" spans="1:119">
      <c r="A64" t="s">
        <v>5</v>
      </c>
      <c r="B64" t="s">
        <v>43</v>
      </c>
      <c r="C64" t="s">
        <v>7</v>
      </c>
      <c r="D64" s="82" t="s">
        <v>525</v>
      </c>
      <c r="E64" t="s">
        <v>8</v>
      </c>
      <c r="F64" t="str">
        <f t="shared" si="23"/>
        <v>ABLA-M-01L</v>
      </c>
      <c r="G64" s="3">
        <v>37.48695</v>
      </c>
      <c r="H64" s="3">
        <v>108.14341999999999</v>
      </c>
      <c r="I64" s="3">
        <v>3310</v>
      </c>
      <c r="J64" s="1" t="s">
        <v>19</v>
      </c>
      <c r="K64" s="16">
        <v>4</v>
      </c>
      <c r="L64" s="15">
        <v>51.2</v>
      </c>
      <c r="M64" s="16">
        <v>2</v>
      </c>
      <c r="N64" s="15">
        <v>10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1">
        <v>10</v>
      </c>
      <c r="V64" s="1">
        <v>0</v>
      </c>
      <c r="W64" s="1">
        <v>0</v>
      </c>
      <c r="X64" s="3">
        <v>0</v>
      </c>
      <c r="Y64" s="3">
        <v>0</v>
      </c>
      <c r="Z64" s="3">
        <v>0</v>
      </c>
      <c r="AA64" s="1">
        <v>5</v>
      </c>
      <c r="AB64" s="1">
        <v>0</v>
      </c>
      <c r="AC64" s="1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1">
        <v>150</v>
      </c>
      <c r="AN64" s="1">
        <f t="shared" si="17"/>
        <v>50</v>
      </c>
      <c r="AO64" s="23">
        <v>50</v>
      </c>
      <c r="AP64" s="1">
        <f t="shared" si="2"/>
        <v>0</v>
      </c>
      <c r="AQ64" s="1">
        <v>50</v>
      </c>
      <c r="AR64">
        <f t="shared" si="3"/>
        <v>100</v>
      </c>
      <c r="AS64">
        <f t="shared" si="4"/>
        <v>100</v>
      </c>
      <c r="AT64" s="102">
        <f t="shared" si="5"/>
        <v>0</v>
      </c>
      <c r="AU64" s="102">
        <f t="shared" si="6"/>
        <v>100</v>
      </c>
      <c r="AV64" s="1">
        <f t="shared" si="15"/>
        <v>150</v>
      </c>
      <c r="AW64" s="1">
        <f t="shared" si="7"/>
        <v>0</v>
      </c>
      <c r="AX64" s="1">
        <f t="shared" si="8"/>
        <v>0</v>
      </c>
      <c r="AY64" s="1">
        <v>0</v>
      </c>
      <c r="AZ64" s="3">
        <v>0</v>
      </c>
      <c r="BA64" s="3">
        <v>0</v>
      </c>
      <c r="BB64" s="3">
        <v>0</v>
      </c>
      <c r="BC64" s="3">
        <v>3</v>
      </c>
      <c r="BD64" s="3">
        <v>0</v>
      </c>
      <c r="BE64" s="3">
        <v>3</v>
      </c>
      <c r="BF64" s="3">
        <v>0</v>
      </c>
      <c r="BG64" s="1">
        <v>0</v>
      </c>
      <c r="BH64" s="1">
        <v>0</v>
      </c>
      <c r="BI64" s="1">
        <v>0</v>
      </c>
      <c r="BJ64" s="1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f t="shared" si="9"/>
        <v>6</v>
      </c>
      <c r="BQ64" s="3">
        <f t="shared" si="10"/>
        <v>6</v>
      </c>
      <c r="BR64" s="3">
        <f t="shared" si="18"/>
        <v>3</v>
      </c>
      <c r="BS64" s="3">
        <f t="shared" si="19"/>
        <v>3</v>
      </c>
      <c r="BT64" s="3">
        <f t="shared" si="13"/>
        <v>3</v>
      </c>
      <c r="BU64" s="3">
        <f t="shared" si="14"/>
        <v>3</v>
      </c>
      <c r="BV64" s="46">
        <v>3</v>
      </c>
      <c r="BW64" s="1">
        <v>8.4</v>
      </c>
      <c r="BX64" s="1">
        <v>71.7</v>
      </c>
      <c r="BY64" s="3">
        <v>0</v>
      </c>
      <c r="BZ64" s="3">
        <v>32</v>
      </c>
      <c r="CA64" s="1" t="s">
        <v>27</v>
      </c>
      <c r="CC64" s="3">
        <v>81</v>
      </c>
      <c r="CD64" s="16">
        <v>82</v>
      </c>
      <c r="CE64" s="3">
        <v>0</v>
      </c>
      <c r="CF64" s="3">
        <v>0</v>
      </c>
      <c r="CG64" s="3">
        <v>0</v>
      </c>
      <c r="CH64" s="3">
        <v>0</v>
      </c>
      <c r="CI64" s="2" t="s">
        <v>189</v>
      </c>
      <c r="CJ64" s="3">
        <v>0</v>
      </c>
      <c r="CK64" s="3">
        <v>0</v>
      </c>
      <c r="CL64" s="3">
        <v>0</v>
      </c>
      <c r="CM64" s="3">
        <v>0</v>
      </c>
      <c r="CN64" s="2" t="s">
        <v>189</v>
      </c>
      <c r="CO64" s="3">
        <v>0</v>
      </c>
      <c r="CP64" s="3">
        <v>0</v>
      </c>
      <c r="CQ64" s="3">
        <v>0</v>
      </c>
      <c r="CR64" s="3">
        <v>0</v>
      </c>
      <c r="CS64" s="2" t="s">
        <v>189</v>
      </c>
      <c r="CT64" s="3">
        <v>2</v>
      </c>
      <c r="CU64" s="3">
        <v>1</v>
      </c>
      <c r="CV64" s="3">
        <v>1</v>
      </c>
      <c r="CW64" s="3">
        <v>0</v>
      </c>
      <c r="CX64" s="3">
        <v>0</v>
      </c>
      <c r="CY64" s="2" t="s">
        <v>189</v>
      </c>
      <c r="CZ64" s="3">
        <v>1</v>
      </c>
      <c r="DA64" s="3">
        <v>2</v>
      </c>
      <c r="DB64" s="3">
        <v>2</v>
      </c>
      <c r="DC64" s="3">
        <v>3</v>
      </c>
      <c r="DD64" s="3">
        <v>0</v>
      </c>
      <c r="DE64" s="1" t="s">
        <v>189</v>
      </c>
      <c r="DF64" s="3">
        <v>0</v>
      </c>
      <c r="DG64" s="3">
        <v>0</v>
      </c>
      <c r="DH64" s="3">
        <v>0</v>
      </c>
      <c r="DI64" s="3">
        <v>0</v>
      </c>
      <c r="DJ64" s="2" t="s">
        <v>189</v>
      </c>
      <c r="DK64" s="3">
        <v>0</v>
      </c>
      <c r="DL64" s="3">
        <v>0</v>
      </c>
      <c r="DM64" s="3">
        <v>0</v>
      </c>
      <c r="DN64" s="3">
        <v>0</v>
      </c>
      <c r="DO64" s="2" t="s">
        <v>189</v>
      </c>
    </row>
    <row r="65" spans="1:120">
      <c r="A65" t="s">
        <v>5</v>
      </c>
      <c r="B65" t="s">
        <v>43</v>
      </c>
      <c r="C65" t="s">
        <v>7</v>
      </c>
      <c r="D65" s="82">
        <v>2</v>
      </c>
      <c r="E65" t="s">
        <v>15</v>
      </c>
      <c r="F65" t="str">
        <f t="shared" si="23"/>
        <v>ABLA-M-2H</v>
      </c>
      <c r="G65" s="3">
        <v>37.486159999999998</v>
      </c>
      <c r="H65" s="3">
        <v>108.14242</v>
      </c>
      <c r="I65" s="3">
        <v>3290</v>
      </c>
      <c r="J65" s="3" t="s">
        <v>19</v>
      </c>
      <c r="K65" s="16">
        <v>10</v>
      </c>
      <c r="L65" s="15">
        <v>31.5</v>
      </c>
      <c r="M65" s="16">
        <v>1.2</v>
      </c>
      <c r="N65" s="15">
        <v>10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22</v>
      </c>
      <c r="V65" s="1">
        <v>1</v>
      </c>
      <c r="W65" s="1">
        <v>0</v>
      </c>
      <c r="X65" s="3">
        <v>0</v>
      </c>
      <c r="Y65" s="3">
        <v>0</v>
      </c>
      <c r="Z65" s="3">
        <v>0</v>
      </c>
      <c r="AA65" s="3">
        <v>7</v>
      </c>
      <c r="AB65" s="1">
        <v>0</v>
      </c>
      <c r="AC65" s="1">
        <v>1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1">
        <v>310</v>
      </c>
      <c r="AN65" s="1">
        <f t="shared" si="17"/>
        <v>70</v>
      </c>
      <c r="AO65" s="23">
        <v>70</v>
      </c>
      <c r="AP65" s="1">
        <f t="shared" si="2"/>
        <v>10</v>
      </c>
      <c r="AQ65" s="1">
        <v>80</v>
      </c>
      <c r="AR65">
        <f t="shared" si="3"/>
        <v>220</v>
      </c>
      <c r="AS65">
        <f t="shared" si="4"/>
        <v>230</v>
      </c>
      <c r="AT65" s="102">
        <f t="shared" si="5"/>
        <v>10</v>
      </c>
      <c r="AU65" s="102">
        <f t="shared" si="6"/>
        <v>230</v>
      </c>
      <c r="AV65" s="1">
        <f t="shared" si="15"/>
        <v>290</v>
      </c>
      <c r="AW65" s="1">
        <f t="shared" si="7"/>
        <v>10</v>
      </c>
      <c r="AX65" s="1">
        <f t="shared" si="8"/>
        <v>10</v>
      </c>
      <c r="AY65" s="1">
        <v>0</v>
      </c>
      <c r="AZ65" s="3">
        <v>0</v>
      </c>
      <c r="BA65" s="3">
        <v>0</v>
      </c>
      <c r="BB65" s="3">
        <v>0</v>
      </c>
      <c r="BC65" s="3">
        <v>12</v>
      </c>
      <c r="BD65" s="3">
        <v>0</v>
      </c>
      <c r="BE65" s="3">
        <v>4</v>
      </c>
      <c r="BF65" s="3">
        <v>0</v>
      </c>
      <c r="BG65" s="1">
        <v>0</v>
      </c>
      <c r="BH65" s="1">
        <v>0</v>
      </c>
      <c r="BI65" s="1">
        <v>0</v>
      </c>
      <c r="BJ65" s="1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f t="shared" si="9"/>
        <v>16</v>
      </c>
      <c r="BQ65" s="3">
        <f t="shared" si="10"/>
        <v>16</v>
      </c>
      <c r="BR65" s="3">
        <f t="shared" si="18"/>
        <v>4</v>
      </c>
      <c r="BS65" s="3">
        <f t="shared" si="19"/>
        <v>4</v>
      </c>
      <c r="BT65" s="3">
        <f t="shared" si="13"/>
        <v>12</v>
      </c>
      <c r="BU65" s="3">
        <f t="shared" si="14"/>
        <v>12</v>
      </c>
      <c r="BV65" s="46">
        <v>5</v>
      </c>
      <c r="BW65" s="3">
        <v>54</v>
      </c>
      <c r="BX65" s="3">
        <v>100</v>
      </c>
      <c r="BY65" s="3">
        <v>0</v>
      </c>
      <c r="BZ65" s="3">
        <v>25</v>
      </c>
      <c r="CA65" s="1" t="s">
        <v>27</v>
      </c>
      <c r="CB65" s="1" t="s">
        <v>513</v>
      </c>
      <c r="CC65" s="3">
        <v>86</v>
      </c>
      <c r="CD65" s="16">
        <v>87</v>
      </c>
      <c r="CE65" s="3">
        <v>0</v>
      </c>
      <c r="CF65" s="3">
        <v>0</v>
      </c>
      <c r="CG65" s="3">
        <v>0</v>
      </c>
      <c r="CH65" s="3">
        <v>0</v>
      </c>
      <c r="CI65" s="2" t="s">
        <v>189</v>
      </c>
      <c r="CJ65" s="3">
        <v>0</v>
      </c>
      <c r="CK65" s="3">
        <v>0</v>
      </c>
      <c r="CL65" s="3">
        <v>0</v>
      </c>
      <c r="CM65" s="3">
        <v>0</v>
      </c>
      <c r="CN65" s="2" t="s">
        <v>189</v>
      </c>
      <c r="CO65" s="3">
        <v>0</v>
      </c>
      <c r="CP65" s="3">
        <v>0</v>
      </c>
      <c r="CQ65" s="3">
        <v>0</v>
      </c>
      <c r="CR65" s="3">
        <v>0</v>
      </c>
      <c r="CS65" s="2" t="s">
        <v>189</v>
      </c>
      <c r="CT65" s="20">
        <v>53</v>
      </c>
      <c r="CU65" s="3">
        <v>11</v>
      </c>
      <c r="CV65" s="3">
        <v>4</v>
      </c>
      <c r="CW65" s="3">
        <v>0</v>
      </c>
      <c r="CX65" s="20">
        <v>0</v>
      </c>
      <c r="CY65" s="2" t="s">
        <v>189</v>
      </c>
      <c r="CZ65" s="3">
        <v>0</v>
      </c>
      <c r="DA65" s="3">
        <v>2</v>
      </c>
      <c r="DB65" s="3">
        <v>0</v>
      </c>
      <c r="DC65" s="3">
        <v>1</v>
      </c>
      <c r="DD65" s="3">
        <v>0</v>
      </c>
      <c r="DE65" s="1" t="s">
        <v>189</v>
      </c>
      <c r="DF65" s="3">
        <v>0</v>
      </c>
      <c r="DG65" s="3">
        <v>0</v>
      </c>
      <c r="DH65" s="3">
        <v>0</v>
      </c>
      <c r="DI65" s="3">
        <v>0</v>
      </c>
      <c r="DJ65" s="2" t="s">
        <v>189</v>
      </c>
      <c r="DK65" s="3">
        <v>0</v>
      </c>
      <c r="DL65" s="3">
        <v>0</v>
      </c>
      <c r="DM65" s="3">
        <v>0</v>
      </c>
      <c r="DN65" s="3">
        <v>0</v>
      </c>
      <c r="DO65" s="2" t="s">
        <v>189</v>
      </c>
    </row>
    <row r="66" spans="1:120">
      <c r="A66" t="s">
        <v>5</v>
      </c>
      <c r="B66" t="s">
        <v>43</v>
      </c>
      <c r="C66" t="s">
        <v>7</v>
      </c>
      <c r="D66" s="82">
        <v>2</v>
      </c>
      <c r="E66" t="s">
        <v>8</v>
      </c>
      <c r="F66" t="str">
        <f t="shared" si="23"/>
        <v>ABLA-M-2L</v>
      </c>
      <c r="G66" s="3">
        <v>37.486179999999997</v>
      </c>
      <c r="H66" s="3">
        <v>108.14272</v>
      </c>
      <c r="I66" s="3">
        <v>3293</v>
      </c>
      <c r="J66" s="3" t="s">
        <v>18</v>
      </c>
      <c r="K66" s="16">
        <v>11</v>
      </c>
      <c r="L66" s="15">
        <v>34.799999999999997</v>
      </c>
      <c r="M66" s="16">
        <v>1.9</v>
      </c>
      <c r="N66" s="15">
        <v>10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1">
        <v>7</v>
      </c>
      <c r="V66" s="1">
        <v>0</v>
      </c>
      <c r="W66" s="1">
        <v>0</v>
      </c>
      <c r="X66" s="3">
        <v>0</v>
      </c>
      <c r="Y66" s="3">
        <v>0</v>
      </c>
      <c r="Z66" s="3">
        <v>0</v>
      </c>
      <c r="AA66" s="1">
        <v>2</v>
      </c>
      <c r="AB66" s="1">
        <v>1</v>
      </c>
      <c r="AC66" s="1">
        <v>1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1">
        <v>110</v>
      </c>
      <c r="AN66" s="1">
        <f t="shared" si="17"/>
        <v>20</v>
      </c>
      <c r="AO66" s="23">
        <v>30</v>
      </c>
      <c r="AP66" s="1">
        <f t="shared" si="2"/>
        <v>20</v>
      </c>
      <c r="AQ66" s="1">
        <v>40</v>
      </c>
      <c r="AR66">
        <f t="shared" si="3"/>
        <v>70</v>
      </c>
      <c r="AS66">
        <f t="shared" si="4"/>
        <v>70</v>
      </c>
      <c r="AT66" s="102">
        <f t="shared" si="5"/>
        <v>0</v>
      </c>
      <c r="AU66" s="102">
        <f t="shared" si="6"/>
        <v>70</v>
      </c>
      <c r="AV66" s="1">
        <f t="shared" si="15"/>
        <v>90</v>
      </c>
      <c r="AW66" s="1">
        <f t="shared" si="7"/>
        <v>10</v>
      </c>
      <c r="AX66" s="1">
        <f t="shared" si="8"/>
        <v>10</v>
      </c>
      <c r="AY66" s="1">
        <v>0</v>
      </c>
      <c r="AZ66" s="3">
        <v>0</v>
      </c>
      <c r="BA66" s="3">
        <v>0</v>
      </c>
      <c r="BB66" s="3">
        <v>0</v>
      </c>
      <c r="BC66" s="3">
        <v>3</v>
      </c>
      <c r="BD66" s="3">
        <v>0</v>
      </c>
      <c r="BE66" s="3">
        <v>1</v>
      </c>
      <c r="BF66" s="3">
        <v>0</v>
      </c>
      <c r="BG66" s="1">
        <v>0</v>
      </c>
      <c r="BH66" s="1">
        <v>0</v>
      </c>
      <c r="BI66" s="1">
        <v>0</v>
      </c>
      <c r="BJ66" s="1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f t="shared" si="9"/>
        <v>4</v>
      </c>
      <c r="BQ66" s="3">
        <f t="shared" si="10"/>
        <v>4</v>
      </c>
      <c r="BR66" s="3">
        <f t="shared" si="18"/>
        <v>1</v>
      </c>
      <c r="BS66" s="3">
        <f t="shared" si="19"/>
        <v>1</v>
      </c>
      <c r="BT66" s="3">
        <f t="shared" si="13"/>
        <v>3</v>
      </c>
      <c r="BU66" s="3">
        <f t="shared" si="14"/>
        <v>3</v>
      </c>
      <c r="BV66" s="46">
        <v>1</v>
      </c>
      <c r="BW66" s="1">
        <v>33.5</v>
      </c>
      <c r="BX66" s="1">
        <v>91.7</v>
      </c>
      <c r="BY66" s="3">
        <v>0</v>
      </c>
      <c r="BZ66" s="3">
        <v>23</v>
      </c>
      <c r="CA66" s="1" t="s">
        <v>27</v>
      </c>
      <c r="CC66" s="3">
        <v>84</v>
      </c>
      <c r="CD66" s="16">
        <v>85</v>
      </c>
      <c r="CE66" s="3">
        <v>0</v>
      </c>
      <c r="CF66" s="3">
        <v>0</v>
      </c>
      <c r="CG66" s="3">
        <v>0</v>
      </c>
      <c r="CH66" s="3">
        <v>0</v>
      </c>
      <c r="CI66" s="2" t="s">
        <v>189</v>
      </c>
      <c r="CJ66" s="3">
        <v>0</v>
      </c>
      <c r="CK66" s="3">
        <v>0</v>
      </c>
      <c r="CL66" s="3">
        <v>0</v>
      </c>
      <c r="CM66" s="3">
        <v>0</v>
      </c>
      <c r="CN66" s="2" t="s">
        <v>189</v>
      </c>
      <c r="CO66" s="3">
        <v>0</v>
      </c>
      <c r="CP66" s="3">
        <v>0</v>
      </c>
      <c r="CQ66" s="3">
        <v>0</v>
      </c>
      <c r="CR66" s="3">
        <v>0</v>
      </c>
      <c r="CS66" s="2" t="s">
        <v>189</v>
      </c>
      <c r="CT66" s="3">
        <v>3</v>
      </c>
      <c r="CU66" s="3">
        <v>8</v>
      </c>
      <c r="CV66" s="3">
        <v>3</v>
      </c>
      <c r="CW66" s="3">
        <v>2</v>
      </c>
      <c r="CX66" s="3">
        <v>0</v>
      </c>
      <c r="CY66" s="2" t="s">
        <v>189</v>
      </c>
      <c r="CZ66" s="3">
        <v>1</v>
      </c>
      <c r="DA66" s="3">
        <v>0</v>
      </c>
      <c r="DB66" s="3">
        <v>0</v>
      </c>
      <c r="DC66" s="3">
        <v>1</v>
      </c>
      <c r="DD66" s="3">
        <v>0</v>
      </c>
      <c r="DE66" s="1" t="s">
        <v>189</v>
      </c>
      <c r="DF66" s="3">
        <v>0</v>
      </c>
      <c r="DG66" s="3">
        <v>0</v>
      </c>
      <c r="DH66" s="3">
        <v>0</v>
      </c>
      <c r="DI66" s="3">
        <v>0</v>
      </c>
      <c r="DJ66" s="2" t="s">
        <v>189</v>
      </c>
      <c r="DK66" s="3">
        <v>0</v>
      </c>
      <c r="DL66" s="3">
        <v>0</v>
      </c>
      <c r="DM66" s="3">
        <v>0</v>
      </c>
      <c r="DN66" s="3">
        <v>0</v>
      </c>
      <c r="DO66" s="2" t="s">
        <v>189</v>
      </c>
    </row>
    <row r="67" spans="1:120">
      <c r="A67" t="s">
        <v>5</v>
      </c>
      <c r="B67" t="s">
        <v>43</v>
      </c>
      <c r="C67" t="s">
        <v>7</v>
      </c>
      <c r="D67" s="82">
        <v>3</v>
      </c>
      <c r="E67" t="s">
        <v>15</v>
      </c>
      <c r="F67" t="str">
        <f t="shared" si="23"/>
        <v>ABLA-M-3H</v>
      </c>
      <c r="G67" s="3">
        <v>37.48565</v>
      </c>
      <c r="H67" s="3">
        <v>108.14148999999999</v>
      </c>
      <c r="I67" s="3">
        <v>3290</v>
      </c>
      <c r="J67" s="3" t="s">
        <v>19</v>
      </c>
      <c r="K67" s="16">
        <v>6</v>
      </c>
      <c r="L67" s="15">
        <v>39.299999999999997</v>
      </c>
      <c r="M67" s="16">
        <v>1.4</v>
      </c>
      <c r="N67" s="15">
        <v>10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14</v>
      </c>
      <c r="V67" s="1">
        <v>0</v>
      </c>
      <c r="W67" s="1">
        <v>1</v>
      </c>
      <c r="X67" s="3">
        <v>0</v>
      </c>
      <c r="Y67" s="3">
        <v>0</v>
      </c>
      <c r="Z67" s="3">
        <v>0</v>
      </c>
      <c r="AA67" s="3">
        <v>6</v>
      </c>
      <c r="AB67" s="1">
        <v>2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1">
        <v>240</v>
      </c>
      <c r="AN67" s="1">
        <f t="shared" ref="AN67:AN92" si="24">N67*AA67</f>
        <v>60</v>
      </c>
      <c r="AO67" s="23">
        <v>80</v>
      </c>
      <c r="AP67" s="1">
        <f t="shared" ref="AP67:AP130" si="25">AQ67-AN67</f>
        <v>30</v>
      </c>
      <c r="AQ67" s="1">
        <v>90</v>
      </c>
      <c r="AR67">
        <f t="shared" ref="AR67:AR130" si="26">AV67-AN67</f>
        <v>140</v>
      </c>
      <c r="AS67">
        <f t="shared" ref="AS67:AS130" si="27">AV67+AW67-AO67</f>
        <v>140</v>
      </c>
      <c r="AT67" s="102">
        <f t="shared" ref="AT67:AT130" si="28">AU67-AR67</f>
        <v>10</v>
      </c>
      <c r="AU67" s="102">
        <f t="shared" ref="AU67:AU130" si="29">AM67-AQ67</f>
        <v>150</v>
      </c>
      <c r="AV67" s="1">
        <f t="shared" si="15"/>
        <v>200</v>
      </c>
      <c r="AW67" s="1">
        <f t="shared" ref="AW67:AW130" si="30">(P67+S67+V67+Y67+AB67+AE67+AH67+AK67)*N67</f>
        <v>20</v>
      </c>
      <c r="AX67" s="1">
        <f t="shared" ref="AX67:AX130" si="31">AM67-AV67-AW67</f>
        <v>20</v>
      </c>
      <c r="AY67" s="1">
        <v>0</v>
      </c>
      <c r="AZ67" s="3">
        <v>0</v>
      </c>
      <c r="BA67" s="3">
        <v>0</v>
      </c>
      <c r="BB67" s="3">
        <v>0</v>
      </c>
      <c r="BC67" s="3">
        <v>2</v>
      </c>
      <c r="BD67" s="3">
        <v>0</v>
      </c>
      <c r="BE67" s="3">
        <v>3</v>
      </c>
      <c r="BF67" s="3">
        <v>0</v>
      </c>
      <c r="BG67" s="1">
        <v>0</v>
      </c>
      <c r="BH67" s="1">
        <v>0</v>
      </c>
      <c r="BI67" s="1">
        <v>0</v>
      </c>
      <c r="BJ67" s="1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f t="shared" ref="BP67:BP130" si="32">SUM(AY67:BO67)</f>
        <v>5</v>
      </c>
      <c r="BQ67" s="3">
        <f t="shared" ref="BQ67:BQ130" si="33">SUM(AY67,BA67,BC67,BE67,BG67,BI67,BK67,BL67,BN67)</f>
        <v>5</v>
      </c>
      <c r="BR67" s="3">
        <f t="shared" ref="BR67:BR92" si="34">SUM(BD67:BE67)</f>
        <v>3</v>
      </c>
      <c r="BS67" s="3">
        <f t="shared" ref="BS67:BS92" si="35">BE67</f>
        <v>3</v>
      </c>
      <c r="BT67" s="3">
        <f t="shared" ref="BT67:BT130" si="36">BP67-BR67</f>
        <v>2</v>
      </c>
      <c r="BU67" s="3">
        <f t="shared" ref="BU67:BU130" si="37">BQ67-BS67</f>
        <v>2</v>
      </c>
      <c r="BV67" s="46">
        <v>3</v>
      </c>
      <c r="BW67" s="3">
        <v>53.3</v>
      </c>
      <c r="BX67" s="3">
        <v>87.1</v>
      </c>
      <c r="BY67" s="3">
        <v>0</v>
      </c>
      <c r="BZ67" s="3">
        <v>29</v>
      </c>
      <c r="CA67" s="1" t="s">
        <v>27</v>
      </c>
      <c r="CC67" s="3">
        <v>90</v>
      </c>
      <c r="CD67" s="16">
        <v>91</v>
      </c>
      <c r="CE67" s="3">
        <v>0</v>
      </c>
      <c r="CF67" s="3">
        <v>0</v>
      </c>
      <c r="CG67" s="3">
        <v>0</v>
      </c>
      <c r="CH67" s="3">
        <v>0</v>
      </c>
      <c r="CI67" s="2" t="s">
        <v>189</v>
      </c>
      <c r="CJ67" s="3">
        <v>0</v>
      </c>
      <c r="CK67" s="3">
        <v>0</v>
      </c>
      <c r="CL67" s="3">
        <v>0</v>
      </c>
      <c r="CM67" s="3">
        <v>0</v>
      </c>
      <c r="CN67" s="2" t="s">
        <v>189</v>
      </c>
      <c r="CO67" s="3">
        <v>0</v>
      </c>
      <c r="CP67" s="3">
        <v>0</v>
      </c>
      <c r="CQ67" s="3">
        <v>0</v>
      </c>
      <c r="CR67" s="3">
        <v>0</v>
      </c>
      <c r="CS67" s="2" t="s">
        <v>189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2" t="s">
        <v>189</v>
      </c>
      <c r="CZ67" s="3">
        <v>2</v>
      </c>
      <c r="DA67" s="3">
        <v>1</v>
      </c>
      <c r="DB67" s="3">
        <v>1</v>
      </c>
      <c r="DC67" s="3">
        <v>0</v>
      </c>
      <c r="DD67" s="3">
        <v>0</v>
      </c>
      <c r="DE67" s="1" t="s">
        <v>189</v>
      </c>
      <c r="DF67" s="3">
        <v>0</v>
      </c>
      <c r="DG67" s="3">
        <v>0</v>
      </c>
      <c r="DH67" s="3">
        <v>0</v>
      </c>
      <c r="DI67" s="3">
        <v>0</v>
      </c>
      <c r="DJ67" s="2" t="s">
        <v>189</v>
      </c>
      <c r="DK67" s="3">
        <v>0</v>
      </c>
      <c r="DL67" s="3">
        <v>0</v>
      </c>
      <c r="DM67" s="3">
        <v>0</v>
      </c>
      <c r="DN67" s="3">
        <v>0</v>
      </c>
      <c r="DO67" s="2" t="s">
        <v>189</v>
      </c>
    </row>
    <row r="68" spans="1:120">
      <c r="A68" t="s">
        <v>5</v>
      </c>
      <c r="B68" t="s">
        <v>43</v>
      </c>
      <c r="C68" t="s">
        <v>7</v>
      </c>
      <c r="D68" s="82">
        <v>3</v>
      </c>
      <c r="E68" t="s">
        <v>8</v>
      </c>
      <c r="F68" t="str">
        <f t="shared" si="23"/>
        <v>ABLA-M-3L</v>
      </c>
      <c r="G68" s="3">
        <v>37.485389999999995</v>
      </c>
      <c r="H68" s="3">
        <v>108.14242999999999</v>
      </c>
      <c r="I68" s="3">
        <v>3287</v>
      </c>
      <c r="J68" s="3" t="s">
        <v>19</v>
      </c>
      <c r="K68" s="16">
        <v>15</v>
      </c>
      <c r="L68" s="15">
        <v>33.6</v>
      </c>
      <c r="M68" s="16">
        <v>1.2</v>
      </c>
      <c r="N68" s="15">
        <v>10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9</v>
      </c>
      <c r="V68" s="1">
        <v>0</v>
      </c>
      <c r="W68" s="1">
        <v>0</v>
      </c>
      <c r="X68" s="3">
        <v>0</v>
      </c>
      <c r="Y68" s="3">
        <v>0</v>
      </c>
      <c r="Z68" s="3">
        <v>0</v>
      </c>
      <c r="AA68" s="3">
        <v>4</v>
      </c>
      <c r="AB68" s="3">
        <v>3</v>
      </c>
      <c r="AC68" s="1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1">
        <v>170</v>
      </c>
      <c r="AN68" s="1">
        <f t="shared" si="24"/>
        <v>40</v>
      </c>
      <c r="AO68" s="23">
        <v>70</v>
      </c>
      <c r="AP68" s="1">
        <f t="shared" si="25"/>
        <v>40</v>
      </c>
      <c r="AQ68" s="1">
        <v>80</v>
      </c>
      <c r="AR68">
        <f t="shared" si="26"/>
        <v>90</v>
      </c>
      <c r="AS68">
        <f t="shared" si="27"/>
        <v>90</v>
      </c>
      <c r="AT68" s="102">
        <f t="shared" si="28"/>
        <v>0</v>
      </c>
      <c r="AU68" s="102">
        <f t="shared" si="29"/>
        <v>90</v>
      </c>
      <c r="AV68" s="1">
        <f t="shared" si="15"/>
        <v>130</v>
      </c>
      <c r="AW68" s="1">
        <f t="shared" si="30"/>
        <v>30</v>
      </c>
      <c r="AX68" s="1">
        <f t="shared" si="31"/>
        <v>10</v>
      </c>
      <c r="AY68" s="1">
        <v>0</v>
      </c>
      <c r="AZ68" s="3">
        <v>0</v>
      </c>
      <c r="BA68" s="3">
        <v>0</v>
      </c>
      <c r="BB68" s="3">
        <v>0</v>
      </c>
      <c r="BC68" s="3">
        <v>2</v>
      </c>
      <c r="BD68" s="3">
        <v>0</v>
      </c>
      <c r="BE68" s="3">
        <v>2</v>
      </c>
      <c r="BF68" s="3">
        <v>0</v>
      </c>
      <c r="BG68" s="1">
        <v>0</v>
      </c>
      <c r="BH68" s="1">
        <v>0</v>
      </c>
      <c r="BI68" s="1">
        <v>0</v>
      </c>
      <c r="BJ68" s="1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f t="shared" si="32"/>
        <v>4</v>
      </c>
      <c r="BQ68" s="3">
        <f t="shared" si="33"/>
        <v>4</v>
      </c>
      <c r="BR68" s="3">
        <f t="shared" si="34"/>
        <v>2</v>
      </c>
      <c r="BS68" s="3">
        <f t="shared" si="35"/>
        <v>2</v>
      </c>
      <c r="BT68" s="3">
        <f t="shared" si="36"/>
        <v>2</v>
      </c>
      <c r="BU68" s="3">
        <f t="shared" si="37"/>
        <v>2</v>
      </c>
      <c r="BV68" s="46">
        <v>1</v>
      </c>
      <c r="BW68" s="3">
        <v>33.4</v>
      </c>
      <c r="BX68" s="3">
        <v>78.900000000000006</v>
      </c>
      <c r="BY68" s="3">
        <v>0</v>
      </c>
      <c r="BZ68" s="3">
        <v>27</v>
      </c>
      <c r="CA68" s="1" t="s">
        <v>27</v>
      </c>
      <c r="CB68" s="20" t="s">
        <v>244</v>
      </c>
      <c r="CC68" s="3">
        <v>88</v>
      </c>
      <c r="CD68" s="16">
        <v>89</v>
      </c>
      <c r="CE68" s="3">
        <v>0</v>
      </c>
      <c r="CF68" s="3">
        <v>0</v>
      </c>
      <c r="CG68" s="3">
        <v>0</v>
      </c>
      <c r="CH68" s="3">
        <v>0</v>
      </c>
      <c r="CI68" s="2" t="s">
        <v>189</v>
      </c>
      <c r="CJ68" s="3">
        <v>0</v>
      </c>
      <c r="CK68" s="3">
        <v>0</v>
      </c>
      <c r="CL68" s="3">
        <v>0</v>
      </c>
      <c r="CM68" s="3">
        <v>0</v>
      </c>
      <c r="CN68" s="2" t="s">
        <v>189</v>
      </c>
      <c r="CO68" s="3">
        <v>0</v>
      </c>
      <c r="CP68" s="3">
        <v>0</v>
      </c>
      <c r="CQ68" s="3">
        <v>0</v>
      </c>
      <c r="CR68" s="3">
        <v>0</v>
      </c>
      <c r="CS68" s="2" t="s">
        <v>189</v>
      </c>
      <c r="CT68" s="3">
        <v>13</v>
      </c>
      <c r="CU68" s="3">
        <v>5</v>
      </c>
      <c r="CV68" s="3">
        <v>1</v>
      </c>
      <c r="CW68" s="3">
        <v>1</v>
      </c>
      <c r="CX68" s="3">
        <v>11</v>
      </c>
      <c r="CY68" s="2" t="s">
        <v>189</v>
      </c>
      <c r="CZ68" s="3">
        <v>4</v>
      </c>
      <c r="DA68" s="3">
        <v>0</v>
      </c>
      <c r="DB68" s="3">
        <v>0</v>
      </c>
      <c r="DC68" s="3">
        <v>1</v>
      </c>
      <c r="DD68" s="3">
        <v>2</v>
      </c>
      <c r="DE68" s="1" t="s">
        <v>189</v>
      </c>
      <c r="DF68" s="3">
        <v>0</v>
      </c>
      <c r="DG68" s="3">
        <v>0</v>
      </c>
      <c r="DH68" s="3">
        <v>0</v>
      </c>
      <c r="DI68" s="3">
        <v>0</v>
      </c>
      <c r="DJ68" s="2" t="s">
        <v>189</v>
      </c>
      <c r="DK68" s="3">
        <v>0</v>
      </c>
      <c r="DL68" s="3">
        <v>0</v>
      </c>
      <c r="DM68" s="3">
        <v>0</v>
      </c>
      <c r="DN68" s="3">
        <v>0</v>
      </c>
      <c r="DO68" s="2" t="s">
        <v>189</v>
      </c>
    </row>
    <row r="69" spans="1:120">
      <c r="A69" t="s">
        <v>5</v>
      </c>
      <c r="B69" t="s">
        <v>43</v>
      </c>
      <c r="C69" t="s">
        <v>7</v>
      </c>
      <c r="D69" s="82">
        <v>4</v>
      </c>
      <c r="E69" t="s">
        <v>15</v>
      </c>
      <c r="F69" t="str">
        <f t="shared" si="23"/>
        <v>ABLA-M-4H</v>
      </c>
      <c r="G69" s="3">
        <v>37.48489</v>
      </c>
      <c r="H69" s="3">
        <v>108.14058</v>
      </c>
      <c r="I69" s="3">
        <v>3285</v>
      </c>
      <c r="J69" s="3" t="s">
        <v>16</v>
      </c>
      <c r="K69" s="16">
        <v>10</v>
      </c>
      <c r="L69" s="15">
        <v>34</v>
      </c>
      <c r="M69" s="16">
        <v>1.5</v>
      </c>
      <c r="N69" s="15">
        <v>10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6</v>
      </c>
      <c r="V69" s="1">
        <v>0</v>
      </c>
      <c r="W69" s="1">
        <v>0</v>
      </c>
      <c r="X69" s="3">
        <v>0</v>
      </c>
      <c r="Y69" s="3">
        <v>0</v>
      </c>
      <c r="Z69" s="3">
        <v>0</v>
      </c>
      <c r="AA69" s="3">
        <v>16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1">
        <v>220</v>
      </c>
      <c r="AN69" s="1">
        <f t="shared" si="24"/>
        <v>160</v>
      </c>
      <c r="AO69" s="23">
        <v>160</v>
      </c>
      <c r="AP69" s="1">
        <f t="shared" si="25"/>
        <v>0</v>
      </c>
      <c r="AQ69" s="1">
        <v>160</v>
      </c>
      <c r="AR69">
        <f t="shared" si="26"/>
        <v>60</v>
      </c>
      <c r="AS69">
        <f t="shared" si="27"/>
        <v>60</v>
      </c>
      <c r="AT69" s="102">
        <f t="shared" si="28"/>
        <v>0</v>
      </c>
      <c r="AU69" s="102">
        <f t="shared" si="29"/>
        <v>60</v>
      </c>
      <c r="AV69" s="1">
        <f t="shared" si="15"/>
        <v>220</v>
      </c>
      <c r="AW69" s="1">
        <f t="shared" si="30"/>
        <v>0</v>
      </c>
      <c r="AX69" s="1">
        <f t="shared" si="31"/>
        <v>0</v>
      </c>
      <c r="AY69" s="1">
        <v>0</v>
      </c>
      <c r="AZ69" s="3">
        <v>0</v>
      </c>
      <c r="BA69" s="3">
        <v>0</v>
      </c>
      <c r="BB69" s="3">
        <v>0</v>
      </c>
      <c r="BC69" s="3">
        <v>1</v>
      </c>
      <c r="BD69" s="3">
        <v>0</v>
      </c>
      <c r="BE69" s="3">
        <v>5</v>
      </c>
      <c r="BF69" s="3">
        <v>0</v>
      </c>
      <c r="BG69" s="1">
        <v>0</v>
      </c>
      <c r="BH69" s="1">
        <v>0</v>
      </c>
      <c r="BI69" s="1">
        <v>0</v>
      </c>
      <c r="BJ69" s="1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f t="shared" si="32"/>
        <v>6</v>
      </c>
      <c r="BQ69" s="3">
        <f t="shared" si="33"/>
        <v>6</v>
      </c>
      <c r="BR69" s="3">
        <f t="shared" si="34"/>
        <v>5</v>
      </c>
      <c r="BS69" s="3">
        <f t="shared" si="35"/>
        <v>5</v>
      </c>
      <c r="BT69" s="3">
        <f t="shared" si="36"/>
        <v>1</v>
      </c>
      <c r="BU69" s="3">
        <f t="shared" si="37"/>
        <v>1</v>
      </c>
      <c r="BV69" s="46">
        <v>4</v>
      </c>
      <c r="BW69" s="3">
        <v>39.1</v>
      </c>
      <c r="BX69" s="3">
        <v>81.900000000000006</v>
      </c>
      <c r="BY69" s="3">
        <v>0</v>
      </c>
      <c r="BZ69" s="3">
        <v>25</v>
      </c>
      <c r="CA69" s="1" t="s">
        <v>27</v>
      </c>
      <c r="CC69" s="3">
        <v>92</v>
      </c>
      <c r="CD69" s="16">
        <v>93</v>
      </c>
      <c r="CE69" s="3">
        <v>0</v>
      </c>
      <c r="CF69" s="3">
        <v>0</v>
      </c>
      <c r="CG69" s="3">
        <v>0</v>
      </c>
      <c r="CH69" s="3">
        <v>0</v>
      </c>
      <c r="CI69" s="2" t="s">
        <v>189</v>
      </c>
      <c r="CJ69" s="3">
        <v>0</v>
      </c>
      <c r="CK69" s="3">
        <v>0</v>
      </c>
      <c r="CL69" s="3">
        <v>0</v>
      </c>
      <c r="CM69" s="3">
        <v>0</v>
      </c>
      <c r="CN69" s="2" t="s">
        <v>189</v>
      </c>
      <c r="CO69" s="3">
        <v>0</v>
      </c>
      <c r="CP69" s="3">
        <v>0</v>
      </c>
      <c r="CQ69" s="3">
        <v>0</v>
      </c>
      <c r="CR69" s="3">
        <v>0</v>
      </c>
      <c r="CS69" s="2" t="s">
        <v>189</v>
      </c>
      <c r="CT69" s="3">
        <v>4</v>
      </c>
      <c r="CU69" s="3">
        <v>5</v>
      </c>
      <c r="CV69" s="3">
        <v>1</v>
      </c>
      <c r="CW69" s="3">
        <v>1</v>
      </c>
      <c r="CX69" s="3">
        <v>0</v>
      </c>
      <c r="CY69" s="2" t="s">
        <v>189</v>
      </c>
      <c r="CZ69" s="3">
        <v>0</v>
      </c>
      <c r="DA69" s="3">
        <v>1</v>
      </c>
      <c r="DB69" s="3">
        <v>1</v>
      </c>
      <c r="DC69" s="3">
        <v>0</v>
      </c>
      <c r="DD69" s="3">
        <v>0</v>
      </c>
      <c r="DE69" s="1" t="s">
        <v>189</v>
      </c>
      <c r="DF69" s="3">
        <v>0</v>
      </c>
      <c r="DG69" s="3">
        <v>0</v>
      </c>
      <c r="DH69" s="3">
        <v>0</v>
      </c>
      <c r="DI69" s="3">
        <v>0</v>
      </c>
      <c r="DJ69" s="2" t="s">
        <v>189</v>
      </c>
      <c r="DK69" s="3">
        <v>0</v>
      </c>
      <c r="DL69" s="3">
        <v>0</v>
      </c>
      <c r="DM69" s="3">
        <v>0</v>
      </c>
      <c r="DN69" s="3">
        <v>0</v>
      </c>
      <c r="DO69" s="2" t="s">
        <v>189</v>
      </c>
    </row>
    <row r="70" spans="1:120">
      <c r="A70" t="s">
        <v>5</v>
      </c>
      <c r="B70" t="s">
        <v>43</v>
      </c>
      <c r="C70" t="s">
        <v>7</v>
      </c>
      <c r="D70" s="82">
        <v>4</v>
      </c>
      <c r="E70" t="s">
        <v>8</v>
      </c>
      <c r="F70" t="str">
        <f t="shared" si="23"/>
        <v>ABLA-M-4L</v>
      </c>
      <c r="G70" s="3">
        <v>37.485229999999994</v>
      </c>
      <c r="H70" s="3">
        <v>108.14027999999999</v>
      </c>
      <c r="I70" s="3">
        <v>3300</v>
      </c>
      <c r="J70" s="3" t="s">
        <v>19</v>
      </c>
      <c r="K70" s="16">
        <v>10</v>
      </c>
      <c r="L70" s="15">
        <v>25</v>
      </c>
      <c r="M70" s="16">
        <v>1.9</v>
      </c>
      <c r="N70" s="15">
        <v>10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</v>
      </c>
      <c r="V70" s="1">
        <v>0</v>
      </c>
      <c r="W70" s="1">
        <v>1</v>
      </c>
      <c r="X70" s="3">
        <v>0</v>
      </c>
      <c r="Y70" s="3">
        <v>0</v>
      </c>
      <c r="Z70" s="3">
        <v>0</v>
      </c>
      <c r="AA70" s="3">
        <v>3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1">
        <v>80</v>
      </c>
      <c r="AN70" s="1">
        <f t="shared" si="24"/>
        <v>30</v>
      </c>
      <c r="AO70" s="23">
        <v>30</v>
      </c>
      <c r="AP70" s="1">
        <f t="shared" si="25"/>
        <v>0</v>
      </c>
      <c r="AQ70" s="1">
        <v>30</v>
      </c>
      <c r="AR70">
        <f t="shared" si="26"/>
        <v>40</v>
      </c>
      <c r="AS70">
        <f t="shared" si="27"/>
        <v>40</v>
      </c>
      <c r="AT70" s="102">
        <f t="shared" si="28"/>
        <v>10</v>
      </c>
      <c r="AU70" s="102">
        <f t="shared" si="29"/>
        <v>50</v>
      </c>
      <c r="AV70" s="1">
        <f t="shared" si="15"/>
        <v>70</v>
      </c>
      <c r="AW70" s="1">
        <f t="shared" si="30"/>
        <v>0</v>
      </c>
      <c r="AX70" s="1">
        <f t="shared" si="31"/>
        <v>10</v>
      </c>
      <c r="AY70" s="1">
        <v>0</v>
      </c>
      <c r="AZ70" s="3">
        <v>0</v>
      </c>
      <c r="BA70" s="3">
        <v>0</v>
      </c>
      <c r="BB70" s="3">
        <v>0</v>
      </c>
      <c r="BC70" s="3">
        <v>2</v>
      </c>
      <c r="BD70" s="3">
        <v>0</v>
      </c>
      <c r="BE70" s="3">
        <v>3</v>
      </c>
      <c r="BF70" s="3">
        <v>0</v>
      </c>
      <c r="BG70" s="1">
        <v>0</v>
      </c>
      <c r="BH70" s="1">
        <v>0</v>
      </c>
      <c r="BI70" s="1">
        <v>0</v>
      </c>
      <c r="BJ70" s="1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f t="shared" si="32"/>
        <v>5</v>
      </c>
      <c r="BQ70" s="3">
        <f t="shared" si="33"/>
        <v>5</v>
      </c>
      <c r="BR70" s="3">
        <f t="shared" si="34"/>
        <v>3</v>
      </c>
      <c r="BS70" s="3">
        <f t="shared" si="35"/>
        <v>3</v>
      </c>
      <c r="BT70" s="3">
        <f t="shared" si="36"/>
        <v>2</v>
      </c>
      <c r="BU70" s="3">
        <f t="shared" si="37"/>
        <v>2</v>
      </c>
      <c r="BV70" s="46">
        <v>2</v>
      </c>
      <c r="BW70" s="3">
        <v>39</v>
      </c>
      <c r="BX70" s="3">
        <v>64.7</v>
      </c>
      <c r="BY70" s="3">
        <v>0</v>
      </c>
      <c r="BZ70" s="3">
        <v>25</v>
      </c>
      <c r="CA70" s="1" t="s">
        <v>27</v>
      </c>
      <c r="CC70" s="3">
        <v>94</v>
      </c>
      <c r="CD70" s="16">
        <v>95</v>
      </c>
      <c r="CE70" s="3">
        <v>0</v>
      </c>
      <c r="CF70" s="3">
        <v>0</v>
      </c>
      <c r="CG70" s="3">
        <v>0</v>
      </c>
      <c r="CH70" s="3">
        <v>0</v>
      </c>
      <c r="CI70" s="2" t="s">
        <v>189</v>
      </c>
      <c r="CJ70" s="3">
        <v>0</v>
      </c>
      <c r="CK70" s="3">
        <v>0</v>
      </c>
      <c r="CL70" s="3">
        <v>0</v>
      </c>
      <c r="CM70" s="3">
        <v>0</v>
      </c>
      <c r="CN70" s="2" t="s">
        <v>189</v>
      </c>
      <c r="CO70" s="3">
        <v>0</v>
      </c>
      <c r="CP70" s="3">
        <v>0</v>
      </c>
      <c r="CQ70" s="3">
        <v>0</v>
      </c>
      <c r="CR70" s="3">
        <v>0</v>
      </c>
      <c r="CS70" s="2" t="s">
        <v>189</v>
      </c>
      <c r="CT70" s="3">
        <v>2</v>
      </c>
      <c r="CU70" s="3">
        <v>1</v>
      </c>
      <c r="CV70" s="3">
        <v>1</v>
      </c>
      <c r="CW70" s="3">
        <v>0</v>
      </c>
      <c r="CX70" s="3">
        <v>0</v>
      </c>
      <c r="CY70" s="2" t="s">
        <v>189</v>
      </c>
      <c r="CZ70" s="3">
        <v>4</v>
      </c>
      <c r="DA70" s="3">
        <v>4</v>
      </c>
      <c r="DB70" s="3">
        <v>0</v>
      </c>
      <c r="DC70" s="3">
        <v>0</v>
      </c>
      <c r="DD70" s="3">
        <v>0</v>
      </c>
      <c r="DE70" s="1" t="s">
        <v>189</v>
      </c>
      <c r="DF70" s="3">
        <v>0</v>
      </c>
      <c r="DG70" s="3">
        <v>0</v>
      </c>
      <c r="DH70" s="3">
        <v>0</v>
      </c>
      <c r="DI70" s="3">
        <v>0</v>
      </c>
      <c r="DJ70" s="2" t="s">
        <v>189</v>
      </c>
      <c r="DK70" s="3">
        <v>0</v>
      </c>
      <c r="DL70" s="3">
        <v>0</v>
      </c>
      <c r="DM70" s="3">
        <v>0</v>
      </c>
      <c r="DN70" s="3">
        <v>0</v>
      </c>
      <c r="DO70" s="2" t="s">
        <v>189</v>
      </c>
    </row>
    <row r="71" spans="1:120">
      <c r="A71" s="1" t="s">
        <v>5</v>
      </c>
      <c r="B71" s="1" t="s">
        <v>43</v>
      </c>
      <c r="C71" s="1" t="s">
        <v>7</v>
      </c>
      <c r="D71" s="81">
        <v>5</v>
      </c>
      <c r="E71" s="1" t="s">
        <v>15</v>
      </c>
      <c r="F71" s="1" t="str">
        <f t="shared" si="23"/>
        <v>ABLA-M-5H</v>
      </c>
      <c r="G71" s="3">
        <v>37.485119999999995</v>
      </c>
      <c r="H71" s="3">
        <v>108.13884999999999</v>
      </c>
      <c r="I71" s="3">
        <v>3285</v>
      </c>
      <c r="J71" s="3" t="s">
        <v>19</v>
      </c>
      <c r="K71" s="16">
        <v>8</v>
      </c>
      <c r="L71" s="15">
        <v>25.2</v>
      </c>
      <c r="M71" s="16">
        <v>1.1000000000000001</v>
      </c>
      <c r="N71" s="15">
        <v>10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8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A71" s="3">
        <v>14</v>
      </c>
      <c r="AB71" s="3">
        <v>0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1">
        <v>240</v>
      </c>
      <c r="AN71" s="1">
        <f t="shared" si="24"/>
        <v>140</v>
      </c>
      <c r="AO71" s="23">
        <v>140</v>
      </c>
      <c r="AP71" s="1">
        <f t="shared" si="25"/>
        <v>10</v>
      </c>
      <c r="AQ71" s="1">
        <v>150</v>
      </c>
      <c r="AR71">
        <f t="shared" si="26"/>
        <v>80</v>
      </c>
      <c r="AS71">
        <f t="shared" si="27"/>
        <v>80</v>
      </c>
      <c r="AT71" s="102">
        <f t="shared" si="28"/>
        <v>10</v>
      </c>
      <c r="AU71" s="102">
        <f t="shared" si="29"/>
        <v>90</v>
      </c>
      <c r="AV71" s="1">
        <f t="shared" si="15"/>
        <v>220</v>
      </c>
      <c r="AW71" s="1">
        <f t="shared" si="30"/>
        <v>0</v>
      </c>
      <c r="AX71" s="1">
        <f t="shared" si="31"/>
        <v>20</v>
      </c>
      <c r="AY71" s="1">
        <v>0</v>
      </c>
      <c r="AZ71" s="3">
        <v>0</v>
      </c>
      <c r="BA71" s="3">
        <v>0</v>
      </c>
      <c r="BB71" s="3">
        <v>0</v>
      </c>
      <c r="BC71" s="3">
        <v>6</v>
      </c>
      <c r="BD71" s="3">
        <v>0</v>
      </c>
      <c r="BE71" s="3">
        <v>11</v>
      </c>
      <c r="BF71" s="3">
        <v>0</v>
      </c>
      <c r="BG71" s="1">
        <v>0</v>
      </c>
      <c r="BH71" s="1">
        <v>0</v>
      </c>
      <c r="BI71" s="1">
        <v>0</v>
      </c>
      <c r="BJ71" s="1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f t="shared" si="32"/>
        <v>17</v>
      </c>
      <c r="BQ71" s="3">
        <f t="shared" si="33"/>
        <v>17</v>
      </c>
      <c r="BR71" s="3">
        <f t="shared" si="34"/>
        <v>11</v>
      </c>
      <c r="BS71" s="3">
        <f t="shared" si="35"/>
        <v>11</v>
      </c>
      <c r="BT71" s="3">
        <f t="shared" si="36"/>
        <v>6</v>
      </c>
      <c r="BU71" s="3">
        <f t="shared" si="37"/>
        <v>6</v>
      </c>
      <c r="BV71" s="46">
        <v>1</v>
      </c>
      <c r="BW71" s="3">
        <v>34</v>
      </c>
      <c r="BX71" s="3">
        <v>48</v>
      </c>
      <c r="BY71" s="3">
        <v>0</v>
      </c>
      <c r="BZ71" s="3">
        <v>36</v>
      </c>
      <c r="CA71" s="1" t="s">
        <v>27</v>
      </c>
      <c r="CC71" s="3">
        <v>96</v>
      </c>
      <c r="CD71" s="16">
        <v>97</v>
      </c>
      <c r="CE71" s="3">
        <v>0</v>
      </c>
      <c r="CF71" s="3">
        <v>0</v>
      </c>
      <c r="CG71" s="3">
        <v>0</v>
      </c>
      <c r="CH71" s="3">
        <v>0</v>
      </c>
      <c r="CI71" s="2" t="s">
        <v>189</v>
      </c>
      <c r="CJ71" s="3">
        <v>0</v>
      </c>
      <c r="CK71" s="3">
        <v>0</v>
      </c>
      <c r="CL71" s="3">
        <v>0</v>
      </c>
      <c r="CM71" s="3">
        <v>0</v>
      </c>
      <c r="CN71" s="2" t="s">
        <v>189</v>
      </c>
      <c r="CO71" s="3">
        <v>0</v>
      </c>
      <c r="CP71" s="3">
        <v>0</v>
      </c>
      <c r="CQ71" s="3">
        <v>0</v>
      </c>
      <c r="CR71" s="3">
        <v>0</v>
      </c>
      <c r="CS71" s="2" t="s">
        <v>189</v>
      </c>
      <c r="CT71" s="3">
        <v>0</v>
      </c>
      <c r="CU71" s="3">
        <v>3</v>
      </c>
      <c r="CV71" s="3">
        <v>5</v>
      </c>
      <c r="CW71" s="3">
        <v>3</v>
      </c>
      <c r="CX71" s="3">
        <v>0</v>
      </c>
      <c r="CY71" s="2" t="s">
        <v>189</v>
      </c>
      <c r="CZ71" s="3">
        <v>1</v>
      </c>
      <c r="DA71" s="3">
        <v>1</v>
      </c>
      <c r="DB71" s="3">
        <v>2</v>
      </c>
      <c r="DC71" s="3">
        <v>3</v>
      </c>
      <c r="DD71" s="3">
        <v>0</v>
      </c>
      <c r="DE71" s="1" t="s">
        <v>189</v>
      </c>
      <c r="DF71" s="3">
        <v>0</v>
      </c>
      <c r="DG71" s="3">
        <v>0</v>
      </c>
      <c r="DH71" s="3">
        <v>0</v>
      </c>
      <c r="DI71" s="3">
        <v>0</v>
      </c>
      <c r="DJ71" s="2" t="s">
        <v>189</v>
      </c>
      <c r="DK71" s="3">
        <v>0</v>
      </c>
      <c r="DL71" s="3">
        <v>0</v>
      </c>
      <c r="DM71" s="3">
        <v>0</v>
      </c>
      <c r="DN71" s="3">
        <v>0</v>
      </c>
      <c r="DO71" s="2" t="s">
        <v>189</v>
      </c>
      <c r="DP71" s="1"/>
    </row>
    <row r="72" spans="1:120">
      <c r="A72" t="s">
        <v>5</v>
      </c>
      <c r="B72" t="s">
        <v>43</v>
      </c>
      <c r="C72" t="s">
        <v>7</v>
      </c>
      <c r="D72" s="82">
        <v>5</v>
      </c>
      <c r="E72" t="s">
        <v>8</v>
      </c>
      <c r="F72" t="str">
        <f t="shared" si="23"/>
        <v>ABLA-M-5L</v>
      </c>
      <c r="G72" s="3">
        <v>37.485139999999994</v>
      </c>
      <c r="H72" s="3">
        <v>108.13905</v>
      </c>
      <c r="I72" s="3">
        <v>3285</v>
      </c>
      <c r="J72" s="3" t="s">
        <v>19</v>
      </c>
      <c r="K72" s="16">
        <v>8</v>
      </c>
      <c r="L72" s="15">
        <v>25.2</v>
      </c>
      <c r="M72" s="16">
        <v>1</v>
      </c>
      <c r="N72" s="15">
        <v>10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6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6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1">
        <v>130</v>
      </c>
      <c r="AN72" s="1">
        <f t="shared" si="24"/>
        <v>60</v>
      </c>
      <c r="AO72" s="23">
        <v>60</v>
      </c>
      <c r="AP72" s="1">
        <f t="shared" si="25"/>
        <v>0</v>
      </c>
      <c r="AQ72" s="1">
        <v>60</v>
      </c>
      <c r="AR72">
        <f t="shared" si="26"/>
        <v>60</v>
      </c>
      <c r="AS72">
        <f t="shared" si="27"/>
        <v>60</v>
      </c>
      <c r="AT72" s="102">
        <f t="shared" si="28"/>
        <v>10</v>
      </c>
      <c r="AU72" s="102">
        <f t="shared" si="29"/>
        <v>70</v>
      </c>
      <c r="AV72" s="1">
        <f t="shared" si="15"/>
        <v>120</v>
      </c>
      <c r="AW72" s="1">
        <f t="shared" si="30"/>
        <v>0</v>
      </c>
      <c r="AX72" s="1">
        <f t="shared" si="31"/>
        <v>10</v>
      </c>
      <c r="AY72" s="1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3</v>
      </c>
      <c r="BF72" s="3">
        <v>0</v>
      </c>
      <c r="BG72" s="1">
        <v>0</v>
      </c>
      <c r="BH72" s="1">
        <v>0</v>
      </c>
      <c r="BI72" s="1">
        <v>0</v>
      </c>
      <c r="BJ72" s="1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f t="shared" si="32"/>
        <v>3</v>
      </c>
      <c r="BQ72" s="3">
        <f t="shared" si="33"/>
        <v>3</v>
      </c>
      <c r="BR72" s="3">
        <f t="shared" si="34"/>
        <v>3</v>
      </c>
      <c r="BS72" s="3">
        <f t="shared" si="35"/>
        <v>3</v>
      </c>
      <c r="BT72" s="3">
        <f t="shared" si="36"/>
        <v>0</v>
      </c>
      <c r="BU72" s="3">
        <f t="shared" si="37"/>
        <v>0</v>
      </c>
      <c r="BV72" s="46">
        <v>1</v>
      </c>
      <c r="BW72" s="3">
        <v>5</v>
      </c>
      <c r="BX72" s="3">
        <v>41.5</v>
      </c>
      <c r="BY72" s="3">
        <v>0</v>
      </c>
      <c r="BZ72" s="3">
        <v>26</v>
      </c>
      <c r="CA72" s="1" t="s">
        <v>27</v>
      </c>
      <c r="CC72" s="3">
        <v>98</v>
      </c>
      <c r="CD72" s="16">
        <v>99</v>
      </c>
      <c r="CE72" s="3">
        <v>0</v>
      </c>
      <c r="CF72" s="3">
        <v>0</v>
      </c>
      <c r="CG72" s="3">
        <v>0</v>
      </c>
      <c r="CH72" s="3">
        <v>0</v>
      </c>
      <c r="CI72" s="2" t="s">
        <v>189</v>
      </c>
      <c r="CJ72" s="3">
        <v>0</v>
      </c>
      <c r="CK72" s="3">
        <v>0</v>
      </c>
      <c r="CL72" s="3">
        <v>0</v>
      </c>
      <c r="CM72" s="3">
        <v>0</v>
      </c>
      <c r="CN72" s="2" t="s">
        <v>189</v>
      </c>
      <c r="CO72" s="3">
        <v>0</v>
      </c>
      <c r="CP72" s="3">
        <v>0</v>
      </c>
      <c r="CQ72" s="3">
        <v>0</v>
      </c>
      <c r="CR72" s="3">
        <v>0</v>
      </c>
      <c r="CS72" s="2" t="s">
        <v>189</v>
      </c>
      <c r="CT72" s="3">
        <v>10</v>
      </c>
      <c r="CU72" s="3">
        <v>0</v>
      </c>
      <c r="CV72" s="3">
        <v>0</v>
      </c>
      <c r="CW72" s="3">
        <v>0</v>
      </c>
      <c r="CX72" s="3">
        <v>7</v>
      </c>
      <c r="CY72" s="2" t="s">
        <v>189</v>
      </c>
      <c r="CZ72" s="3">
        <v>3</v>
      </c>
      <c r="DA72" s="3">
        <v>1</v>
      </c>
      <c r="DB72" s="3">
        <v>0</v>
      </c>
      <c r="DC72" s="3">
        <v>0</v>
      </c>
      <c r="DD72" s="3">
        <v>1</v>
      </c>
      <c r="DE72" s="1" t="s">
        <v>189</v>
      </c>
      <c r="DF72" s="3">
        <v>0</v>
      </c>
      <c r="DG72" s="3">
        <v>0</v>
      </c>
      <c r="DH72" s="3">
        <v>0</v>
      </c>
      <c r="DI72" s="3">
        <v>0</v>
      </c>
      <c r="DJ72" s="2" t="s">
        <v>189</v>
      </c>
      <c r="DK72" s="3">
        <v>0</v>
      </c>
      <c r="DL72" s="3">
        <v>0</v>
      </c>
      <c r="DM72" s="3">
        <v>0</v>
      </c>
      <c r="DN72" s="3">
        <v>0</v>
      </c>
      <c r="DO72" s="2" t="s">
        <v>189</v>
      </c>
    </row>
    <row r="73" spans="1:120">
      <c r="A73" t="s">
        <v>5</v>
      </c>
      <c r="B73" t="s">
        <v>43</v>
      </c>
      <c r="C73" t="s">
        <v>7</v>
      </c>
      <c r="D73" s="82">
        <v>6</v>
      </c>
      <c r="E73" t="s">
        <v>15</v>
      </c>
      <c r="F73" t="str">
        <f t="shared" si="23"/>
        <v>ABLA-M-6H</v>
      </c>
      <c r="G73" s="3">
        <v>37.485889999999998</v>
      </c>
      <c r="H73" s="3">
        <v>108.1395</v>
      </c>
      <c r="I73" s="3">
        <v>3298</v>
      </c>
      <c r="J73" s="3" t="s">
        <v>18</v>
      </c>
      <c r="K73" s="16">
        <v>5</v>
      </c>
      <c r="L73" s="15">
        <v>33.1</v>
      </c>
      <c r="M73" s="16">
        <v>1.2</v>
      </c>
      <c r="N73" s="15">
        <v>10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15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15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1">
        <v>310</v>
      </c>
      <c r="AN73" s="1">
        <f t="shared" si="24"/>
        <v>150</v>
      </c>
      <c r="AO73" s="23">
        <v>150</v>
      </c>
      <c r="AP73" s="1">
        <f t="shared" si="25"/>
        <v>0</v>
      </c>
      <c r="AQ73" s="1">
        <v>150</v>
      </c>
      <c r="AR73">
        <f t="shared" si="26"/>
        <v>150</v>
      </c>
      <c r="AS73">
        <f t="shared" si="27"/>
        <v>150</v>
      </c>
      <c r="AT73" s="102">
        <f t="shared" si="28"/>
        <v>10</v>
      </c>
      <c r="AU73" s="102">
        <f t="shared" si="29"/>
        <v>160</v>
      </c>
      <c r="AV73" s="1">
        <f t="shared" si="15"/>
        <v>300</v>
      </c>
      <c r="AW73" s="1">
        <f t="shared" si="30"/>
        <v>0</v>
      </c>
      <c r="AX73" s="1">
        <f t="shared" si="31"/>
        <v>10</v>
      </c>
      <c r="AY73" s="1">
        <v>0</v>
      </c>
      <c r="AZ73" s="3">
        <v>0</v>
      </c>
      <c r="BA73" s="3">
        <v>0</v>
      </c>
      <c r="BB73" s="3">
        <v>0</v>
      </c>
      <c r="BC73" s="3">
        <v>12</v>
      </c>
      <c r="BD73" s="3">
        <v>0</v>
      </c>
      <c r="BE73" s="3">
        <v>4</v>
      </c>
      <c r="BF73" s="3">
        <v>0</v>
      </c>
      <c r="BG73" s="1">
        <v>0</v>
      </c>
      <c r="BH73" s="1">
        <v>0</v>
      </c>
      <c r="BI73" s="1">
        <v>0</v>
      </c>
      <c r="BJ73" s="1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f t="shared" si="32"/>
        <v>16</v>
      </c>
      <c r="BQ73" s="3">
        <f t="shared" si="33"/>
        <v>16</v>
      </c>
      <c r="BR73" s="3">
        <f t="shared" si="34"/>
        <v>4</v>
      </c>
      <c r="BS73" s="3">
        <f t="shared" si="35"/>
        <v>4</v>
      </c>
      <c r="BT73" s="3">
        <f t="shared" si="36"/>
        <v>12</v>
      </c>
      <c r="BU73" s="3">
        <f t="shared" si="37"/>
        <v>12</v>
      </c>
      <c r="BV73" s="46">
        <v>4</v>
      </c>
      <c r="BW73" s="3">
        <v>64.7</v>
      </c>
      <c r="BX73" s="3">
        <v>90.5</v>
      </c>
      <c r="BY73" s="3">
        <v>0</v>
      </c>
      <c r="BZ73" s="3">
        <v>27</v>
      </c>
      <c r="CA73" s="1" t="s">
        <v>27</v>
      </c>
      <c r="CC73" s="3">
        <v>100</v>
      </c>
      <c r="CD73" s="16">
        <v>101</v>
      </c>
      <c r="CE73" s="3">
        <v>0</v>
      </c>
      <c r="CF73" s="3">
        <v>0</v>
      </c>
      <c r="CG73" s="3">
        <v>0</v>
      </c>
      <c r="CH73" s="3">
        <v>0</v>
      </c>
      <c r="CI73" s="2" t="s">
        <v>189</v>
      </c>
      <c r="CJ73" s="3">
        <v>0</v>
      </c>
      <c r="CK73" s="3">
        <v>0</v>
      </c>
      <c r="CL73" s="3">
        <v>0</v>
      </c>
      <c r="CM73" s="3">
        <v>0</v>
      </c>
      <c r="CN73" s="2" t="s">
        <v>189</v>
      </c>
      <c r="CO73" s="3">
        <v>0</v>
      </c>
      <c r="CP73" s="3">
        <v>0</v>
      </c>
      <c r="CQ73" s="3">
        <v>0</v>
      </c>
      <c r="CR73" s="3">
        <v>0</v>
      </c>
      <c r="CS73" s="2" t="s">
        <v>189</v>
      </c>
      <c r="CT73" s="3">
        <v>24</v>
      </c>
      <c r="CU73" s="3">
        <v>0</v>
      </c>
      <c r="CV73" s="3">
        <v>0</v>
      </c>
      <c r="CW73" s="3">
        <v>0</v>
      </c>
      <c r="CX73" s="3">
        <v>16</v>
      </c>
      <c r="CY73" s="2" t="s">
        <v>189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1" t="s">
        <v>189</v>
      </c>
      <c r="DF73" s="3">
        <v>0</v>
      </c>
      <c r="DG73" s="3">
        <v>0</v>
      </c>
      <c r="DH73" s="3">
        <v>0</v>
      </c>
      <c r="DI73" s="3">
        <v>0</v>
      </c>
      <c r="DJ73" s="2" t="s">
        <v>189</v>
      </c>
      <c r="DK73" s="3">
        <v>0</v>
      </c>
      <c r="DL73" s="3">
        <v>0</v>
      </c>
      <c r="DM73" s="3">
        <v>0</v>
      </c>
      <c r="DN73" s="3">
        <v>0</v>
      </c>
      <c r="DO73" s="2" t="s">
        <v>189</v>
      </c>
    </row>
    <row r="74" spans="1:120">
      <c r="A74" t="s">
        <v>5</v>
      </c>
      <c r="B74" t="s">
        <v>43</v>
      </c>
      <c r="C74" t="s">
        <v>7</v>
      </c>
      <c r="D74" s="82">
        <v>6</v>
      </c>
      <c r="E74" t="s">
        <v>8</v>
      </c>
      <c r="F74" t="str">
        <f t="shared" si="23"/>
        <v>ABLA-M-6L</v>
      </c>
      <c r="G74" s="3">
        <v>37.485929999999996</v>
      </c>
      <c r="H74" s="3">
        <v>108.13933</v>
      </c>
      <c r="I74" s="3">
        <v>3303</v>
      </c>
      <c r="J74" s="3" t="s">
        <v>18</v>
      </c>
      <c r="K74" s="16">
        <v>5</v>
      </c>
      <c r="L74" s="15">
        <v>34.200000000000003</v>
      </c>
      <c r="M74" s="16">
        <v>1.4</v>
      </c>
      <c r="N74" s="15">
        <v>10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4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4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1">
        <v>80</v>
      </c>
      <c r="AN74" s="1">
        <f t="shared" si="24"/>
        <v>40</v>
      </c>
      <c r="AO74" s="23">
        <v>40</v>
      </c>
      <c r="AP74" s="1">
        <f t="shared" si="25"/>
        <v>0</v>
      </c>
      <c r="AQ74" s="1">
        <v>40</v>
      </c>
      <c r="AR74">
        <f t="shared" si="26"/>
        <v>40</v>
      </c>
      <c r="AS74">
        <f t="shared" si="27"/>
        <v>40</v>
      </c>
      <c r="AT74" s="102">
        <f t="shared" si="28"/>
        <v>0</v>
      </c>
      <c r="AU74" s="102">
        <f t="shared" si="29"/>
        <v>40</v>
      </c>
      <c r="AV74" s="1">
        <f t="shared" ref="AV74:AV137" si="38">(AJ74+AG74+AD74+AA74+X74+U74+R74+O74)*N74</f>
        <v>80</v>
      </c>
      <c r="AW74" s="1">
        <f t="shared" si="30"/>
        <v>0</v>
      </c>
      <c r="AX74" s="1">
        <f t="shared" si="31"/>
        <v>0</v>
      </c>
      <c r="AY74" s="1">
        <v>0</v>
      </c>
      <c r="AZ74" s="3">
        <v>0</v>
      </c>
      <c r="BA74" s="3">
        <v>0</v>
      </c>
      <c r="BB74" s="3">
        <v>0</v>
      </c>
      <c r="BC74" s="3">
        <v>1</v>
      </c>
      <c r="BD74" s="3">
        <v>0</v>
      </c>
      <c r="BE74" s="3">
        <v>1</v>
      </c>
      <c r="BF74" s="3">
        <v>1</v>
      </c>
      <c r="BG74" s="1">
        <v>0</v>
      </c>
      <c r="BH74" s="1">
        <v>0</v>
      </c>
      <c r="BI74" s="1">
        <v>0</v>
      </c>
      <c r="BJ74" s="1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f t="shared" si="32"/>
        <v>3</v>
      </c>
      <c r="BQ74" s="3">
        <f t="shared" si="33"/>
        <v>2</v>
      </c>
      <c r="BR74" s="3">
        <f t="shared" si="34"/>
        <v>1</v>
      </c>
      <c r="BS74" s="3">
        <f t="shared" si="35"/>
        <v>1</v>
      </c>
      <c r="BT74" s="3">
        <f t="shared" si="36"/>
        <v>2</v>
      </c>
      <c r="BU74" s="3">
        <f t="shared" si="37"/>
        <v>1</v>
      </c>
      <c r="BV74" s="46">
        <v>1</v>
      </c>
      <c r="BW74" s="3">
        <v>27.5</v>
      </c>
      <c r="BX74" s="3">
        <v>63.3</v>
      </c>
      <c r="BY74" s="3">
        <v>0</v>
      </c>
      <c r="BZ74" s="3">
        <v>32</v>
      </c>
      <c r="CA74" s="1" t="s">
        <v>27</v>
      </c>
      <c r="CC74" s="3">
        <v>102</v>
      </c>
      <c r="CD74" s="16">
        <v>103</v>
      </c>
      <c r="CE74" s="3">
        <v>0</v>
      </c>
      <c r="CF74" s="3">
        <v>0</v>
      </c>
      <c r="CG74" s="3">
        <v>0</v>
      </c>
      <c r="CH74" s="3">
        <v>0</v>
      </c>
      <c r="CI74" s="2" t="s">
        <v>189</v>
      </c>
      <c r="CJ74" s="3">
        <v>0</v>
      </c>
      <c r="CK74" s="3">
        <v>0</v>
      </c>
      <c r="CL74" s="3">
        <v>0</v>
      </c>
      <c r="CM74" s="3">
        <v>0</v>
      </c>
      <c r="CN74" s="2" t="s">
        <v>189</v>
      </c>
      <c r="CO74" s="3">
        <v>0</v>
      </c>
      <c r="CP74" s="3">
        <v>0</v>
      </c>
      <c r="CQ74" s="3">
        <v>0</v>
      </c>
      <c r="CR74" s="3">
        <v>0</v>
      </c>
      <c r="CS74" s="2" t="s">
        <v>189</v>
      </c>
      <c r="CT74" s="3">
        <v>21</v>
      </c>
      <c r="CU74" s="3">
        <v>15</v>
      </c>
      <c r="CV74" s="3">
        <v>2</v>
      </c>
      <c r="CW74" s="3">
        <v>0</v>
      </c>
      <c r="CX74" s="3">
        <v>0</v>
      </c>
      <c r="CY74" s="2" t="s">
        <v>189</v>
      </c>
      <c r="CZ74" s="3">
        <v>11</v>
      </c>
      <c r="DA74" s="3">
        <v>5</v>
      </c>
      <c r="DB74" s="3">
        <v>1</v>
      </c>
      <c r="DC74" s="3">
        <v>0</v>
      </c>
      <c r="DD74" s="3">
        <v>0</v>
      </c>
      <c r="DE74" s="1" t="s">
        <v>189</v>
      </c>
      <c r="DF74" s="3">
        <v>0</v>
      </c>
      <c r="DG74" s="3">
        <v>0</v>
      </c>
      <c r="DH74" s="3">
        <v>0</v>
      </c>
      <c r="DI74" s="3">
        <v>0</v>
      </c>
      <c r="DJ74" s="2" t="s">
        <v>189</v>
      </c>
      <c r="DK74" s="3">
        <v>0</v>
      </c>
      <c r="DL74" s="3">
        <v>0</v>
      </c>
      <c r="DM74" s="3">
        <v>0</v>
      </c>
      <c r="DN74" s="3">
        <v>0</v>
      </c>
      <c r="DO74" s="2" t="s">
        <v>189</v>
      </c>
    </row>
    <row r="75" spans="1:120">
      <c r="A75" t="s">
        <v>5</v>
      </c>
      <c r="B75" t="s">
        <v>43</v>
      </c>
      <c r="C75" t="s">
        <v>7</v>
      </c>
      <c r="D75" s="82">
        <v>7</v>
      </c>
      <c r="E75" t="s">
        <v>15</v>
      </c>
      <c r="F75" t="str">
        <f t="shared" si="23"/>
        <v>ABLA-M-7H</v>
      </c>
      <c r="G75" s="3">
        <v>37.48451</v>
      </c>
      <c r="H75" s="3">
        <v>108.13879</v>
      </c>
      <c r="I75" s="3">
        <v>3275</v>
      </c>
      <c r="J75" s="3" t="s">
        <v>243</v>
      </c>
      <c r="K75" s="16">
        <v>0</v>
      </c>
      <c r="L75" s="15">
        <v>39</v>
      </c>
      <c r="M75" s="16">
        <v>1.4</v>
      </c>
      <c r="N75" s="15">
        <v>10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8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4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1">
        <v>120</v>
      </c>
      <c r="AN75" s="1">
        <f t="shared" si="24"/>
        <v>40</v>
      </c>
      <c r="AO75" s="23">
        <v>40</v>
      </c>
      <c r="AP75" s="1">
        <f t="shared" si="25"/>
        <v>0</v>
      </c>
      <c r="AQ75" s="1">
        <v>40</v>
      </c>
      <c r="AR75">
        <f t="shared" si="26"/>
        <v>80</v>
      </c>
      <c r="AS75">
        <f t="shared" si="27"/>
        <v>80</v>
      </c>
      <c r="AT75" s="102">
        <f t="shared" si="28"/>
        <v>0</v>
      </c>
      <c r="AU75" s="102">
        <f t="shared" si="29"/>
        <v>80</v>
      </c>
      <c r="AV75" s="1">
        <f t="shared" si="38"/>
        <v>120</v>
      </c>
      <c r="AW75" s="1">
        <f t="shared" si="30"/>
        <v>0</v>
      </c>
      <c r="AX75" s="1">
        <f t="shared" si="31"/>
        <v>0</v>
      </c>
      <c r="AY75" s="1">
        <v>0</v>
      </c>
      <c r="AZ75" s="3">
        <v>0</v>
      </c>
      <c r="BA75" s="3">
        <v>0</v>
      </c>
      <c r="BB75" s="3">
        <v>0</v>
      </c>
      <c r="BC75" s="3">
        <v>4</v>
      </c>
      <c r="BD75" s="3">
        <v>0</v>
      </c>
      <c r="BE75" s="3">
        <v>4</v>
      </c>
      <c r="BF75" s="3">
        <v>0</v>
      </c>
      <c r="BG75" s="1">
        <v>0</v>
      </c>
      <c r="BH75" s="1">
        <v>0</v>
      </c>
      <c r="BI75" s="1">
        <v>0</v>
      </c>
      <c r="BJ75" s="1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f t="shared" si="32"/>
        <v>8</v>
      </c>
      <c r="BQ75" s="3">
        <f t="shared" si="33"/>
        <v>8</v>
      </c>
      <c r="BR75" s="3">
        <f t="shared" si="34"/>
        <v>4</v>
      </c>
      <c r="BS75" s="3">
        <f t="shared" si="35"/>
        <v>4</v>
      </c>
      <c r="BT75" s="3">
        <f t="shared" si="36"/>
        <v>4</v>
      </c>
      <c r="BU75" s="3">
        <f t="shared" si="37"/>
        <v>4</v>
      </c>
      <c r="BV75" s="46">
        <v>4</v>
      </c>
      <c r="BW75" s="3">
        <v>28.7</v>
      </c>
      <c r="BX75" s="3">
        <v>91.6</v>
      </c>
      <c r="BY75" s="3">
        <v>0</v>
      </c>
      <c r="BZ75" s="3">
        <v>20</v>
      </c>
      <c r="CA75" s="1" t="s">
        <v>27</v>
      </c>
      <c r="CC75" s="3">
        <v>104</v>
      </c>
      <c r="CD75" s="16">
        <v>105</v>
      </c>
      <c r="CE75" s="3">
        <v>0</v>
      </c>
      <c r="CF75" s="3">
        <v>0</v>
      </c>
      <c r="CG75" s="3">
        <v>0</v>
      </c>
      <c r="CH75" s="3">
        <v>0</v>
      </c>
      <c r="CI75" s="2" t="s">
        <v>189</v>
      </c>
      <c r="CJ75" s="3">
        <v>0</v>
      </c>
      <c r="CK75" s="3">
        <v>0</v>
      </c>
      <c r="CL75" s="3">
        <v>0</v>
      </c>
      <c r="CM75" s="3">
        <v>0</v>
      </c>
      <c r="CN75" s="2" t="s">
        <v>189</v>
      </c>
      <c r="CO75" s="3">
        <v>0</v>
      </c>
      <c r="CP75" s="3">
        <v>0</v>
      </c>
      <c r="CQ75" s="3">
        <v>0</v>
      </c>
      <c r="CR75" s="3">
        <v>0</v>
      </c>
      <c r="CS75" s="2" t="s">
        <v>189</v>
      </c>
      <c r="CT75" s="3">
        <v>0</v>
      </c>
      <c r="CU75" s="3">
        <v>1</v>
      </c>
      <c r="CV75" s="3">
        <v>0</v>
      </c>
      <c r="CW75" s="3">
        <v>0</v>
      </c>
      <c r="CX75" s="3">
        <v>0</v>
      </c>
      <c r="CY75" s="2" t="s">
        <v>189</v>
      </c>
      <c r="CZ75" s="3">
        <v>0</v>
      </c>
      <c r="DA75" s="3">
        <v>0</v>
      </c>
      <c r="DB75" s="3">
        <v>0</v>
      </c>
      <c r="DC75" s="3">
        <v>1</v>
      </c>
      <c r="DD75" s="3">
        <v>0</v>
      </c>
      <c r="DE75" s="1" t="s">
        <v>189</v>
      </c>
      <c r="DF75" s="3">
        <v>0</v>
      </c>
      <c r="DG75" s="3">
        <v>0</v>
      </c>
      <c r="DH75" s="3">
        <v>0</v>
      </c>
      <c r="DI75" s="3">
        <v>0</v>
      </c>
      <c r="DJ75" s="2" t="s">
        <v>189</v>
      </c>
      <c r="DK75" s="3">
        <v>0</v>
      </c>
      <c r="DL75" s="3">
        <v>0</v>
      </c>
      <c r="DM75" s="3">
        <v>0</v>
      </c>
      <c r="DN75" s="3">
        <v>0</v>
      </c>
      <c r="DO75" s="2" t="s">
        <v>189</v>
      </c>
    </row>
    <row r="76" spans="1:120">
      <c r="A76" t="s">
        <v>5</v>
      </c>
      <c r="B76" t="s">
        <v>43</v>
      </c>
      <c r="C76" t="s">
        <v>7</v>
      </c>
      <c r="D76" s="82">
        <v>7</v>
      </c>
      <c r="E76" t="s">
        <v>8</v>
      </c>
      <c r="F76" t="str">
        <f t="shared" si="23"/>
        <v>ABLA-M-7L</v>
      </c>
      <c r="G76" s="3">
        <v>37.484369999999998</v>
      </c>
      <c r="H76" s="3">
        <v>108.13861999999999</v>
      </c>
      <c r="I76" s="3">
        <v>3279</v>
      </c>
      <c r="J76" s="3" t="s">
        <v>243</v>
      </c>
      <c r="K76" s="16">
        <v>0</v>
      </c>
      <c r="L76" s="15">
        <v>34.9</v>
      </c>
      <c r="M76" s="16">
        <v>1.7</v>
      </c>
      <c r="N76" s="15">
        <v>10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2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1">
        <v>30</v>
      </c>
      <c r="AN76" s="1">
        <f t="shared" si="24"/>
        <v>10</v>
      </c>
      <c r="AO76" s="23">
        <v>10</v>
      </c>
      <c r="AP76" s="1">
        <f t="shared" si="25"/>
        <v>0</v>
      </c>
      <c r="AQ76" s="1">
        <v>10</v>
      </c>
      <c r="AR76">
        <f t="shared" si="26"/>
        <v>20</v>
      </c>
      <c r="AS76">
        <f t="shared" si="27"/>
        <v>20</v>
      </c>
      <c r="AT76" s="102">
        <f t="shared" si="28"/>
        <v>0</v>
      </c>
      <c r="AU76" s="102">
        <f t="shared" si="29"/>
        <v>20</v>
      </c>
      <c r="AV76" s="1">
        <f t="shared" si="38"/>
        <v>30</v>
      </c>
      <c r="AW76" s="1">
        <f t="shared" si="30"/>
        <v>0</v>
      </c>
      <c r="AX76" s="1">
        <f t="shared" si="31"/>
        <v>0</v>
      </c>
      <c r="AY76" s="1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1">
        <v>0</v>
      </c>
      <c r="BH76" s="1">
        <v>0</v>
      </c>
      <c r="BI76" s="1">
        <v>0</v>
      </c>
      <c r="BJ76" s="1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f t="shared" si="32"/>
        <v>0</v>
      </c>
      <c r="BQ76" s="3">
        <f t="shared" si="33"/>
        <v>0</v>
      </c>
      <c r="BR76" s="3">
        <f t="shared" si="34"/>
        <v>0</v>
      </c>
      <c r="BS76" s="3">
        <f t="shared" si="35"/>
        <v>0</v>
      </c>
      <c r="BT76" s="3">
        <f t="shared" si="36"/>
        <v>0</v>
      </c>
      <c r="BU76" s="3">
        <f t="shared" si="37"/>
        <v>0</v>
      </c>
      <c r="BV76" s="46">
        <v>0</v>
      </c>
      <c r="BW76" s="3">
        <v>0</v>
      </c>
      <c r="BX76" s="3">
        <v>34.799999999999997</v>
      </c>
      <c r="BY76" s="3">
        <v>0</v>
      </c>
      <c r="BZ76" s="3">
        <v>38</v>
      </c>
      <c r="CA76" s="1" t="s">
        <v>27</v>
      </c>
      <c r="CC76" s="3">
        <v>106</v>
      </c>
      <c r="CD76" s="16">
        <v>107</v>
      </c>
      <c r="CE76" s="3">
        <v>0</v>
      </c>
      <c r="CF76" s="3">
        <v>0</v>
      </c>
      <c r="CG76" s="3">
        <v>0</v>
      </c>
      <c r="CH76" s="3">
        <v>0</v>
      </c>
      <c r="CI76" s="2" t="s">
        <v>189</v>
      </c>
      <c r="CJ76" s="3">
        <v>0</v>
      </c>
      <c r="CK76" s="3">
        <v>0</v>
      </c>
      <c r="CL76" s="3">
        <v>0</v>
      </c>
      <c r="CM76" s="3">
        <v>0</v>
      </c>
      <c r="CN76" s="2" t="s">
        <v>189</v>
      </c>
      <c r="CO76" s="3">
        <v>0</v>
      </c>
      <c r="CP76" s="3">
        <v>0</v>
      </c>
      <c r="CQ76" s="3">
        <v>0</v>
      </c>
      <c r="CR76" s="3">
        <v>0</v>
      </c>
      <c r="CS76" s="2" t="s">
        <v>189</v>
      </c>
      <c r="CT76" s="3">
        <v>0</v>
      </c>
      <c r="CU76" s="3">
        <v>0</v>
      </c>
      <c r="CV76" s="3">
        <v>1</v>
      </c>
      <c r="CW76" s="3">
        <v>0</v>
      </c>
      <c r="CX76" s="3">
        <v>0</v>
      </c>
      <c r="CY76" s="2" t="s">
        <v>189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1" t="s">
        <v>189</v>
      </c>
      <c r="DF76" s="3">
        <v>0</v>
      </c>
      <c r="DG76" s="3">
        <v>0</v>
      </c>
      <c r="DH76" s="3">
        <v>0</v>
      </c>
      <c r="DI76" s="3">
        <v>0</v>
      </c>
      <c r="DJ76" s="2" t="s">
        <v>189</v>
      </c>
      <c r="DK76" s="3">
        <v>0</v>
      </c>
      <c r="DL76" s="3">
        <v>0</v>
      </c>
      <c r="DM76" s="3">
        <v>0</v>
      </c>
      <c r="DN76" s="3">
        <v>0</v>
      </c>
      <c r="DO76" s="2" t="s">
        <v>189</v>
      </c>
    </row>
    <row r="77" spans="1:120">
      <c r="A77" t="s">
        <v>5</v>
      </c>
      <c r="B77" t="s">
        <v>43</v>
      </c>
      <c r="C77" t="s">
        <v>7</v>
      </c>
      <c r="D77" s="82">
        <v>8</v>
      </c>
      <c r="E77" t="s">
        <v>15</v>
      </c>
      <c r="F77" t="str">
        <f t="shared" si="23"/>
        <v>ABLA-M-8H</v>
      </c>
      <c r="G77" s="3">
        <v>37.484289999999994</v>
      </c>
      <c r="H77" s="3">
        <v>108.13974999999999</v>
      </c>
      <c r="I77" s="3">
        <v>3281</v>
      </c>
      <c r="J77" s="3" t="s">
        <v>18</v>
      </c>
      <c r="K77" s="16">
        <v>5</v>
      </c>
      <c r="L77" s="15">
        <v>42.2</v>
      </c>
      <c r="M77" s="16">
        <v>1.7</v>
      </c>
      <c r="N77" s="15">
        <v>10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5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21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1">
        <v>270</v>
      </c>
      <c r="AN77" s="1">
        <f t="shared" si="24"/>
        <v>210</v>
      </c>
      <c r="AO77" s="23">
        <v>210</v>
      </c>
      <c r="AP77" s="1">
        <f t="shared" si="25"/>
        <v>0</v>
      </c>
      <c r="AQ77" s="1">
        <v>210</v>
      </c>
      <c r="AR77">
        <f t="shared" si="26"/>
        <v>50</v>
      </c>
      <c r="AS77">
        <f t="shared" si="27"/>
        <v>50</v>
      </c>
      <c r="AT77" s="102">
        <f t="shared" si="28"/>
        <v>10</v>
      </c>
      <c r="AU77" s="102">
        <f t="shared" si="29"/>
        <v>60</v>
      </c>
      <c r="AV77" s="1">
        <f t="shared" si="38"/>
        <v>260</v>
      </c>
      <c r="AW77" s="1">
        <f t="shared" si="30"/>
        <v>0</v>
      </c>
      <c r="AX77" s="1">
        <f t="shared" si="31"/>
        <v>10</v>
      </c>
      <c r="AY77" s="1">
        <v>0</v>
      </c>
      <c r="AZ77" s="3">
        <v>0</v>
      </c>
      <c r="BA77" s="3">
        <v>0</v>
      </c>
      <c r="BB77" s="3">
        <v>0</v>
      </c>
      <c r="BC77" s="3">
        <v>4</v>
      </c>
      <c r="BD77" s="3">
        <v>0</v>
      </c>
      <c r="BE77" s="3">
        <v>4</v>
      </c>
      <c r="BF77" s="3">
        <v>0</v>
      </c>
      <c r="BG77" s="1">
        <v>0</v>
      </c>
      <c r="BH77" s="1">
        <v>0</v>
      </c>
      <c r="BI77" s="1">
        <v>0</v>
      </c>
      <c r="BJ77" s="1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f t="shared" si="32"/>
        <v>8</v>
      </c>
      <c r="BQ77" s="3">
        <f t="shared" si="33"/>
        <v>8</v>
      </c>
      <c r="BR77" s="3">
        <f t="shared" si="34"/>
        <v>4</v>
      </c>
      <c r="BS77" s="3">
        <f t="shared" si="35"/>
        <v>4</v>
      </c>
      <c r="BT77" s="3">
        <f t="shared" si="36"/>
        <v>4</v>
      </c>
      <c r="BU77" s="3">
        <f t="shared" si="37"/>
        <v>4</v>
      </c>
      <c r="BV77" s="46">
        <v>5</v>
      </c>
      <c r="BW77" s="3">
        <v>38</v>
      </c>
      <c r="BX77" s="3">
        <v>76</v>
      </c>
      <c r="BY77" s="3">
        <v>0</v>
      </c>
      <c r="BZ77" s="3">
        <v>26</v>
      </c>
      <c r="CA77" s="1" t="s">
        <v>27</v>
      </c>
      <c r="CC77" s="3">
        <v>110</v>
      </c>
      <c r="CD77" s="16">
        <v>111</v>
      </c>
      <c r="CE77" s="3">
        <v>0</v>
      </c>
      <c r="CF77" s="3">
        <v>0</v>
      </c>
      <c r="CG77" s="3">
        <v>0</v>
      </c>
      <c r="CH77" s="3">
        <v>0</v>
      </c>
      <c r="CI77" s="2" t="s">
        <v>189</v>
      </c>
      <c r="CJ77" s="3">
        <v>0</v>
      </c>
      <c r="CK77" s="3">
        <v>0</v>
      </c>
      <c r="CL77" s="3">
        <v>0</v>
      </c>
      <c r="CM77" s="3">
        <v>0</v>
      </c>
      <c r="CN77" s="2" t="s">
        <v>189</v>
      </c>
      <c r="CO77" s="3">
        <v>0</v>
      </c>
      <c r="CP77" s="3">
        <v>0</v>
      </c>
      <c r="CQ77" s="3">
        <v>0</v>
      </c>
      <c r="CR77" s="3">
        <v>0</v>
      </c>
      <c r="CS77" s="2" t="s">
        <v>189</v>
      </c>
      <c r="CT77" s="3">
        <v>5</v>
      </c>
      <c r="CU77" s="3">
        <v>8</v>
      </c>
      <c r="CV77" s="3">
        <v>4</v>
      </c>
      <c r="CW77" s="3">
        <v>7</v>
      </c>
      <c r="CX77" s="3">
        <v>12</v>
      </c>
      <c r="CY77" s="2" t="s">
        <v>189</v>
      </c>
      <c r="CZ77" s="3">
        <v>1</v>
      </c>
      <c r="DA77" s="3">
        <v>0</v>
      </c>
      <c r="DB77" s="3">
        <v>2</v>
      </c>
      <c r="DC77" s="3">
        <v>2</v>
      </c>
      <c r="DD77" s="3">
        <v>0</v>
      </c>
      <c r="DE77" s="1" t="s">
        <v>189</v>
      </c>
      <c r="DF77" s="3">
        <v>0</v>
      </c>
      <c r="DG77" s="3">
        <v>0</v>
      </c>
      <c r="DH77" s="3">
        <v>0</v>
      </c>
      <c r="DI77" s="3">
        <v>0</v>
      </c>
      <c r="DJ77" s="2" t="s">
        <v>189</v>
      </c>
      <c r="DK77" s="3">
        <v>0</v>
      </c>
      <c r="DL77" s="3">
        <v>0</v>
      </c>
      <c r="DM77" s="3">
        <v>0</v>
      </c>
      <c r="DN77" s="3">
        <v>0</v>
      </c>
      <c r="DO77" s="2" t="s">
        <v>189</v>
      </c>
    </row>
    <row r="78" spans="1:120">
      <c r="A78" t="s">
        <v>5</v>
      </c>
      <c r="B78" t="s">
        <v>43</v>
      </c>
      <c r="C78" t="s">
        <v>7</v>
      </c>
      <c r="D78" s="82">
        <v>8</v>
      </c>
      <c r="E78" t="s">
        <v>8</v>
      </c>
      <c r="F78" t="str">
        <f t="shared" si="23"/>
        <v>ABLA-M-8L</v>
      </c>
      <c r="G78" s="3">
        <v>37.48413</v>
      </c>
      <c r="H78" s="3">
        <v>108.13987999999999</v>
      </c>
      <c r="I78" s="3">
        <v>3276</v>
      </c>
      <c r="J78" s="3" t="s">
        <v>18</v>
      </c>
      <c r="K78" s="16">
        <v>5</v>
      </c>
      <c r="L78" s="15">
        <v>50.2</v>
      </c>
      <c r="M78" s="16">
        <v>2</v>
      </c>
      <c r="N78" s="15">
        <v>10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5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5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1">
        <v>100</v>
      </c>
      <c r="AN78" s="1">
        <f t="shared" si="24"/>
        <v>50</v>
      </c>
      <c r="AO78" s="23">
        <v>50</v>
      </c>
      <c r="AP78" s="1">
        <f t="shared" si="25"/>
        <v>0</v>
      </c>
      <c r="AQ78" s="1">
        <v>50</v>
      </c>
      <c r="AR78">
        <f t="shared" si="26"/>
        <v>50</v>
      </c>
      <c r="AS78">
        <f t="shared" si="27"/>
        <v>50</v>
      </c>
      <c r="AT78" s="102">
        <f t="shared" si="28"/>
        <v>0</v>
      </c>
      <c r="AU78" s="102">
        <f t="shared" si="29"/>
        <v>50</v>
      </c>
      <c r="AV78" s="1">
        <f t="shared" si="38"/>
        <v>100</v>
      </c>
      <c r="AW78" s="1">
        <f t="shared" si="30"/>
        <v>0</v>
      </c>
      <c r="AX78" s="1">
        <f t="shared" si="31"/>
        <v>0</v>
      </c>
      <c r="AY78" s="1">
        <v>0</v>
      </c>
      <c r="AZ78" s="3">
        <v>0</v>
      </c>
      <c r="BA78" s="3">
        <v>0</v>
      </c>
      <c r="BB78" s="3">
        <v>0</v>
      </c>
      <c r="BC78" s="3">
        <v>1</v>
      </c>
      <c r="BD78" s="3">
        <v>0</v>
      </c>
      <c r="BE78" s="3">
        <v>2</v>
      </c>
      <c r="BF78" s="3">
        <v>0</v>
      </c>
      <c r="BG78" s="1">
        <v>0</v>
      </c>
      <c r="BH78" s="1">
        <v>0</v>
      </c>
      <c r="BI78" s="1">
        <v>0</v>
      </c>
      <c r="BJ78" s="1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f t="shared" si="32"/>
        <v>3</v>
      </c>
      <c r="BQ78" s="3">
        <f t="shared" si="33"/>
        <v>3</v>
      </c>
      <c r="BR78" s="3">
        <f t="shared" si="34"/>
        <v>2</v>
      </c>
      <c r="BS78" s="3">
        <f t="shared" si="35"/>
        <v>2</v>
      </c>
      <c r="BT78" s="3">
        <f t="shared" si="36"/>
        <v>1</v>
      </c>
      <c r="BU78" s="3">
        <f t="shared" si="37"/>
        <v>1</v>
      </c>
      <c r="BV78" s="46">
        <v>1</v>
      </c>
      <c r="BW78" s="3">
        <v>0</v>
      </c>
      <c r="BX78" s="3">
        <v>80</v>
      </c>
      <c r="BY78" s="3">
        <v>0</v>
      </c>
      <c r="BZ78" s="3">
        <v>27</v>
      </c>
      <c r="CA78" s="1" t="s">
        <v>27</v>
      </c>
      <c r="CC78" s="3">
        <v>108</v>
      </c>
      <c r="CD78" s="16">
        <v>109</v>
      </c>
      <c r="CE78" s="3">
        <v>0</v>
      </c>
      <c r="CF78" s="3">
        <v>0</v>
      </c>
      <c r="CG78" s="3">
        <v>0</v>
      </c>
      <c r="CH78" s="3">
        <v>0</v>
      </c>
      <c r="CI78" s="2" t="s">
        <v>189</v>
      </c>
      <c r="CJ78" s="3">
        <v>0</v>
      </c>
      <c r="CK78" s="3">
        <v>0</v>
      </c>
      <c r="CL78" s="3">
        <v>0</v>
      </c>
      <c r="CM78" s="3">
        <v>0</v>
      </c>
      <c r="CN78" s="2" t="s">
        <v>189</v>
      </c>
      <c r="CO78" s="3">
        <v>0</v>
      </c>
      <c r="CP78" s="3">
        <v>0</v>
      </c>
      <c r="CQ78" s="3">
        <v>0</v>
      </c>
      <c r="CR78" s="3">
        <v>0</v>
      </c>
      <c r="CS78" s="2" t="s">
        <v>189</v>
      </c>
      <c r="CT78" s="3">
        <v>0</v>
      </c>
      <c r="CU78" s="3">
        <v>0</v>
      </c>
      <c r="CV78" s="3">
        <v>1</v>
      </c>
      <c r="CW78" s="3">
        <v>2</v>
      </c>
      <c r="CX78" s="3">
        <v>0</v>
      </c>
      <c r="CY78" s="2" t="s">
        <v>189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1" t="s">
        <v>189</v>
      </c>
      <c r="DF78" s="3">
        <v>0</v>
      </c>
      <c r="DG78" s="3">
        <v>0</v>
      </c>
      <c r="DH78" s="3">
        <v>0</v>
      </c>
      <c r="DI78" s="3">
        <v>0</v>
      </c>
      <c r="DJ78" s="2" t="s">
        <v>189</v>
      </c>
      <c r="DK78" s="3">
        <v>0</v>
      </c>
      <c r="DL78" s="3">
        <v>0</v>
      </c>
      <c r="DM78" s="3">
        <v>0</v>
      </c>
      <c r="DN78" s="3">
        <v>0</v>
      </c>
      <c r="DO78" s="2" t="s">
        <v>189</v>
      </c>
    </row>
    <row r="79" spans="1:120">
      <c r="A79" t="s">
        <v>5</v>
      </c>
      <c r="B79" t="s">
        <v>43</v>
      </c>
      <c r="C79" t="s">
        <v>7</v>
      </c>
      <c r="D79" s="82">
        <v>9</v>
      </c>
      <c r="E79" t="s">
        <v>15</v>
      </c>
      <c r="F79" t="str">
        <f t="shared" si="23"/>
        <v>ABLA-M-9H</v>
      </c>
      <c r="G79" s="3">
        <v>37.48442</v>
      </c>
      <c r="H79" s="3">
        <v>108.14133</v>
      </c>
      <c r="I79" s="3">
        <v>3271</v>
      </c>
      <c r="J79" s="3" t="s">
        <v>18</v>
      </c>
      <c r="K79" s="16">
        <v>10</v>
      </c>
      <c r="L79" s="15">
        <v>48.8</v>
      </c>
      <c r="M79" s="16">
        <v>2.2000000000000002</v>
      </c>
      <c r="N79" s="15">
        <v>10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5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9</v>
      </c>
      <c r="AB79" s="3">
        <v>2</v>
      </c>
      <c r="AC79" s="3">
        <v>1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1">
        <v>170</v>
      </c>
      <c r="AN79" s="1">
        <f t="shared" si="24"/>
        <v>90</v>
      </c>
      <c r="AO79" s="23">
        <v>110</v>
      </c>
      <c r="AP79" s="1">
        <f t="shared" si="25"/>
        <v>30</v>
      </c>
      <c r="AQ79" s="1">
        <v>120</v>
      </c>
      <c r="AR79">
        <f t="shared" si="26"/>
        <v>50</v>
      </c>
      <c r="AS79">
        <f t="shared" si="27"/>
        <v>50</v>
      </c>
      <c r="AT79" s="102">
        <f t="shared" si="28"/>
        <v>0</v>
      </c>
      <c r="AU79" s="102">
        <f t="shared" si="29"/>
        <v>50</v>
      </c>
      <c r="AV79" s="1">
        <f t="shared" si="38"/>
        <v>140</v>
      </c>
      <c r="AW79" s="1">
        <f t="shared" si="30"/>
        <v>20</v>
      </c>
      <c r="AX79" s="1">
        <f t="shared" si="31"/>
        <v>10</v>
      </c>
      <c r="AY79" s="1">
        <v>0</v>
      </c>
      <c r="AZ79" s="3">
        <v>0</v>
      </c>
      <c r="BA79" s="3">
        <v>0</v>
      </c>
      <c r="BB79" s="3">
        <v>0</v>
      </c>
      <c r="BC79" s="3">
        <v>2</v>
      </c>
      <c r="BD79" s="3">
        <v>0</v>
      </c>
      <c r="BE79" s="3">
        <v>5</v>
      </c>
      <c r="BF79" s="3">
        <v>0</v>
      </c>
      <c r="BG79" s="1">
        <v>0</v>
      </c>
      <c r="BH79" s="1">
        <v>0</v>
      </c>
      <c r="BI79" s="1">
        <v>0</v>
      </c>
      <c r="BJ79" s="1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f t="shared" si="32"/>
        <v>7</v>
      </c>
      <c r="BQ79" s="3">
        <f t="shared" si="33"/>
        <v>7</v>
      </c>
      <c r="BR79" s="3">
        <f t="shared" si="34"/>
        <v>5</v>
      </c>
      <c r="BS79" s="3">
        <f t="shared" si="35"/>
        <v>5</v>
      </c>
      <c r="BT79" s="3">
        <f t="shared" si="36"/>
        <v>2</v>
      </c>
      <c r="BU79" s="3">
        <f t="shared" si="37"/>
        <v>2</v>
      </c>
      <c r="BV79" s="46">
        <v>4</v>
      </c>
      <c r="BW79" s="3">
        <v>38</v>
      </c>
      <c r="BX79" s="3">
        <v>88.3</v>
      </c>
      <c r="BY79" s="3">
        <v>0</v>
      </c>
      <c r="BZ79" s="3">
        <v>28</v>
      </c>
      <c r="CA79" s="1" t="s">
        <v>27</v>
      </c>
      <c r="CC79" s="3">
        <v>114</v>
      </c>
      <c r="CD79" s="16">
        <v>115</v>
      </c>
      <c r="CE79" s="3">
        <v>0</v>
      </c>
      <c r="CF79" s="3">
        <v>0</v>
      </c>
      <c r="CG79" s="3">
        <v>0</v>
      </c>
      <c r="CH79" s="3">
        <v>0</v>
      </c>
      <c r="CI79" s="2" t="s">
        <v>189</v>
      </c>
      <c r="CJ79" s="3">
        <v>0</v>
      </c>
      <c r="CK79" s="3">
        <v>0</v>
      </c>
      <c r="CL79" s="3">
        <v>0</v>
      </c>
      <c r="CM79" s="3">
        <v>0</v>
      </c>
      <c r="CN79" s="2" t="s">
        <v>189</v>
      </c>
      <c r="CO79" s="3">
        <v>0</v>
      </c>
      <c r="CP79" s="3">
        <v>0</v>
      </c>
      <c r="CQ79" s="3">
        <v>0</v>
      </c>
      <c r="CR79" s="3">
        <v>0</v>
      </c>
      <c r="CS79" s="2" t="s">
        <v>189</v>
      </c>
      <c r="CT79" s="3">
        <v>1</v>
      </c>
      <c r="CU79" s="3">
        <v>2</v>
      </c>
      <c r="CV79" s="3">
        <v>0</v>
      </c>
      <c r="CW79" s="3">
        <v>0</v>
      </c>
      <c r="CX79" s="3">
        <v>0</v>
      </c>
      <c r="CY79" s="2" t="s">
        <v>189</v>
      </c>
      <c r="CZ79" s="3">
        <v>0</v>
      </c>
      <c r="DA79" s="3">
        <v>1</v>
      </c>
      <c r="DB79" s="3">
        <v>1</v>
      </c>
      <c r="DC79" s="3">
        <v>3</v>
      </c>
      <c r="DD79" s="3">
        <v>0</v>
      </c>
      <c r="DE79" s="1" t="s">
        <v>189</v>
      </c>
      <c r="DF79" s="3">
        <v>0</v>
      </c>
      <c r="DG79" s="3">
        <v>0</v>
      </c>
      <c r="DH79" s="3">
        <v>0</v>
      </c>
      <c r="DI79" s="3">
        <v>0</v>
      </c>
      <c r="DJ79" s="2" t="s">
        <v>189</v>
      </c>
      <c r="DK79" s="3">
        <v>0</v>
      </c>
      <c r="DL79" s="3">
        <v>0</v>
      </c>
      <c r="DM79" s="3">
        <v>0</v>
      </c>
      <c r="DN79" s="3">
        <v>0</v>
      </c>
      <c r="DO79" s="2" t="s">
        <v>189</v>
      </c>
    </row>
    <row r="80" spans="1:120">
      <c r="A80" t="s">
        <v>5</v>
      </c>
      <c r="B80" t="s">
        <v>43</v>
      </c>
      <c r="C80" t="s">
        <v>7</v>
      </c>
      <c r="D80" s="82">
        <v>9</v>
      </c>
      <c r="E80" t="s">
        <v>8</v>
      </c>
      <c r="F80" t="str">
        <f t="shared" si="23"/>
        <v>ABLA-M-9L</v>
      </c>
      <c r="G80" s="3">
        <v>37.484229999999997</v>
      </c>
      <c r="H80" s="3">
        <v>108.14153999999999</v>
      </c>
      <c r="I80" s="3">
        <v>3286</v>
      </c>
      <c r="J80" s="3" t="s">
        <v>18</v>
      </c>
      <c r="K80" s="16">
        <v>10</v>
      </c>
      <c r="L80" s="15">
        <v>46</v>
      </c>
      <c r="M80" s="16">
        <v>2.4</v>
      </c>
      <c r="N80" s="15">
        <v>10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6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5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1">
        <v>120</v>
      </c>
      <c r="AN80" s="1">
        <f t="shared" si="24"/>
        <v>50</v>
      </c>
      <c r="AO80" s="23">
        <v>60</v>
      </c>
      <c r="AP80" s="1">
        <f t="shared" si="25"/>
        <v>10</v>
      </c>
      <c r="AQ80" s="1">
        <v>60</v>
      </c>
      <c r="AR80">
        <f t="shared" si="26"/>
        <v>60</v>
      </c>
      <c r="AS80">
        <f t="shared" si="27"/>
        <v>60</v>
      </c>
      <c r="AT80" s="102">
        <f t="shared" si="28"/>
        <v>0</v>
      </c>
      <c r="AU80" s="102">
        <f t="shared" si="29"/>
        <v>60</v>
      </c>
      <c r="AV80" s="1">
        <f t="shared" si="38"/>
        <v>110</v>
      </c>
      <c r="AW80" s="1">
        <f t="shared" si="30"/>
        <v>10</v>
      </c>
      <c r="AX80" s="1">
        <f t="shared" si="31"/>
        <v>0</v>
      </c>
      <c r="AY80" s="1">
        <v>0</v>
      </c>
      <c r="AZ80" s="3">
        <v>0</v>
      </c>
      <c r="BA80" s="3">
        <v>0</v>
      </c>
      <c r="BB80" s="3">
        <v>0</v>
      </c>
      <c r="BC80" s="3">
        <v>1</v>
      </c>
      <c r="BD80" s="3">
        <v>0</v>
      </c>
      <c r="BE80" s="3">
        <v>1</v>
      </c>
      <c r="BF80" s="3">
        <v>0</v>
      </c>
      <c r="BG80" s="1">
        <v>0</v>
      </c>
      <c r="BH80" s="1">
        <v>0</v>
      </c>
      <c r="BI80" s="1">
        <v>0</v>
      </c>
      <c r="BJ80" s="1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f t="shared" si="32"/>
        <v>2</v>
      </c>
      <c r="BQ80" s="3">
        <f t="shared" si="33"/>
        <v>2</v>
      </c>
      <c r="BR80" s="3">
        <f t="shared" si="34"/>
        <v>1</v>
      </c>
      <c r="BS80" s="3">
        <f t="shared" si="35"/>
        <v>1</v>
      </c>
      <c r="BT80" s="3">
        <f t="shared" si="36"/>
        <v>1</v>
      </c>
      <c r="BU80" s="3">
        <f t="shared" si="37"/>
        <v>1</v>
      </c>
      <c r="BV80" s="46">
        <v>2</v>
      </c>
      <c r="BW80" s="3">
        <v>9.6</v>
      </c>
      <c r="BX80" s="3">
        <v>115</v>
      </c>
      <c r="BY80" s="3">
        <v>0</v>
      </c>
      <c r="BZ80" s="3">
        <v>22</v>
      </c>
      <c r="CA80" s="1" t="s">
        <v>27</v>
      </c>
      <c r="CC80" s="3">
        <v>112</v>
      </c>
      <c r="CD80" s="16">
        <v>113</v>
      </c>
      <c r="CE80" s="3">
        <v>0</v>
      </c>
      <c r="CF80" s="3">
        <v>0</v>
      </c>
      <c r="CG80" s="3">
        <v>0</v>
      </c>
      <c r="CH80" s="3">
        <v>0</v>
      </c>
      <c r="CI80" s="2" t="s">
        <v>189</v>
      </c>
      <c r="CJ80" s="3">
        <v>0</v>
      </c>
      <c r="CK80" s="3">
        <v>0</v>
      </c>
      <c r="CL80" s="3">
        <v>0</v>
      </c>
      <c r="CM80" s="3">
        <v>0</v>
      </c>
      <c r="CN80" s="2" t="s">
        <v>189</v>
      </c>
      <c r="CO80" s="3">
        <v>0</v>
      </c>
      <c r="CP80" s="3">
        <v>0</v>
      </c>
      <c r="CQ80" s="3">
        <v>0</v>
      </c>
      <c r="CR80" s="3">
        <v>0</v>
      </c>
      <c r="CS80" s="2" t="s">
        <v>189</v>
      </c>
      <c r="CT80" s="3">
        <v>0</v>
      </c>
      <c r="CU80" s="3">
        <v>3</v>
      </c>
      <c r="CV80" s="3">
        <v>3</v>
      </c>
      <c r="CW80" s="3">
        <v>1</v>
      </c>
      <c r="CX80" s="3">
        <v>0</v>
      </c>
      <c r="CY80" s="2" t="s">
        <v>189</v>
      </c>
      <c r="CZ80" s="3">
        <v>0</v>
      </c>
      <c r="DA80" s="3">
        <v>1</v>
      </c>
      <c r="DB80" s="3">
        <v>3</v>
      </c>
      <c r="DC80" s="3">
        <v>1</v>
      </c>
      <c r="DD80" s="3">
        <v>0</v>
      </c>
      <c r="DE80" s="1" t="s">
        <v>189</v>
      </c>
      <c r="DF80" s="3">
        <v>0</v>
      </c>
      <c r="DG80" s="3">
        <v>0</v>
      </c>
      <c r="DH80" s="3">
        <v>0</v>
      </c>
      <c r="DI80" s="3">
        <v>0</v>
      </c>
      <c r="DJ80" s="2" t="s">
        <v>189</v>
      </c>
      <c r="DK80" s="3">
        <v>0</v>
      </c>
      <c r="DL80" s="3">
        <v>0</v>
      </c>
      <c r="DM80" s="3">
        <v>0</v>
      </c>
      <c r="DN80" s="3">
        <v>0</v>
      </c>
      <c r="DO80" s="2" t="s">
        <v>189</v>
      </c>
    </row>
    <row r="81" spans="1:119">
      <c r="A81" t="s">
        <v>5</v>
      </c>
      <c r="B81" t="s">
        <v>43</v>
      </c>
      <c r="C81" t="s">
        <v>7</v>
      </c>
      <c r="D81" s="82">
        <v>10</v>
      </c>
      <c r="E81" t="s">
        <v>15</v>
      </c>
      <c r="F81" t="str">
        <f t="shared" si="23"/>
        <v>ABLA-M-10H</v>
      </c>
      <c r="G81" s="3">
        <v>37.478380000000001</v>
      </c>
      <c r="H81" s="1">
        <v>108.11351000000001</v>
      </c>
      <c r="I81" s="3">
        <v>3289</v>
      </c>
      <c r="J81" s="3" t="s">
        <v>19</v>
      </c>
      <c r="K81" s="16">
        <v>30</v>
      </c>
      <c r="L81" s="15">
        <v>40.1</v>
      </c>
      <c r="M81" s="16">
        <v>1.4</v>
      </c>
      <c r="N81" s="15">
        <v>10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18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3</v>
      </c>
      <c r="AB81" s="3">
        <v>1</v>
      </c>
      <c r="AC81" s="3">
        <v>3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1">
        <v>250</v>
      </c>
      <c r="AN81" s="1">
        <f t="shared" si="24"/>
        <v>30</v>
      </c>
      <c r="AO81" s="23">
        <v>40</v>
      </c>
      <c r="AP81" s="1">
        <f t="shared" si="25"/>
        <v>40</v>
      </c>
      <c r="AQ81" s="1">
        <v>70</v>
      </c>
      <c r="AR81">
        <f t="shared" si="26"/>
        <v>180</v>
      </c>
      <c r="AS81">
        <f t="shared" si="27"/>
        <v>180</v>
      </c>
      <c r="AT81" s="102">
        <f t="shared" si="28"/>
        <v>0</v>
      </c>
      <c r="AU81" s="102">
        <f t="shared" si="29"/>
        <v>180</v>
      </c>
      <c r="AV81" s="1">
        <f t="shared" si="38"/>
        <v>210</v>
      </c>
      <c r="AW81" s="1">
        <f t="shared" si="30"/>
        <v>10</v>
      </c>
      <c r="AX81" s="1">
        <f t="shared" si="31"/>
        <v>30</v>
      </c>
      <c r="AY81" s="1">
        <v>0</v>
      </c>
      <c r="AZ81" s="3">
        <v>0</v>
      </c>
      <c r="BA81" s="3">
        <v>0</v>
      </c>
      <c r="BB81" s="3">
        <v>0</v>
      </c>
      <c r="BC81" s="3">
        <v>3</v>
      </c>
      <c r="BD81" s="3">
        <v>0</v>
      </c>
      <c r="BE81" s="3">
        <v>0</v>
      </c>
      <c r="BF81" s="3">
        <v>0</v>
      </c>
      <c r="BG81" s="1">
        <v>0</v>
      </c>
      <c r="BH81" s="1">
        <v>0</v>
      </c>
      <c r="BI81" s="1">
        <v>0</v>
      </c>
      <c r="BJ81" s="1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f t="shared" si="32"/>
        <v>3</v>
      </c>
      <c r="BQ81" s="3">
        <f t="shared" si="33"/>
        <v>3</v>
      </c>
      <c r="BR81" s="3">
        <f t="shared" si="34"/>
        <v>0</v>
      </c>
      <c r="BS81" s="3">
        <f t="shared" si="35"/>
        <v>0</v>
      </c>
      <c r="BT81" s="3">
        <f t="shared" si="36"/>
        <v>3</v>
      </c>
      <c r="BU81" s="3">
        <f t="shared" si="37"/>
        <v>3</v>
      </c>
      <c r="BV81" s="46">
        <v>3</v>
      </c>
      <c r="BW81" s="1">
        <f>0.5*30.5+0.5*58.7</f>
        <v>44.6</v>
      </c>
      <c r="BX81" s="3">
        <v>92.1</v>
      </c>
      <c r="BY81" s="3">
        <v>0</v>
      </c>
      <c r="BZ81" s="3">
        <v>27</v>
      </c>
      <c r="CA81" s="1" t="s">
        <v>27</v>
      </c>
      <c r="CC81" s="3">
        <v>116</v>
      </c>
      <c r="CD81" s="16">
        <v>117</v>
      </c>
      <c r="CE81" s="3">
        <v>0</v>
      </c>
      <c r="CF81" s="3">
        <v>0</v>
      </c>
      <c r="CG81" s="3">
        <v>0</v>
      </c>
      <c r="CH81" s="3">
        <v>0</v>
      </c>
      <c r="CI81" s="2" t="s">
        <v>189</v>
      </c>
      <c r="CJ81" s="3">
        <v>0</v>
      </c>
      <c r="CK81" s="3">
        <v>0</v>
      </c>
      <c r="CL81" s="3">
        <v>0</v>
      </c>
      <c r="CM81" s="3">
        <v>0</v>
      </c>
      <c r="CN81" s="2" t="s">
        <v>189</v>
      </c>
      <c r="CO81" s="3">
        <v>0</v>
      </c>
      <c r="CP81" s="3">
        <v>0</v>
      </c>
      <c r="CQ81" s="3">
        <v>0</v>
      </c>
      <c r="CR81" s="3">
        <v>0</v>
      </c>
      <c r="CS81" s="2" t="s">
        <v>189</v>
      </c>
      <c r="CT81" s="3">
        <v>27</v>
      </c>
      <c r="CU81" s="3">
        <v>11</v>
      </c>
      <c r="CV81" s="3">
        <v>3</v>
      </c>
      <c r="CW81" s="3">
        <v>0</v>
      </c>
      <c r="CX81" s="3">
        <v>0</v>
      </c>
      <c r="CY81" s="2" t="s">
        <v>189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1" t="s">
        <v>189</v>
      </c>
      <c r="DF81" s="3">
        <v>0</v>
      </c>
      <c r="DG81" s="3">
        <v>0</v>
      </c>
      <c r="DH81" s="3">
        <v>0</v>
      </c>
      <c r="DI81" s="3">
        <v>0</v>
      </c>
      <c r="DJ81" s="2" t="s">
        <v>189</v>
      </c>
      <c r="DK81" s="3">
        <v>0</v>
      </c>
      <c r="DL81" s="3">
        <v>0</v>
      </c>
      <c r="DM81" s="3">
        <v>0</v>
      </c>
      <c r="DN81" s="3">
        <v>0</v>
      </c>
      <c r="DO81" s="2" t="s">
        <v>189</v>
      </c>
    </row>
    <row r="82" spans="1:119">
      <c r="A82" t="s">
        <v>5</v>
      </c>
      <c r="B82" t="s">
        <v>43</v>
      </c>
      <c r="C82" t="s">
        <v>7</v>
      </c>
      <c r="D82" s="82">
        <v>10</v>
      </c>
      <c r="E82" t="s">
        <v>8</v>
      </c>
      <c r="F82" t="str">
        <f t="shared" si="23"/>
        <v>ABLA-M-10L</v>
      </c>
      <c r="G82" s="3">
        <v>37.478400000000001</v>
      </c>
      <c r="H82" s="1">
        <v>108.1142</v>
      </c>
      <c r="I82" s="3">
        <v>3277</v>
      </c>
      <c r="J82" s="3" t="s">
        <v>19</v>
      </c>
      <c r="K82" s="16">
        <v>30</v>
      </c>
      <c r="L82" s="15">
        <v>38</v>
      </c>
      <c r="M82" s="16">
        <v>1.6</v>
      </c>
      <c r="N82" s="15">
        <v>10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5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8</v>
      </c>
      <c r="AB82" s="3">
        <v>1</v>
      </c>
      <c r="AC82" s="3">
        <v>1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1">
        <v>150</v>
      </c>
      <c r="AN82" s="1">
        <f t="shared" si="24"/>
        <v>80</v>
      </c>
      <c r="AO82" s="23">
        <v>90</v>
      </c>
      <c r="AP82" s="1">
        <f t="shared" si="25"/>
        <v>20</v>
      </c>
      <c r="AQ82" s="1">
        <v>100</v>
      </c>
      <c r="AR82">
        <f t="shared" si="26"/>
        <v>50</v>
      </c>
      <c r="AS82">
        <f t="shared" si="27"/>
        <v>50</v>
      </c>
      <c r="AT82" s="102">
        <f t="shared" si="28"/>
        <v>0</v>
      </c>
      <c r="AU82" s="102">
        <f t="shared" si="29"/>
        <v>50</v>
      </c>
      <c r="AV82" s="1">
        <f t="shared" si="38"/>
        <v>130</v>
      </c>
      <c r="AW82" s="1">
        <f t="shared" si="30"/>
        <v>10</v>
      </c>
      <c r="AX82" s="1">
        <f t="shared" si="31"/>
        <v>10</v>
      </c>
      <c r="AY82" s="1">
        <v>0</v>
      </c>
      <c r="AZ82" s="3">
        <v>0</v>
      </c>
      <c r="BA82" s="3">
        <v>0</v>
      </c>
      <c r="BB82" s="3">
        <v>0</v>
      </c>
      <c r="BC82" s="3">
        <v>1</v>
      </c>
      <c r="BD82" s="3">
        <v>0</v>
      </c>
      <c r="BE82" s="3">
        <v>0</v>
      </c>
      <c r="BF82" s="3">
        <v>0</v>
      </c>
      <c r="BG82" s="1">
        <v>0</v>
      </c>
      <c r="BH82" s="1">
        <v>0</v>
      </c>
      <c r="BI82" s="1">
        <v>0</v>
      </c>
      <c r="BJ82" s="1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f t="shared" si="32"/>
        <v>1</v>
      </c>
      <c r="BQ82" s="3">
        <f t="shared" si="33"/>
        <v>1</v>
      </c>
      <c r="BR82" s="3">
        <f t="shared" si="34"/>
        <v>0</v>
      </c>
      <c r="BS82" s="3">
        <f t="shared" si="35"/>
        <v>0</v>
      </c>
      <c r="BT82" s="3">
        <f t="shared" si="36"/>
        <v>1</v>
      </c>
      <c r="BU82" s="3">
        <f t="shared" si="37"/>
        <v>1</v>
      </c>
      <c r="BV82" s="1">
        <v>1</v>
      </c>
      <c r="BW82" s="3">
        <f>0.5*34.2</f>
        <v>17.100000000000001</v>
      </c>
      <c r="BX82" s="3">
        <v>87</v>
      </c>
      <c r="BY82" s="3">
        <v>0</v>
      </c>
      <c r="BZ82" s="3">
        <v>27</v>
      </c>
      <c r="CA82" s="1" t="s">
        <v>27</v>
      </c>
      <c r="CC82" s="3">
        <v>118</v>
      </c>
      <c r="CD82" s="16">
        <v>119</v>
      </c>
      <c r="CE82" s="3">
        <v>0</v>
      </c>
      <c r="CF82" s="3">
        <v>0</v>
      </c>
      <c r="CG82" s="3">
        <v>0</v>
      </c>
      <c r="CH82" s="3">
        <v>0</v>
      </c>
      <c r="CI82" s="2" t="s">
        <v>189</v>
      </c>
      <c r="CJ82" s="3">
        <v>0</v>
      </c>
      <c r="CK82" s="3">
        <v>0</v>
      </c>
      <c r="CL82" s="3">
        <v>0</v>
      </c>
      <c r="CM82" s="3">
        <v>0</v>
      </c>
      <c r="CN82" s="2" t="s">
        <v>189</v>
      </c>
      <c r="CO82" s="3">
        <v>0</v>
      </c>
      <c r="CP82" s="3">
        <v>0</v>
      </c>
      <c r="CQ82" s="3">
        <v>0</v>
      </c>
      <c r="CR82" s="3">
        <v>0</v>
      </c>
      <c r="CS82" s="2" t="s">
        <v>189</v>
      </c>
      <c r="CT82" s="3">
        <v>3</v>
      </c>
      <c r="CU82" s="3">
        <v>3</v>
      </c>
      <c r="CV82" s="3">
        <v>2</v>
      </c>
      <c r="CW82" s="3">
        <v>0</v>
      </c>
      <c r="CX82" s="3">
        <v>0</v>
      </c>
      <c r="CY82" s="2" t="s">
        <v>189</v>
      </c>
      <c r="CZ82" s="3">
        <v>0</v>
      </c>
      <c r="DA82" s="3">
        <v>3</v>
      </c>
      <c r="DB82" s="3">
        <v>0</v>
      </c>
      <c r="DC82" s="3">
        <v>0</v>
      </c>
      <c r="DD82" s="3">
        <v>0</v>
      </c>
      <c r="DE82" s="1" t="s">
        <v>189</v>
      </c>
      <c r="DF82" s="3">
        <v>0</v>
      </c>
      <c r="DG82" s="3">
        <v>0</v>
      </c>
      <c r="DH82" s="3">
        <v>0</v>
      </c>
      <c r="DI82" s="3">
        <v>0</v>
      </c>
      <c r="DJ82" s="2" t="s">
        <v>189</v>
      </c>
      <c r="DK82" s="3">
        <v>0</v>
      </c>
      <c r="DL82" s="3">
        <v>0</v>
      </c>
      <c r="DM82" s="3">
        <v>0</v>
      </c>
      <c r="DN82" s="3">
        <v>0</v>
      </c>
      <c r="DO82" s="2" t="s">
        <v>189</v>
      </c>
    </row>
    <row r="83" spans="1:119" s="23" customFormat="1">
      <c r="A83" s="23" t="s">
        <v>5</v>
      </c>
      <c r="B83" s="23" t="s">
        <v>43</v>
      </c>
      <c r="C83" s="23" t="s">
        <v>7</v>
      </c>
      <c r="D83" s="83">
        <v>11</v>
      </c>
      <c r="E83" s="23" t="s">
        <v>15</v>
      </c>
      <c r="F83" s="25" t="str">
        <f t="shared" si="23"/>
        <v>ABLA-M-11H</v>
      </c>
      <c r="G83" s="23">
        <v>37.478760000000001</v>
      </c>
      <c r="H83" s="23">
        <v>108.11326</v>
      </c>
      <c r="I83" s="26">
        <v>3293</v>
      </c>
      <c r="J83" s="26" t="s">
        <v>18</v>
      </c>
      <c r="K83" s="25">
        <v>30</v>
      </c>
      <c r="L83" s="24">
        <v>42.5</v>
      </c>
      <c r="M83" s="25">
        <v>1.4</v>
      </c>
      <c r="N83" s="24">
        <v>10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15</v>
      </c>
      <c r="V83" s="26">
        <v>0</v>
      </c>
      <c r="W83" s="26">
        <v>1</v>
      </c>
      <c r="X83" s="26">
        <v>0</v>
      </c>
      <c r="Y83" s="26">
        <v>0</v>
      </c>
      <c r="Z83" s="26">
        <v>0</v>
      </c>
      <c r="AA83" s="26">
        <v>12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  <c r="AM83" s="1">
        <v>280</v>
      </c>
      <c r="AN83" s="1">
        <f t="shared" si="24"/>
        <v>120</v>
      </c>
      <c r="AO83" s="23">
        <v>120</v>
      </c>
      <c r="AP83" s="1">
        <f t="shared" si="25"/>
        <v>0</v>
      </c>
      <c r="AQ83" s="3">
        <v>120</v>
      </c>
      <c r="AR83">
        <f t="shared" si="26"/>
        <v>150</v>
      </c>
      <c r="AS83">
        <f t="shared" si="27"/>
        <v>150</v>
      </c>
      <c r="AT83" s="102">
        <f t="shared" si="28"/>
        <v>10</v>
      </c>
      <c r="AU83" s="102">
        <f t="shared" si="29"/>
        <v>160</v>
      </c>
      <c r="AV83" s="1">
        <f t="shared" si="38"/>
        <v>270</v>
      </c>
      <c r="AW83" s="1">
        <f t="shared" si="30"/>
        <v>0</v>
      </c>
      <c r="AX83" s="1">
        <f t="shared" si="31"/>
        <v>10</v>
      </c>
      <c r="AY83" s="24">
        <v>0</v>
      </c>
      <c r="AZ83" s="26">
        <v>0</v>
      </c>
      <c r="BA83" s="26">
        <v>0</v>
      </c>
      <c r="BB83" s="26">
        <v>0</v>
      </c>
      <c r="BC83" s="26">
        <v>7</v>
      </c>
      <c r="BD83" s="26">
        <v>0</v>
      </c>
      <c r="BE83" s="26">
        <v>0</v>
      </c>
      <c r="BF83" s="26">
        <v>0</v>
      </c>
      <c r="BG83" s="23">
        <v>0</v>
      </c>
      <c r="BH83" s="23">
        <v>0</v>
      </c>
      <c r="BI83" s="23">
        <v>0</v>
      </c>
      <c r="BJ83" s="23">
        <v>0</v>
      </c>
      <c r="BK83" s="26">
        <v>0</v>
      </c>
      <c r="BL83" s="26">
        <v>0</v>
      </c>
      <c r="BM83" s="26">
        <v>0</v>
      </c>
      <c r="BN83" s="26">
        <v>0</v>
      </c>
      <c r="BO83" s="26">
        <v>0</v>
      </c>
      <c r="BP83" s="3">
        <f t="shared" si="32"/>
        <v>7</v>
      </c>
      <c r="BQ83" s="3">
        <f t="shared" si="33"/>
        <v>7</v>
      </c>
      <c r="BR83" s="3">
        <f t="shared" si="34"/>
        <v>0</v>
      </c>
      <c r="BS83" s="3">
        <f t="shared" si="35"/>
        <v>0</v>
      </c>
      <c r="BT83" s="3">
        <f t="shared" si="36"/>
        <v>7</v>
      </c>
      <c r="BU83" s="3">
        <f t="shared" si="37"/>
        <v>7</v>
      </c>
      <c r="BV83" s="47">
        <v>4</v>
      </c>
      <c r="BW83" s="26">
        <v>56.4</v>
      </c>
      <c r="BX83" s="26">
        <v>134</v>
      </c>
      <c r="BY83" s="26">
        <v>1.3</v>
      </c>
      <c r="BZ83" s="26">
        <v>21</v>
      </c>
      <c r="CC83" s="26">
        <v>441</v>
      </c>
      <c r="CD83" s="25">
        <v>442</v>
      </c>
      <c r="CE83" s="26">
        <v>0</v>
      </c>
      <c r="CF83" s="26">
        <v>0</v>
      </c>
      <c r="CG83" s="26">
        <v>0</v>
      </c>
      <c r="CH83" s="26">
        <v>0</v>
      </c>
      <c r="CI83" s="23" t="s">
        <v>189</v>
      </c>
      <c r="CJ83" s="26">
        <v>0</v>
      </c>
      <c r="CK83" s="26">
        <v>0</v>
      </c>
      <c r="CL83" s="26">
        <v>0</v>
      </c>
      <c r="CM83" s="26">
        <v>0</v>
      </c>
      <c r="CN83" s="27" t="s">
        <v>189</v>
      </c>
      <c r="CO83" s="3">
        <v>0</v>
      </c>
      <c r="CP83" s="3">
        <v>0</v>
      </c>
      <c r="CQ83" s="3">
        <v>0</v>
      </c>
      <c r="CR83" s="3">
        <v>0</v>
      </c>
      <c r="CS83" s="2" t="s">
        <v>189</v>
      </c>
      <c r="CT83" s="26">
        <v>8</v>
      </c>
      <c r="CU83" s="26">
        <v>0</v>
      </c>
      <c r="CV83" s="26">
        <v>0</v>
      </c>
      <c r="CW83" s="26">
        <v>0</v>
      </c>
      <c r="CX83" s="26">
        <v>0</v>
      </c>
      <c r="CY83" s="27">
        <v>4</v>
      </c>
      <c r="CZ83" s="26">
        <v>0</v>
      </c>
      <c r="DA83" s="26">
        <v>0</v>
      </c>
      <c r="DB83" s="26">
        <v>0</v>
      </c>
      <c r="DC83" s="26">
        <v>0</v>
      </c>
      <c r="DD83" s="26">
        <v>0</v>
      </c>
      <c r="DE83" s="26" t="s">
        <v>189</v>
      </c>
      <c r="DF83" s="3">
        <v>0</v>
      </c>
      <c r="DG83" s="3">
        <v>0</v>
      </c>
      <c r="DH83" s="3">
        <v>0</v>
      </c>
      <c r="DI83" s="3">
        <v>0</v>
      </c>
      <c r="DJ83" s="2" t="s">
        <v>189</v>
      </c>
      <c r="DK83" s="3">
        <v>0</v>
      </c>
      <c r="DL83" s="3">
        <v>0</v>
      </c>
      <c r="DM83" s="3">
        <v>0</v>
      </c>
      <c r="DN83" s="3">
        <v>0</v>
      </c>
      <c r="DO83" s="2" t="s">
        <v>189</v>
      </c>
    </row>
    <row r="84" spans="1:119">
      <c r="A84" t="s">
        <v>5</v>
      </c>
      <c r="B84" t="s">
        <v>43</v>
      </c>
      <c r="C84" t="s">
        <v>7</v>
      </c>
      <c r="D84" s="82">
        <v>11</v>
      </c>
      <c r="E84" t="s">
        <v>8</v>
      </c>
      <c r="F84" t="str">
        <f t="shared" si="23"/>
        <v>ABLA-M-11L</v>
      </c>
      <c r="G84" s="1">
        <v>37.478879999999997</v>
      </c>
      <c r="H84" s="1">
        <v>108.11311000000001</v>
      </c>
      <c r="I84" s="3">
        <v>3296</v>
      </c>
      <c r="J84" s="3" t="s">
        <v>18</v>
      </c>
      <c r="K84" s="16">
        <v>30</v>
      </c>
      <c r="L84" s="15">
        <v>47</v>
      </c>
      <c r="M84" s="16">
        <v>1.5</v>
      </c>
      <c r="N84" s="15">
        <v>10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11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3">
        <v>5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1">
        <v>170</v>
      </c>
      <c r="AN84" s="1">
        <f t="shared" si="24"/>
        <v>50</v>
      </c>
      <c r="AO84" s="23">
        <v>50</v>
      </c>
      <c r="AP84" s="1">
        <f t="shared" si="25"/>
        <v>0</v>
      </c>
      <c r="AQ84" s="3">
        <v>50</v>
      </c>
      <c r="AR84">
        <f t="shared" si="26"/>
        <v>110</v>
      </c>
      <c r="AS84">
        <f t="shared" si="27"/>
        <v>110</v>
      </c>
      <c r="AT84" s="102">
        <f t="shared" si="28"/>
        <v>10</v>
      </c>
      <c r="AU84" s="102">
        <f t="shared" si="29"/>
        <v>120</v>
      </c>
      <c r="AV84" s="1">
        <f t="shared" si="38"/>
        <v>160</v>
      </c>
      <c r="AW84" s="1">
        <f t="shared" si="30"/>
        <v>0</v>
      </c>
      <c r="AX84" s="1">
        <f t="shared" si="31"/>
        <v>10</v>
      </c>
      <c r="AY84" s="15">
        <v>0</v>
      </c>
      <c r="AZ84" s="3">
        <v>0</v>
      </c>
      <c r="BA84" s="3">
        <v>0</v>
      </c>
      <c r="BB84" s="3">
        <v>0</v>
      </c>
      <c r="BC84" s="3">
        <v>1</v>
      </c>
      <c r="BD84" s="3">
        <v>0</v>
      </c>
      <c r="BE84" s="3">
        <v>0</v>
      </c>
      <c r="BF84" s="3">
        <v>0</v>
      </c>
      <c r="BG84" s="1">
        <v>0</v>
      </c>
      <c r="BH84" s="1">
        <v>0</v>
      </c>
      <c r="BI84" s="1">
        <v>0</v>
      </c>
      <c r="BJ84" s="1">
        <v>0</v>
      </c>
      <c r="BK84" s="26">
        <v>0</v>
      </c>
      <c r="BL84" s="26">
        <v>0</v>
      </c>
      <c r="BM84" s="26">
        <v>0</v>
      </c>
      <c r="BN84" s="3">
        <v>0</v>
      </c>
      <c r="BO84" s="3">
        <v>0</v>
      </c>
      <c r="BP84" s="3">
        <f t="shared" si="32"/>
        <v>1</v>
      </c>
      <c r="BQ84" s="3">
        <f t="shared" si="33"/>
        <v>1</v>
      </c>
      <c r="BR84" s="3">
        <f t="shared" si="34"/>
        <v>0</v>
      </c>
      <c r="BS84" s="3">
        <f t="shared" si="35"/>
        <v>0</v>
      </c>
      <c r="BT84" s="3">
        <f t="shared" si="36"/>
        <v>1</v>
      </c>
      <c r="BU84" s="3">
        <f t="shared" si="37"/>
        <v>1</v>
      </c>
      <c r="BV84" s="46">
        <v>1</v>
      </c>
      <c r="BW84" s="3">
        <v>5.2</v>
      </c>
      <c r="BX84" s="3">
        <v>84.3</v>
      </c>
      <c r="BY84" s="3">
        <v>-4.5</v>
      </c>
      <c r="BZ84" s="3">
        <v>28</v>
      </c>
      <c r="CC84" s="3">
        <v>443</v>
      </c>
      <c r="CD84" s="16">
        <v>444</v>
      </c>
      <c r="CE84" s="26">
        <v>0</v>
      </c>
      <c r="CF84" s="26">
        <v>0</v>
      </c>
      <c r="CG84" s="26">
        <v>0</v>
      </c>
      <c r="CH84" s="26">
        <v>0</v>
      </c>
      <c r="CI84" s="23" t="s">
        <v>189</v>
      </c>
      <c r="CJ84" s="3">
        <v>0</v>
      </c>
      <c r="CK84" s="3">
        <v>0</v>
      </c>
      <c r="CL84" s="3">
        <v>0</v>
      </c>
      <c r="CM84" s="3">
        <v>0</v>
      </c>
      <c r="CN84" s="2" t="s">
        <v>189</v>
      </c>
      <c r="CO84" s="3">
        <v>0</v>
      </c>
      <c r="CP84" s="3">
        <v>0</v>
      </c>
      <c r="CQ84" s="3">
        <v>0</v>
      </c>
      <c r="CR84" s="3">
        <v>0</v>
      </c>
      <c r="CS84" s="2" t="s">
        <v>189</v>
      </c>
      <c r="CT84" s="3">
        <v>6</v>
      </c>
      <c r="CU84" s="3">
        <v>1</v>
      </c>
      <c r="CV84" s="3">
        <v>0</v>
      </c>
      <c r="CW84" s="3">
        <v>0</v>
      </c>
      <c r="CX84" s="3">
        <v>0</v>
      </c>
      <c r="CY84" s="2" t="s">
        <v>189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 t="s">
        <v>189</v>
      </c>
      <c r="DF84" s="3">
        <v>0</v>
      </c>
      <c r="DG84" s="3">
        <v>0</v>
      </c>
      <c r="DH84" s="3">
        <v>0</v>
      </c>
      <c r="DI84" s="3">
        <v>0</v>
      </c>
      <c r="DJ84" s="2" t="s">
        <v>189</v>
      </c>
      <c r="DK84" s="3">
        <v>0</v>
      </c>
      <c r="DL84" s="3">
        <v>0</v>
      </c>
      <c r="DM84" s="3">
        <v>0</v>
      </c>
      <c r="DN84" s="3">
        <v>0</v>
      </c>
      <c r="DO84" s="2" t="s">
        <v>189</v>
      </c>
    </row>
    <row r="85" spans="1:119">
      <c r="A85" t="s">
        <v>5</v>
      </c>
      <c r="B85" t="s">
        <v>43</v>
      </c>
      <c r="C85" t="s">
        <v>7</v>
      </c>
      <c r="D85" s="82">
        <v>12</v>
      </c>
      <c r="E85" t="s">
        <v>15</v>
      </c>
      <c r="F85" t="str">
        <f t="shared" si="23"/>
        <v>ABLA-M-12H</v>
      </c>
      <c r="G85" s="1">
        <v>37.479700000000001</v>
      </c>
      <c r="H85" s="1">
        <v>108.11333</v>
      </c>
      <c r="I85" s="3">
        <v>3303</v>
      </c>
      <c r="J85" s="3" t="s">
        <v>17</v>
      </c>
      <c r="K85" s="16">
        <v>40</v>
      </c>
      <c r="L85" s="15">
        <v>32</v>
      </c>
      <c r="M85" s="16">
        <v>0.9</v>
      </c>
      <c r="N85" s="15">
        <v>10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22</v>
      </c>
      <c r="V85" s="3">
        <v>1</v>
      </c>
      <c r="W85" s="3">
        <v>2</v>
      </c>
      <c r="X85" s="3">
        <v>0</v>
      </c>
      <c r="Y85" s="3">
        <v>0</v>
      </c>
      <c r="Z85" s="3">
        <v>0</v>
      </c>
      <c r="AA85" s="3">
        <v>8</v>
      </c>
      <c r="AB85" s="3">
        <v>1</v>
      </c>
      <c r="AC85" s="3">
        <v>4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1">
        <v>380</v>
      </c>
      <c r="AN85" s="1">
        <f t="shared" si="24"/>
        <v>80</v>
      </c>
      <c r="AO85" s="23">
        <v>90</v>
      </c>
      <c r="AP85" s="1">
        <f t="shared" si="25"/>
        <v>50</v>
      </c>
      <c r="AQ85" s="3">
        <v>130</v>
      </c>
      <c r="AR85">
        <f t="shared" si="26"/>
        <v>220</v>
      </c>
      <c r="AS85">
        <f t="shared" si="27"/>
        <v>230</v>
      </c>
      <c r="AT85" s="102">
        <f t="shared" si="28"/>
        <v>30</v>
      </c>
      <c r="AU85" s="102">
        <f t="shared" si="29"/>
        <v>250</v>
      </c>
      <c r="AV85" s="1">
        <f t="shared" si="38"/>
        <v>300</v>
      </c>
      <c r="AW85" s="1">
        <f t="shared" si="30"/>
        <v>20</v>
      </c>
      <c r="AX85" s="1">
        <f t="shared" si="31"/>
        <v>60</v>
      </c>
      <c r="AY85" s="15">
        <v>0</v>
      </c>
      <c r="AZ85" s="3">
        <v>0</v>
      </c>
      <c r="BA85" s="3">
        <v>0</v>
      </c>
      <c r="BB85" s="3">
        <v>0</v>
      </c>
      <c r="BC85" s="3">
        <v>10</v>
      </c>
      <c r="BD85" s="3">
        <v>3</v>
      </c>
      <c r="BE85" s="3">
        <v>1</v>
      </c>
      <c r="BF85" s="3">
        <v>0</v>
      </c>
      <c r="BG85" s="1">
        <v>0</v>
      </c>
      <c r="BH85" s="1">
        <v>0</v>
      </c>
      <c r="BI85" s="1">
        <v>0</v>
      </c>
      <c r="BJ85" s="1">
        <v>0</v>
      </c>
      <c r="BK85" s="26">
        <v>0</v>
      </c>
      <c r="BL85" s="26">
        <v>0</v>
      </c>
      <c r="BM85" s="26">
        <v>0</v>
      </c>
      <c r="BN85" s="3">
        <v>0</v>
      </c>
      <c r="BO85" s="3">
        <v>0</v>
      </c>
      <c r="BP85" s="3">
        <f t="shared" si="32"/>
        <v>14</v>
      </c>
      <c r="BQ85" s="3">
        <f t="shared" si="33"/>
        <v>11</v>
      </c>
      <c r="BR85" s="3">
        <f t="shared" si="34"/>
        <v>4</v>
      </c>
      <c r="BS85" s="3">
        <f t="shared" si="35"/>
        <v>1</v>
      </c>
      <c r="BT85" s="3">
        <f t="shared" si="36"/>
        <v>10</v>
      </c>
      <c r="BU85" s="3">
        <f t="shared" si="37"/>
        <v>10</v>
      </c>
      <c r="BV85" s="46">
        <v>5</v>
      </c>
      <c r="BW85" s="3">
        <v>18.3</v>
      </c>
      <c r="BX85" s="3">
        <v>90.6</v>
      </c>
      <c r="BY85" s="3">
        <v>-6.23</v>
      </c>
      <c r="BZ85" s="3">
        <v>29</v>
      </c>
      <c r="CC85" s="3">
        <v>448</v>
      </c>
      <c r="CD85" s="16">
        <v>449</v>
      </c>
      <c r="CE85" s="26">
        <v>0</v>
      </c>
      <c r="CF85" s="26">
        <v>0</v>
      </c>
      <c r="CG85" s="26">
        <v>0</v>
      </c>
      <c r="CH85" s="26">
        <v>0</v>
      </c>
      <c r="CI85" s="23" t="s">
        <v>189</v>
      </c>
      <c r="CJ85" s="3">
        <v>0</v>
      </c>
      <c r="CK85" s="3">
        <v>0</v>
      </c>
      <c r="CL85" s="3">
        <v>0</v>
      </c>
      <c r="CM85" s="3">
        <v>0</v>
      </c>
      <c r="CN85" s="2" t="s">
        <v>189</v>
      </c>
      <c r="CO85" s="3">
        <v>0</v>
      </c>
      <c r="CP85" s="3">
        <v>0</v>
      </c>
      <c r="CQ85" s="3">
        <v>0</v>
      </c>
      <c r="CR85" s="3">
        <v>0</v>
      </c>
      <c r="CS85" s="2" t="s">
        <v>189</v>
      </c>
      <c r="CT85" s="3">
        <v>2</v>
      </c>
      <c r="CU85" s="3">
        <v>0</v>
      </c>
      <c r="CV85" s="3">
        <v>0</v>
      </c>
      <c r="CW85" s="3">
        <v>0</v>
      </c>
      <c r="CX85" s="3">
        <v>0</v>
      </c>
      <c r="CY85" s="2" t="s">
        <v>189</v>
      </c>
      <c r="CZ85" s="3">
        <v>0</v>
      </c>
      <c r="DA85" s="3">
        <v>0</v>
      </c>
      <c r="DB85" s="3">
        <v>0</v>
      </c>
      <c r="DC85" s="3">
        <v>1</v>
      </c>
      <c r="DD85" s="3">
        <v>0</v>
      </c>
      <c r="DE85" s="3">
        <v>4</v>
      </c>
      <c r="DF85" s="3">
        <v>0</v>
      </c>
      <c r="DG85" s="3">
        <v>0</v>
      </c>
      <c r="DH85" s="3">
        <v>0</v>
      </c>
      <c r="DI85" s="3">
        <v>0</v>
      </c>
      <c r="DJ85" s="2" t="s">
        <v>189</v>
      </c>
      <c r="DK85" s="3">
        <v>0</v>
      </c>
      <c r="DL85" s="3">
        <v>0</v>
      </c>
      <c r="DM85" s="3">
        <v>0</v>
      </c>
      <c r="DN85" s="3">
        <v>0</v>
      </c>
      <c r="DO85" s="2" t="s">
        <v>189</v>
      </c>
    </row>
    <row r="86" spans="1:119">
      <c r="A86" t="s">
        <v>5</v>
      </c>
      <c r="B86" t="s">
        <v>43</v>
      </c>
      <c r="C86" t="s">
        <v>7</v>
      </c>
      <c r="D86" s="82">
        <v>12</v>
      </c>
      <c r="E86" t="s">
        <v>8</v>
      </c>
      <c r="F86" t="str">
        <f t="shared" si="23"/>
        <v>ABLA-M-12L</v>
      </c>
      <c r="G86" s="1">
        <v>37.478839999999998</v>
      </c>
      <c r="H86" s="1">
        <v>108.11326</v>
      </c>
      <c r="I86" s="3">
        <v>3304</v>
      </c>
      <c r="J86" s="3" t="s">
        <v>17</v>
      </c>
      <c r="K86" s="16">
        <v>40</v>
      </c>
      <c r="L86" s="15">
        <v>31.2</v>
      </c>
      <c r="M86" s="16">
        <v>1</v>
      </c>
      <c r="N86" s="15">
        <v>10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8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5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1">
        <v>130</v>
      </c>
      <c r="AN86" s="1">
        <f t="shared" si="24"/>
        <v>50</v>
      </c>
      <c r="AO86" s="23">
        <v>50</v>
      </c>
      <c r="AP86" s="1">
        <f t="shared" si="25"/>
        <v>0</v>
      </c>
      <c r="AQ86" s="3">
        <v>50</v>
      </c>
      <c r="AR86">
        <f t="shared" si="26"/>
        <v>80</v>
      </c>
      <c r="AS86">
        <f t="shared" si="27"/>
        <v>80</v>
      </c>
      <c r="AT86" s="102">
        <f t="shared" si="28"/>
        <v>0</v>
      </c>
      <c r="AU86" s="102">
        <f t="shared" si="29"/>
        <v>80</v>
      </c>
      <c r="AV86" s="1">
        <f t="shared" si="38"/>
        <v>130</v>
      </c>
      <c r="AW86" s="1">
        <f t="shared" si="30"/>
        <v>0</v>
      </c>
      <c r="AX86" s="1">
        <f t="shared" si="31"/>
        <v>0</v>
      </c>
      <c r="AY86" s="15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3</v>
      </c>
      <c r="BF86" s="3">
        <v>0</v>
      </c>
      <c r="BG86" s="1">
        <v>0</v>
      </c>
      <c r="BH86" s="1">
        <v>0</v>
      </c>
      <c r="BI86" s="1">
        <v>0</v>
      </c>
      <c r="BJ86" s="1">
        <v>0</v>
      </c>
      <c r="BK86" s="26">
        <v>0</v>
      </c>
      <c r="BL86" s="26">
        <v>0</v>
      </c>
      <c r="BM86" s="26">
        <v>0</v>
      </c>
      <c r="BN86" s="3">
        <v>0</v>
      </c>
      <c r="BO86" s="3">
        <v>0</v>
      </c>
      <c r="BP86" s="3">
        <f t="shared" si="32"/>
        <v>3</v>
      </c>
      <c r="BQ86" s="3">
        <f t="shared" si="33"/>
        <v>3</v>
      </c>
      <c r="BR86" s="3">
        <f t="shared" si="34"/>
        <v>3</v>
      </c>
      <c r="BS86" s="3">
        <f t="shared" si="35"/>
        <v>3</v>
      </c>
      <c r="BT86" s="3">
        <f t="shared" si="36"/>
        <v>0</v>
      </c>
      <c r="BU86" s="3">
        <f t="shared" si="37"/>
        <v>0</v>
      </c>
      <c r="BV86" s="46">
        <v>2</v>
      </c>
      <c r="BW86" s="3">
        <v>1.5</v>
      </c>
      <c r="BX86" s="3">
        <v>69.7</v>
      </c>
      <c r="BY86" s="3">
        <v>-4.5999999999999996</v>
      </c>
      <c r="BZ86" s="3">
        <v>20</v>
      </c>
      <c r="CB86" s="1" t="s">
        <v>510</v>
      </c>
      <c r="CC86" s="3">
        <v>445</v>
      </c>
      <c r="CD86" s="16">
        <v>447</v>
      </c>
      <c r="CE86" s="26">
        <v>0</v>
      </c>
      <c r="CF86" s="26">
        <v>0</v>
      </c>
      <c r="CG86" s="26">
        <v>0</v>
      </c>
      <c r="CH86" s="26">
        <v>0</v>
      </c>
      <c r="CI86" s="23" t="s">
        <v>189</v>
      </c>
      <c r="CJ86" s="3">
        <v>0</v>
      </c>
      <c r="CK86" s="3">
        <v>0</v>
      </c>
      <c r="CL86" s="3">
        <v>0</v>
      </c>
      <c r="CM86" s="3">
        <v>0</v>
      </c>
      <c r="CN86" s="2" t="s">
        <v>189</v>
      </c>
      <c r="CO86" s="3">
        <v>0</v>
      </c>
      <c r="CP86" s="3">
        <v>0</v>
      </c>
      <c r="CQ86" s="3">
        <v>0</v>
      </c>
      <c r="CR86" s="3">
        <v>0</v>
      </c>
      <c r="CS86" s="2" t="s">
        <v>189</v>
      </c>
      <c r="CT86" s="3">
        <v>5</v>
      </c>
      <c r="CU86" s="3">
        <v>0</v>
      </c>
      <c r="CV86" s="3">
        <v>0</v>
      </c>
      <c r="CW86" s="3">
        <v>0</v>
      </c>
      <c r="CX86" s="3">
        <v>29</v>
      </c>
      <c r="CY86" s="2" t="s">
        <v>189</v>
      </c>
      <c r="CZ86" s="3">
        <v>3</v>
      </c>
      <c r="DA86" s="3">
        <v>0</v>
      </c>
      <c r="DB86" s="3">
        <v>0</v>
      </c>
      <c r="DC86" s="3">
        <v>0</v>
      </c>
      <c r="DD86" s="3">
        <v>3</v>
      </c>
      <c r="DE86" s="3" t="s">
        <v>189</v>
      </c>
      <c r="DF86" s="3">
        <v>0</v>
      </c>
      <c r="DG86" s="3">
        <v>0</v>
      </c>
      <c r="DH86" s="3">
        <v>0</v>
      </c>
      <c r="DI86" s="3">
        <v>0</v>
      </c>
      <c r="DJ86" s="2" t="s">
        <v>189</v>
      </c>
      <c r="DK86" s="3">
        <v>0</v>
      </c>
      <c r="DL86" s="3">
        <v>0</v>
      </c>
      <c r="DM86" s="3">
        <v>0</v>
      </c>
      <c r="DN86" s="3">
        <v>0</v>
      </c>
      <c r="DO86" s="2" t="s">
        <v>189</v>
      </c>
    </row>
    <row r="87" spans="1:119">
      <c r="A87" t="s">
        <v>5</v>
      </c>
      <c r="B87" t="s">
        <v>43</v>
      </c>
      <c r="C87" t="s">
        <v>7</v>
      </c>
      <c r="D87" s="82">
        <v>13</v>
      </c>
      <c r="E87" t="s">
        <v>15</v>
      </c>
      <c r="F87" t="str">
        <f t="shared" si="23"/>
        <v>ABLA-M-13H</v>
      </c>
      <c r="G87" s="1">
        <v>37.48077</v>
      </c>
      <c r="H87" s="1">
        <v>108.1135</v>
      </c>
      <c r="I87" s="3">
        <v>3312</v>
      </c>
      <c r="J87" s="3" t="s">
        <v>18</v>
      </c>
      <c r="K87" s="16">
        <v>20</v>
      </c>
      <c r="L87" s="15">
        <v>39.799999999999997</v>
      </c>
      <c r="M87" s="16">
        <v>1.2</v>
      </c>
      <c r="N87" s="15">
        <v>10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20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4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1">
        <v>240</v>
      </c>
      <c r="AN87" s="1">
        <f t="shared" si="24"/>
        <v>40</v>
      </c>
      <c r="AO87" s="23">
        <v>40</v>
      </c>
      <c r="AP87" s="1">
        <f t="shared" si="25"/>
        <v>0</v>
      </c>
      <c r="AQ87" s="3">
        <v>40</v>
      </c>
      <c r="AR87">
        <f t="shared" si="26"/>
        <v>200</v>
      </c>
      <c r="AS87">
        <f t="shared" si="27"/>
        <v>200</v>
      </c>
      <c r="AT87" s="102">
        <f t="shared" si="28"/>
        <v>0</v>
      </c>
      <c r="AU87" s="102">
        <f t="shared" si="29"/>
        <v>200</v>
      </c>
      <c r="AV87" s="1">
        <f t="shared" si="38"/>
        <v>240</v>
      </c>
      <c r="AW87" s="1">
        <f t="shared" si="30"/>
        <v>0</v>
      </c>
      <c r="AX87" s="1">
        <f t="shared" si="31"/>
        <v>0</v>
      </c>
      <c r="AY87" s="15">
        <v>0</v>
      </c>
      <c r="AZ87" s="3">
        <v>0</v>
      </c>
      <c r="BA87" s="3">
        <v>0</v>
      </c>
      <c r="BB87" s="3">
        <v>0</v>
      </c>
      <c r="BC87" s="3">
        <v>5</v>
      </c>
      <c r="BD87" s="3">
        <v>0</v>
      </c>
      <c r="BE87" s="3">
        <v>1</v>
      </c>
      <c r="BF87" s="3">
        <v>0</v>
      </c>
      <c r="BG87" s="1">
        <v>0</v>
      </c>
      <c r="BH87" s="1">
        <v>0</v>
      </c>
      <c r="BI87" s="1">
        <v>0</v>
      </c>
      <c r="BJ87" s="1">
        <v>0</v>
      </c>
      <c r="BK87" s="26">
        <v>0</v>
      </c>
      <c r="BL87" s="26">
        <v>0</v>
      </c>
      <c r="BM87" s="26">
        <v>0</v>
      </c>
      <c r="BN87" s="3">
        <v>0</v>
      </c>
      <c r="BO87" s="3">
        <v>0</v>
      </c>
      <c r="BP87" s="3">
        <f t="shared" si="32"/>
        <v>6</v>
      </c>
      <c r="BQ87" s="3">
        <f t="shared" si="33"/>
        <v>6</v>
      </c>
      <c r="BR87" s="3">
        <f t="shared" si="34"/>
        <v>1</v>
      </c>
      <c r="BS87" s="3">
        <f t="shared" si="35"/>
        <v>1</v>
      </c>
      <c r="BT87" s="3">
        <f t="shared" si="36"/>
        <v>5</v>
      </c>
      <c r="BU87" s="3">
        <f t="shared" si="37"/>
        <v>5</v>
      </c>
      <c r="BV87" s="46">
        <v>4</v>
      </c>
      <c r="BW87" s="3">
        <v>32.5</v>
      </c>
      <c r="BX87" s="3">
        <v>97.4</v>
      </c>
      <c r="BY87" s="3">
        <v>-15.1</v>
      </c>
      <c r="BZ87" s="3">
        <v>24</v>
      </c>
      <c r="CC87" s="3">
        <v>450</v>
      </c>
      <c r="CD87" s="16">
        <v>451</v>
      </c>
      <c r="CE87" s="26">
        <v>0</v>
      </c>
      <c r="CF87" s="26">
        <v>0</v>
      </c>
      <c r="CG87" s="26">
        <v>0</v>
      </c>
      <c r="CH87" s="26">
        <v>0</v>
      </c>
      <c r="CI87" s="23" t="s">
        <v>189</v>
      </c>
      <c r="CJ87" s="3">
        <v>0</v>
      </c>
      <c r="CK87" s="3">
        <v>0</v>
      </c>
      <c r="CL87" s="3">
        <v>0</v>
      </c>
      <c r="CM87" s="3">
        <v>0</v>
      </c>
      <c r="CN87" s="2" t="s">
        <v>189</v>
      </c>
      <c r="CO87" s="3">
        <v>0</v>
      </c>
      <c r="CP87" s="3">
        <v>0</v>
      </c>
      <c r="CQ87" s="3">
        <v>0</v>
      </c>
      <c r="CR87" s="3">
        <v>0</v>
      </c>
      <c r="CS87" s="2" t="s">
        <v>189</v>
      </c>
      <c r="CT87" s="3">
        <v>7</v>
      </c>
      <c r="CU87" s="3">
        <v>3</v>
      </c>
      <c r="CV87" s="3">
        <v>0</v>
      </c>
      <c r="CW87" s="3">
        <v>0</v>
      </c>
      <c r="CX87" s="3">
        <v>6</v>
      </c>
      <c r="CY87" s="2" t="s">
        <v>189</v>
      </c>
      <c r="CZ87" s="3">
        <v>2</v>
      </c>
      <c r="DA87" s="3">
        <v>0</v>
      </c>
      <c r="DB87" s="3">
        <v>0</v>
      </c>
      <c r="DC87" s="3">
        <v>0</v>
      </c>
      <c r="DD87" s="3">
        <v>0</v>
      </c>
      <c r="DE87" s="3" t="s">
        <v>189</v>
      </c>
      <c r="DF87" s="3">
        <v>0</v>
      </c>
      <c r="DG87" s="3">
        <v>0</v>
      </c>
      <c r="DH87" s="3">
        <v>0</v>
      </c>
      <c r="DI87" s="3">
        <v>0</v>
      </c>
      <c r="DJ87" s="2" t="s">
        <v>189</v>
      </c>
      <c r="DK87" s="3">
        <v>0</v>
      </c>
      <c r="DL87" s="3">
        <v>0</v>
      </c>
      <c r="DM87" s="3">
        <v>0</v>
      </c>
      <c r="DN87" s="3">
        <v>0</v>
      </c>
      <c r="DO87" s="2" t="s">
        <v>189</v>
      </c>
    </row>
    <row r="88" spans="1:119">
      <c r="A88" t="s">
        <v>5</v>
      </c>
      <c r="B88" t="s">
        <v>43</v>
      </c>
      <c r="C88" t="s">
        <v>7</v>
      </c>
      <c r="D88" s="82">
        <v>13</v>
      </c>
      <c r="E88" t="s">
        <v>8</v>
      </c>
      <c r="F88" t="str">
        <f t="shared" si="23"/>
        <v>ABLA-M-13L</v>
      </c>
      <c r="G88" s="1">
        <v>37.480550000000001</v>
      </c>
      <c r="H88" s="1">
        <v>108.11367</v>
      </c>
      <c r="I88" s="3">
        <v>3305</v>
      </c>
      <c r="J88" s="3" t="s">
        <v>18</v>
      </c>
      <c r="K88" s="16">
        <v>20</v>
      </c>
      <c r="L88" s="15">
        <v>42.8</v>
      </c>
      <c r="M88" s="16">
        <v>1.5</v>
      </c>
      <c r="N88" s="15">
        <v>10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26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2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1">
        <v>280</v>
      </c>
      <c r="AN88" s="1">
        <f t="shared" si="24"/>
        <v>20</v>
      </c>
      <c r="AO88" s="23">
        <v>20</v>
      </c>
      <c r="AP88" s="1">
        <f t="shared" si="25"/>
        <v>0</v>
      </c>
      <c r="AQ88" s="3">
        <v>20</v>
      </c>
      <c r="AR88">
        <f t="shared" si="26"/>
        <v>260</v>
      </c>
      <c r="AS88">
        <f t="shared" si="27"/>
        <v>260</v>
      </c>
      <c r="AT88" s="102">
        <f t="shared" si="28"/>
        <v>0</v>
      </c>
      <c r="AU88" s="102">
        <f t="shared" si="29"/>
        <v>260</v>
      </c>
      <c r="AV88" s="1">
        <f t="shared" si="38"/>
        <v>280</v>
      </c>
      <c r="AW88" s="1">
        <f t="shared" si="30"/>
        <v>0</v>
      </c>
      <c r="AX88" s="1">
        <f t="shared" si="31"/>
        <v>0</v>
      </c>
      <c r="AY88" s="15">
        <v>0</v>
      </c>
      <c r="AZ88" s="3">
        <v>0</v>
      </c>
      <c r="BA88" s="3">
        <v>0</v>
      </c>
      <c r="BB88" s="3">
        <v>0</v>
      </c>
      <c r="BC88" s="3">
        <v>1</v>
      </c>
      <c r="BD88" s="3">
        <v>0</v>
      </c>
      <c r="BE88" s="3">
        <v>0</v>
      </c>
      <c r="BF88" s="3">
        <v>0</v>
      </c>
      <c r="BG88" s="1">
        <v>0</v>
      </c>
      <c r="BH88" s="1">
        <v>0</v>
      </c>
      <c r="BI88" s="1">
        <v>0</v>
      </c>
      <c r="BJ88" s="1">
        <v>0</v>
      </c>
      <c r="BK88" s="26">
        <v>0</v>
      </c>
      <c r="BL88" s="26">
        <v>0</v>
      </c>
      <c r="BM88" s="26">
        <v>0</v>
      </c>
      <c r="BN88" s="3">
        <v>0</v>
      </c>
      <c r="BO88" s="3">
        <v>0</v>
      </c>
      <c r="BP88" s="3">
        <f t="shared" si="32"/>
        <v>1</v>
      </c>
      <c r="BQ88" s="3">
        <f t="shared" si="33"/>
        <v>1</v>
      </c>
      <c r="BR88" s="3">
        <f t="shared" si="34"/>
        <v>0</v>
      </c>
      <c r="BS88" s="3">
        <f t="shared" si="35"/>
        <v>0</v>
      </c>
      <c r="BT88" s="3">
        <f t="shared" si="36"/>
        <v>1</v>
      </c>
      <c r="BU88" s="3">
        <f t="shared" si="37"/>
        <v>1</v>
      </c>
      <c r="BV88" s="46">
        <v>1</v>
      </c>
      <c r="BW88" s="3">
        <v>26.1</v>
      </c>
      <c r="BX88" s="3">
        <v>93.2</v>
      </c>
      <c r="BY88" s="3">
        <v>1.4</v>
      </c>
      <c r="BZ88" s="3">
        <v>30</v>
      </c>
      <c r="CC88" s="3">
        <v>452</v>
      </c>
      <c r="CD88" s="16">
        <v>453</v>
      </c>
      <c r="CE88" s="26">
        <v>0</v>
      </c>
      <c r="CF88" s="26">
        <v>0</v>
      </c>
      <c r="CG88" s="26">
        <v>0</v>
      </c>
      <c r="CH88" s="26">
        <v>0</v>
      </c>
      <c r="CI88" s="23" t="s">
        <v>189</v>
      </c>
      <c r="CJ88" s="3">
        <v>0</v>
      </c>
      <c r="CK88" s="3">
        <v>0</v>
      </c>
      <c r="CL88" s="3">
        <v>0</v>
      </c>
      <c r="CM88" s="3">
        <v>0</v>
      </c>
      <c r="CN88" s="2" t="s">
        <v>189</v>
      </c>
      <c r="CO88" s="3">
        <v>0</v>
      </c>
      <c r="CP88" s="3">
        <v>0</v>
      </c>
      <c r="CQ88" s="3">
        <v>0</v>
      </c>
      <c r="CR88" s="3">
        <v>0</v>
      </c>
      <c r="CS88" s="2" t="s">
        <v>189</v>
      </c>
      <c r="CT88" s="3">
        <v>3</v>
      </c>
      <c r="CU88" s="3">
        <v>0</v>
      </c>
      <c r="CV88" s="3">
        <v>0</v>
      </c>
      <c r="CW88" s="3">
        <v>0</v>
      </c>
      <c r="CX88" s="3">
        <v>0</v>
      </c>
      <c r="CY88" s="2" t="s">
        <v>189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 t="s">
        <v>189</v>
      </c>
      <c r="DF88" s="3">
        <v>0</v>
      </c>
      <c r="DG88" s="3">
        <v>0</v>
      </c>
      <c r="DH88" s="3">
        <v>0</v>
      </c>
      <c r="DI88" s="3">
        <v>0</v>
      </c>
      <c r="DJ88" s="2" t="s">
        <v>189</v>
      </c>
      <c r="DK88" s="3">
        <v>0</v>
      </c>
      <c r="DL88" s="3">
        <v>0</v>
      </c>
      <c r="DM88" s="3">
        <v>0</v>
      </c>
      <c r="DN88" s="3">
        <v>0</v>
      </c>
      <c r="DO88" s="2" t="s">
        <v>189</v>
      </c>
    </row>
    <row r="89" spans="1:119">
      <c r="A89" t="s">
        <v>5</v>
      </c>
      <c r="B89" t="s">
        <v>43</v>
      </c>
      <c r="C89" t="s">
        <v>7</v>
      </c>
      <c r="D89" s="82">
        <v>14</v>
      </c>
      <c r="E89" t="s">
        <v>15</v>
      </c>
      <c r="F89" t="str">
        <f t="shared" si="23"/>
        <v>ABLA-M-14H</v>
      </c>
      <c r="G89" s="1">
        <v>37.47972</v>
      </c>
      <c r="H89" s="1">
        <v>108.11516</v>
      </c>
      <c r="I89" s="3">
        <v>3275</v>
      </c>
      <c r="J89" s="3" t="s">
        <v>16</v>
      </c>
      <c r="K89" s="16">
        <v>40</v>
      </c>
      <c r="L89" s="15">
        <v>37.9</v>
      </c>
      <c r="M89" s="16">
        <v>1.1000000000000001</v>
      </c>
      <c r="N89" s="15">
        <v>10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28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1">
        <v>300</v>
      </c>
      <c r="AN89" s="1">
        <f t="shared" si="24"/>
        <v>20</v>
      </c>
      <c r="AO89" s="23">
        <v>20</v>
      </c>
      <c r="AP89" s="1">
        <f t="shared" si="25"/>
        <v>0</v>
      </c>
      <c r="AQ89" s="3">
        <v>20</v>
      </c>
      <c r="AR89">
        <f t="shared" si="26"/>
        <v>280</v>
      </c>
      <c r="AS89">
        <f t="shared" si="27"/>
        <v>280</v>
      </c>
      <c r="AT89" s="102">
        <f t="shared" si="28"/>
        <v>0</v>
      </c>
      <c r="AU89" s="102">
        <f t="shared" si="29"/>
        <v>280</v>
      </c>
      <c r="AV89" s="1">
        <f t="shared" si="38"/>
        <v>300</v>
      </c>
      <c r="AW89" s="1">
        <f t="shared" si="30"/>
        <v>0</v>
      </c>
      <c r="AX89" s="1">
        <f t="shared" si="31"/>
        <v>0</v>
      </c>
      <c r="AY89" s="15">
        <v>0</v>
      </c>
      <c r="AZ89" s="3">
        <v>0</v>
      </c>
      <c r="BA89" s="3">
        <v>0</v>
      </c>
      <c r="BB89" s="3">
        <v>0</v>
      </c>
      <c r="BC89" s="3">
        <v>12</v>
      </c>
      <c r="BD89" s="3">
        <v>0</v>
      </c>
      <c r="BE89" s="3">
        <v>1</v>
      </c>
      <c r="BF89" s="3">
        <v>0</v>
      </c>
      <c r="BG89" s="1">
        <v>0</v>
      </c>
      <c r="BH89" s="1">
        <v>0</v>
      </c>
      <c r="BI89" s="1">
        <v>0</v>
      </c>
      <c r="BJ89" s="1">
        <v>0</v>
      </c>
      <c r="BK89" s="26">
        <v>0</v>
      </c>
      <c r="BL89" s="26">
        <v>0</v>
      </c>
      <c r="BM89" s="26">
        <v>0</v>
      </c>
      <c r="BN89" s="3">
        <v>0</v>
      </c>
      <c r="BO89" s="3">
        <v>0</v>
      </c>
      <c r="BP89" s="3">
        <f t="shared" si="32"/>
        <v>13</v>
      </c>
      <c r="BQ89" s="3">
        <f t="shared" si="33"/>
        <v>13</v>
      </c>
      <c r="BR89" s="3">
        <f t="shared" si="34"/>
        <v>1</v>
      </c>
      <c r="BS89" s="3">
        <f t="shared" si="35"/>
        <v>1</v>
      </c>
      <c r="BT89" s="3">
        <f t="shared" si="36"/>
        <v>12</v>
      </c>
      <c r="BU89" s="3">
        <f t="shared" si="37"/>
        <v>12</v>
      </c>
      <c r="BV89" s="46">
        <v>4</v>
      </c>
      <c r="BW89" s="3">
        <v>48.3</v>
      </c>
      <c r="BX89" s="3">
        <v>111</v>
      </c>
      <c r="BY89" s="3">
        <v>-3.3</v>
      </c>
      <c r="BZ89" s="3">
        <v>22</v>
      </c>
      <c r="CC89" s="3">
        <v>456</v>
      </c>
      <c r="CD89" s="16">
        <v>457</v>
      </c>
      <c r="CE89" s="26">
        <v>0</v>
      </c>
      <c r="CF89" s="26">
        <v>0</v>
      </c>
      <c r="CG89" s="26">
        <v>0</v>
      </c>
      <c r="CH89" s="26">
        <v>0</v>
      </c>
      <c r="CI89" s="23" t="s">
        <v>189</v>
      </c>
      <c r="CJ89" s="3">
        <v>0</v>
      </c>
      <c r="CK89" s="3">
        <v>0</v>
      </c>
      <c r="CL89" s="3">
        <v>0</v>
      </c>
      <c r="CM89" s="3">
        <v>0</v>
      </c>
      <c r="CN89" s="2" t="s">
        <v>189</v>
      </c>
      <c r="CO89" s="3">
        <v>0</v>
      </c>
      <c r="CP89" s="3">
        <v>0</v>
      </c>
      <c r="CQ89" s="3">
        <v>0</v>
      </c>
      <c r="CR89" s="3">
        <v>0</v>
      </c>
      <c r="CS89" s="2" t="s">
        <v>189</v>
      </c>
      <c r="CT89" s="3">
        <v>0</v>
      </c>
      <c r="CU89" s="3">
        <v>1</v>
      </c>
      <c r="CV89" s="3">
        <v>0</v>
      </c>
      <c r="CW89" s="3">
        <v>1</v>
      </c>
      <c r="CX89" s="3">
        <v>0</v>
      </c>
      <c r="CY89" s="2" t="s">
        <v>189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 t="s">
        <v>189</v>
      </c>
      <c r="DF89" s="3">
        <v>0</v>
      </c>
      <c r="DG89" s="3">
        <v>0</v>
      </c>
      <c r="DH89" s="3">
        <v>0</v>
      </c>
      <c r="DI89" s="3">
        <v>0</v>
      </c>
      <c r="DJ89" s="2" t="s">
        <v>189</v>
      </c>
      <c r="DK89" s="3">
        <v>0</v>
      </c>
      <c r="DL89" s="3">
        <v>0</v>
      </c>
      <c r="DM89" s="3">
        <v>0</v>
      </c>
      <c r="DN89" s="3">
        <v>0</v>
      </c>
      <c r="DO89" s="2" t="s">
        <v>189</v>
      </c>
    </row>
    <row r="90" spans="1:119">
      <c r="A90" t="s">
        <v>5</v>
      </c>
      <c r="B90" t="s">
        <v>43</v>
      </c>
      <c r="C90" t="s">
        <v>7</v>
      </c>
      <c r="D90" s="82">
        <v>14</v>
      </c>
      <c r="E90" t="s">
        <v>8</v>
      </c>
      <c r="F90" t="str">
        <f t="shared" si="23"/>
        <v>ABLA-M-14L</v>
      </c>
      <c r="G90" s="1">
        <v>37.479790000000001</v>
      </c>
      <c r="H90" s="1">
        <v>108.11539999999999</v>
      </c>
      <c r="I90" s="3">
        <v>3278</v>
      </c>
      <c r="J90" s="3" t="s">
        <v>16</v>
      </c>
      <c r="K90" s="16">
        <v>40</v>
      </c>
      <c r="L90" s="15">
        <v>43.1</v>
      </c>
      <c r="M90" s="16">
        <v>2.6</v>
      </c>
      <c r="N90" s="15">
        <v>10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15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2</v>
      </c>
      <c r="AB90" s="3">
        <v>1</v>
      </c>
      <c r="AC90" s="3">
        <v>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1">
        <v>200</v>
      </c>
      <c r="AN90" s="1">
        <f t="shared" si="24"/>
        <v>20</v>
      </c>
      <c r="AO90" s="23">
        <v>30</v>
      </c>
      <c r="AP90" s="1">
        <f t="shared" si="25"/>
        <v>30</v>
      </c>
      <c r="AQ90" s="3">
        <v>50</v>
      </c>
      <c r="AR90">
        <f t="shared" si="26"/>
        <v>150</v>
      </c>
      <c r="AS90">
        <f t="shared" si="27"/>
        <v>150</v>
      </c>
      <c r="AT90" s="102">
        <f t="shared" si="28"/>
        <v>0</v>
      </c>
      <c r="AU90" s="102">
        <f t="shared" si="29"/>
        <v>150</v>
      </c>
      <c r="AV90" s="1">
        <f t="shared" si="38"/>
        <v>170</v>
      </c>
      <c r="AW90" s="1">
        <f t="shared" si="30"/>
        <v>10</v>
      </c>
      <c r="AX90" s="1">
        <f t="shared" si="31"/>
        <v>20</v>
      </c>
      <c r="AY90" s="15">
        <v>0</v>
      </c>
      <c r="AZ90" s="3">
        <v>0</v>
      </c>
      <c r="BA90" s="3">
        <v>0</v>
      </c>
      <c r="BB90" s="3">
        <v>0</v>
      </c>
      <c r="BC90" s="3">
        <v>3</v>
      </c>
      <c r="BD90" s="3">
        <v>0</v>
      </c>
      <c r="BE90" s="3">
        <v>2</v>
      </c>
      <c r="BF90" s="3">
        <v>0</v>
      </c>
      <c r="BG90" s="1">
        <v>0</v>
      </c>
      <c r="BH90" s="1">
        <v>0</v>
      </c>
      <c r="BI90" s="1">
        <v>0</v>
      </c>
      <c r="BJ90" s="1">
        <v>0</v>
      </c>
      <c r="BK90" s="26">
        <v>0</v>
      </c>
      <c r="BL90" s="26">
        <v>0</v>
      </c>
      <c r="BM90" s="26">
        <v>0</v>
      </c>
      <c r="BN90" s="3">
        <v>0</v>
      </c>
      <c r="BO90" s="3">
        <v>0</v>
      </c>
      <c r="BP90" s="3">
        <f t="shared" si="32"/>
        <v>5</v>
      </c>
      <c r="BQ90" s="3">
        <f t="shared" si="33"/>
        <v>5</v>
      </c>
      <c r="BR90" s="3">
        <f t="shared" si="34"/>
        <v>2</v>
      </c>
      <c r="BS90" s="3">
        <f t="shared" si="35"/>
        <v>2</v>
      </c>
      <c r="BT90" s="3">
        <f t="shared" si="36"/>
        <v>3</v>
      </c>
      <c r="BU90" s="3">
        <f t="shared" si="37"/>
        <v>3</v>
      </c>
      <c r="BV90" s="46">
        <v>2</v>
      </c>
      <c r="BW90" s="3">
        <v>32</v>
      </c>
      <c r="BX90" s="3">
        <v>91.5</v>
      </c>
      <c r="BY90" s="3">
        <v>-12.5</v>
      </c>
      <c r="BZ90" s="3">
        <v>26</v>
      </c>
      <c r="CC90" s="3">
        <v>454</v>
      </c>
      <c r="CD90" s="16">
        <v>455</v>
      </c>
      <c r="CE90" s="26">
        <v>0</v>
      </c>
      <c r="CF90" s="26">
        <v>0</v>
      </c>
      <c r="CG90" s="26">
        <v>0</v>
      </c>
      <c r="CH90" s="26">
        <v>0</v>
      </c>
      <c r="CI90" s="23" t="s">
        <v>189</v>
      </c>
      <c r="CJ90" s="3">
        <v>0</v>
      </c>
      <c r="CK90" s="3">
        <v>0</v>
      </c>
      <c r="CL90" s="3">
        <v>0</v>
      </c>
      <c r="CM90" s="3">
        <v>0</v>
      </c>
      <c r="CN90" s="2" t="s">
        <v>189</v>
      </c>
      <c r="CO90" s="3">
        <v>0</v>
      </c>
      <c r="CP90" s="3">
        <v>0</v>
      </c>
      <c r="CQ90" s="3">
        <v>0</v>
      </c>
      <c r="CR90" s="3">
        <v>0</v>
      </c>
      <c r="CS90" s="2" t="s">
        <v>189</v>
      </c>
      <c r="CT90" s="3">
        <v>4</v>
      </c>
      <c r="CU90" s="3">
        <v>9</v>
      </c>
      <c r="CV90" s="3">
        <v>7</v>
      </c>
      <c r="CW90" s="3">
        <v>1</v>
      </c>
      <c r="CX90" s="3">
        <v>0</v>
      </c>
      <c r="CY90" s="2" t="s">
        <v>189</v>
      </c>
      <c r="CZ90" s="3">
        <v>1</v>
      </c>
      <c r="DA90" s="3">
        <v>1</v>
      </c>
      <c r="DB90" s="3">
        <v>0</v>
      </c>
      <c r="DC90" s="3">
        <v>0</v>
      </c>
      <c r="DD90" s="3">
        <v>0</v>
      </c>
      <c r="DE90" s="3" t="s">
        <v>189</v>
      </c>
      <c r="DF90" s="3">
        <v>0</v>
      </c>
      <c r="DG90" s="3">
        <v>0</v>
      </c>
      <c r="DH90" s="3">
        <v>0</v>
      </c>
      <c r="DI90" s="3">
        <v>0</v>
      </c>
      <c r="DJ90" s="2" t="s">
        <v>189</v>
      </c>
      <c r="DK90" s="3">
        <v>0</v>
      </c>
      <c r="DL90" s="3">
        <v>0</v>
      </c>
      <c r="DM90" s="3">
        <v>0</v>
      </c>
      <c r="DN90" s="3">
        <v>0</v>
      </c>
      <c r="DO90" s="2" t="s">
        <v>189</v>
      </c>
    </row>
    <row r="91" spans="1:119">
      <c r="A91" t="s">
        <v>5</v>
      </c>
      <c r="B91" t="s">
        <v>43</v>
      </c>
      <c r="C91" t="s">
        <v>7</v>
      </c>
      <c r="D91" s="82">
        <v>15</v>
      </c>
      <c r="E91" t="s">
        <v>15</v>
      </c>
      <c r="F91" t="str">
        <f t="shared" si="23"/>
        <v>ABLA-M-15H</v>
      </c>
      <c r="G91" s="1">
        <v>37.478000000000002</v>
      </c>
      <c r="H91" s="1">
        <v>108.11216</v>
      </c>
      <c r="I91" s="3">
        <v>3304</v>
      </c>
      <c r="J91" s="3" t="s">
        <v>16</v>
      </c>
      <c r="K91" s="16">
        <v>16</v>
      </c>
      <c r="L91" s="15">
        <v>36.1</v>
      </c>
      <c r="M91" s="16">
        <v>1.5</v>
      </c>
      <c r="N91" s="15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14</v>
      </c>
      <c r="V91" s="3">
        <v>0</v>
      </c>
      <c r="W91" s="3">
        <v>4</v>
      </c>
      <c r="X91" s="3">
        <v>0</v>
      </c>
      <c r="Y91" s="3">
        <v>0</v>
      </c>
      <c r="Z91" s="3">
        <v>0</v>
      </c>
      <c r="AA91" s="3">
        <v>3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1">
        <v>210</v>
      </c>
      <c r="AN91" s="1">
        <f t="shared" si="24"/>
        <v>30</v>
      </c>
      <c r="AO91" s="23">
        <v>30</v>
      </c>
      <c r="AP91" s="1">
        <f t="shared" si="25"/>
        <v>0</v>
      </c>
      <c r="AQ91" s="3">
        <v>30</v>
      </c>
      <c r="AR91">
        <f t="shared" si="26"/>
        <v>140</v>
      </c>
      <c r="AS91">
        <f t="shared" si="27"/>
        <v>140</v>
      </c>
      <c r="AT91" s="102">
        <f t="shared" si="28"/>
        <v>40</v>
      </c>
      <c r="AU91" s="102">
        <f t="shared" si="29"/>
        <v>180</v>
      </c>
      <c r="AV91" s="1">
        <f t="shared" si="38"/>
        <v>170</v>
      </c>
      <c r="AW91" s="1">
        <f t="shared" si="30"/>
        <v>0</v>
      </c>
      <c r="AX91" s="1">
        <f t="shared" si="31"/>
        <v>40</v>
      </c>
      <c r="AY91" s="15">
        <v>0</v>
      </c>
      <c r="AZ91" s="3">
        <v>0</v>
      </c>
      <c r="BA91" s="3">
        <v>0</v>
      </c>
      <c r="BB91" s="3">
        <v>0</v>
      </c>
      <c r="BC91" s="3">
        <v>6</v>
      </c>
      <c r="BD91" s="3">
        <v>1</v>
      </c>
      <c r="BE91" s="3">
        <v>2</v>
      </c>
      <c r="BF91" s="3">
        <v>0</v>
      </c>
      <c r="BG91" s="1">
        <v>0</v>
      </c>
      <c r="BH91" s="1">
        <v>0</v>
      </c>
      <c r="BI91" s="1">
        <v>0</v>
      </c>
      <c r="BJ91" s="1">
        <v>0</v>
      </c>
      <c r="BK91" s="26">
        <v>0</v>
      </c>
      <c r="BL91" s="26">
        <v>0</v>
      </c>
      <c r="BM91" s="26">
        <v>0</v>
      </c>
      <c r="BN91" s="3">
        <v>0</v>
      </c>
      <c r="BO91" s="3">
        <v>0</v>
      </c>
      <c r="BP91" s="3">
        <f t="shared" si="32"/>
        <v>9</v>
      </c>
      <c r="BQ91" s="3">
        <f t="shared" si="33"/>
        <v>8</v>
      </c>
      <c r="BR91" s="3">
        <f t="shared" si="34"/>
        <v>3</v>
      </c>
      <c r="BS91" s="3">
        <f t="shared" si="35"/>
        <v>2</v>
      </c>
      <c r="BT91" s="3">
        <f t="shared" si="36"/>
        <v>6</v>
      </c>
      <c r="BU91" s="3">
        <f t="shared" si="37"/>
        <v>6</v>
      </c>
      <c r="BV91" s="46">
        <v>4</v>
      </c>
      <c r="BW91" s="3">
        <v>47.4</v>
      </c>
      <c r="BX91" s="3">
        <v>89</v>
      </c>
      <c r="BY91" s="3">
        <v>14.5</v>
      </c>
      <c r="BZ91" s="3">
        <v>30</v>
      </c>
      <c r="CC91" s="3">
        <v>460</v>
      </c>
      <c r="CD91" s="16">
        <v>461</v>
      </c>
      <c r="CE91" s="26">
        <v>0</v>
      </c>
      <c r="CF91" s="26">
        <v>0</v>
      </c>
      <c r="CG91" s="26">
        <v>0</v>
      </c>
      <c r="CH91" s="26">
        <v>0</v>
      </c>
      <c r="CI91" s="23" t="s">
        <v>189</v>
      </c>
      <c r="CJ91" s="3">
        <v>0</v>
      </c>
      <c r="CK91" s="3">
        <v>0</v>
      </c>
      <c r="CL91" s="3">
        <v>0</v>
      </c>
      <c r="CM91" s="3">
        <v>0</v>
      </c>
      <c r="CN91" s="2" t="s">
        <v>189</v>
      </c>
      <c r="CO91" s="3">
        <v>0</v>
      </c>
      <c r="CP91" s="3">
        <v>0</v>
      </c>
      <c r="CQ91" s="3">
        <v>0</v>
      </c>
      <c r="CR91" s="3">
        <v>0</v>
      </c>
      <c r="CS91" s="2" t="s">
        <v>189</v>
      </c>
      <c r="CT91" s="3">
        <v>4</v>
      </c>
      <c r="CU91" s="3">
        <v>1</v>
      </c>
      <c r="CV91" s="3">
        <v>1</v>
      </c>
      <c r="CW91" s="3">
        <v>1</v>
      </c>
      <c r="CX91" s="3">
        <v>0</v>
      </c>
      <c r="CY91" s="2" t="s">
        <v>189</v>
      </c>
      <c r="CZ91" s="3">
        <v>1</v>
      </c>
      <c r="DA91" s="3">
        <v>0</v>
      </c>
      <c r="DB91" s="3">
        <v>0</v>
      </c>
      <c r="DC91" s="3">
        <v>0</v>
      </c>
      <c r="DD91" s="3">
        <v>0</v>
      </c>
      <c r="DE91" s="3">
        <v>4</v>
      </c>
      <c r="DF91" s="3">
        <v>0</v>
      </c>
      <c r="DG91" s="3">
        <v>0</v>
      </c>
      <c r="DH91" s="3">
        <v>0</v>
      </c>
      <c r="DI91" s="3">
        <v>0</v>
      </c>
      <c r="DJ91" s="2" t="s">
        <v>189</v>
      </c>
      <c r="DK91" s="3">
        <v>0</v>
      </c>
      <c r="DL91" s="3">
        <v>0</v>
      </c>
      <c r="DM91" s="3">
        <v>0</v>
      </c>
      <c r="DN91" s="3">
        <v>0</v>
      </c>
      <c r="DO91" s="2" t="s">
        <v>189</v>
      </c>
    </row>
    <row r="92" spans="1:119">
      <c r="A92" t="s">
        <v>5</v>
      </c>
      <c r="B92" t="s">
        <v>43</v>
      </c>
      <c r="C92" t="s">
        <v>7</v>
      </c>
      <c r="D92" s="82">
        <v>15</v>
      </c>
      <c r="E92" t="s">
        <v>8</v>
      </c>
      <c r="F92" t="str">
        <f t="shared" si="23"/>
        <v>ABLA-M-15L</v>
      </c>
      <c r="G92" s="1">
        <v>37.477849999999997</v>
      </c>
      <c r="H92" s="1">
        <v>108.11226000000001</v>
      </c>
      <c r="I92" s="3">
        <v>3292</v>
      </c>
      <c r="J92" s="3" t="s">
        <v>16</v>
      </c>
      <c r="K92" s="16">
        <v>16</v>
      </c>
      <c r="L92" s="15">
        <v>36.9</v>
      </c>
      <c r="M92" s="16">
        <v>1.5</v>
      </c>
      <c r="N92" s="15">
        <v>10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9</v>
      </c>
      <c r="V92" s="3">
        <v>0</v>
      </c>
      <c r="W92" s="3">
        <v>2</v>
      </c>
      <c r="X92" s="3">
        <v>0</v>
      </c>
      <c r="Y92" s="3">
        <v>0</v>
      </c>
      <c r="Z92" s="3">
        <v>0</v>
      </c>
      <c r="AA92" s="3">
        <v>4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1">
        <v>150</v>
      </c>
      <c r="AN92" s="1">
        <f t="shared" si="24"/>
        <v>40</v>
      </c>
      <c r="AO92" s="23">
        <v>40</v>
      </c>
      <c r="AP92" s="1">
        <f t="shared" si="25"/>
        <v>0</v>
      </c>
      <c r="AQ92" s="3">
        <v>40</v>
      </c>
      <c r="AR92">
        <f t="shared" si="26"/>
        <v>90</v>
      </c>
      <c r="AS92">
        <f t="shared" si="27"/>
        <v>90</v>
      </c>
      <c r="AT92" s="102">
        <f t="shared" si="28"/>
        <v>20</v>
      </c>
      <c r="AU92" s="102">
        <f t="shared" si="29"/>
        <v>110</v>
      </c>
      <c r="AV92" s="1">
        <f t="shared" si="38"/>
        <v>130</v>
      </c>
      <c r="AW92" s="1">
        <f t="shared" si="30"/>
        <v>0</v>
      </c>
      <c r="AX92" s="1">
        <f t="shared" si="31"/>
        <v>20</v>
      </c>
      <c r="AY92" s="15">
        <v>0</v>
      </c>
      <c r="AZ92" s="3">
        <v>0</v>
      </c>
      <c r="BA92" s="3">
        <v>0</v>
      </c>
      <c r="BB92" s="3">
        <v>0</v>
      </c>
      <c r="BC92" s="3">
        <v>2</v>
      </c>
      <c r="BD92" s="3">
        <v>0</v>
      </c>
      <c r="BE92" s="3">
        <v>1</v>
      </c>
      <c r="BF92" s="3">
        <v>0</v>
      </c>
      <c r="BG92" s="1">
        <v>0</v>
      </c>
      <c r="BH92" s="1">
        <v>0</v>
      </c>
      <c r="BI92" s="1">
        <v>0</v>
      </c>
      <c r="BJ92" s="1">
        <v>0</v>
      </c>
      <c r="BK92" s="26">
        <v>0</v>
      </c>
      <c r="BL92" s="26">
        <v>0</v>
      </c>
      <c r="BM92" s="26">
        <v>0</v>
      </c>
      <c r="BN92" s="3">
        <v>0</v>
      </c>
      <c r="BO92" s="3">
        <v>0</v>
      </c>
      <c r="BP92" s="3">
        <f t="shared" si="32"/>
        <v>3</v>
      </c>
      <c r="BQ92" s="3">
        <f t="shared" si="33"/>
        <v>3</v>
      </c>
      <c r="BR92" s="3">
        <f t="shared" si="34"/>
        <v>1</v>
      </c>
      <c r="BS92" s="3">
        <f t="shared" si="35"/>
        <v>1</v>
      </c>
      <c r="BT92" s="3">
        <f t="shared" si="36"/>
        <v>2</v>
      </c>
      <c r="BU92" s="3">
        <f t="shared" si="37"/>
        <v>2</v>
      </c>
      <c r="BV92" s="46">
        <v>2</v>
      </c>
      <c r="BW92" s="3">
        <v>15.5</v>
      </c>
      <c r="BX92" s="3">
        <v>87.7</v>
      </c>
      <c r="BY92" s="3">
        <v>9.4</v>
      </c>
      <c r="BZ92" s="3">
        <v>24</v>
      </c>
      <c r="CC92" s="3">
        <v>458</v>
      </c>
      <c r="CD92" s="16">
        <v>459</v>
      </c>
      <c r="CE92" s="26">
        <v>0</v>
      </c>
      <c r="CF92" s="26">
        <v>0</v>
      </c>
      <c r="CG92" s="26">
        <v>0</v>
      </c>
      <c r="CH92" s="26">
        <v>0</v>
      </c>
      <c r="CI92" s="23" t="s">
        <v>189</v>
      </c>
      <c r="CJ92" s="3">
        <v>0</v>
      </c>
      <c r="CK92" s="3">
        <v>0</v>
      </c>
      <c r="CL92" s="3">
        <v>0</v>
      </c>
      <c r="CM92" s="3">
        <v>0</v>
      </c>
      <c r="CN92" s="2" t="s">
        <v>189</v>
      </c>
      <c r="CO92" s="3">
        <v>0</v>
      </c>
      <c r="CP92" s="3">
        <v>0</v>
      </c>
      <c r="CQ92" s="3">
        <v>0</v>
      </c>
      <c r="CR92" s="3">
        <v>0</v>
      </c>
      <c r="CS92" s="2" t="s">
        <v>189</v>
      </c>
      <c r="CT92" s="3">
        <v>3</v>
      </c>
      <c r="CU92" s="3">
        <v>4</v>
      </c>
      <c r="CV92" s="3">
        <v>0</v>
      </c>
      <c r="CW92" s="3">
        <v>0</v>
      </c>
      <c r="CX92" s="3">
        <v>0</v>
      </c>
      <c r="CY92" s="2" t="s">
        <v>189</v>
      </c>
      <c r="CZ92" s="3">
        <v>0</v>
      </c>
      <c r="DA92" s="3">
        <v>2</v>
      </c>
      <c r="DB92" s="3">
        <v>0</v>
      </c>
      <c r="DC92" s="3">
        <v>0</v>
      </c>
      <c r="DD92" s="3">
        <v>0</v>
      </c>
      <c r="DE92" s="3" t="s">
        <v>189</v>
      </c>
      <c r="DF92" s="3">
        <v>0</v>
      </c>
      <c r="DG92" s="3">
        <v>0</v>
      </c>
      <c r="DH92" s="3">
        <v>0</v>
      </c>
      <c r="DI92" s="3">
        <v>0</v>
      </c>
      <c r="DJ92" s="2" t="s">
        <v>189</v>
      </c>
      <c r="DK92" s="3">
        <v>0</v>
      </c>
      <c r="DL92" s="3">
        <v>0</v>
      </c>
      <c r="DM92" s="3">
        <v>0</v>
      </c>
      <c r="DN92" s="3">
        <v>0</v>
      </c>
      <c r="DO92" s="2" t="s">
        <v>189</v>
      </c>
    </row>
    <row r="93" spans="1:119">
      <c r="A93" t="s">
        <v>5</v>
      </c>
      <c r="B93" t="s">
        <v>6</v>
      </c>
      <c r="C93" t="s">
        <v>15</v>
      </c>
      <c r="D93" s="82" t="s">
        <v>525</v>
      </c>
      <c r="E93" t="s">
        <v>15</v>
      </c>
      <c r="F93" t="str">
        <f t="shared" si="23"/>
        <v>PIPO-H-01H</v>
      </c>
      <c r="G93" s="1">
        <v>37.490689999999994</v>
      </c>
      <c r="H93" s="3">
        <v>108.23952</v>
      </c>
      <c r="I93" s="1">
        <v>2705</v>
      </c>
      <c r="J93" s="3" t="s">
        <v>16</v>
      </c>
      <c r="K93" s="16">
        <v>5</v>
      </c>
      <c r="L93" s="15">
        <v>35.700000000000003</v>
      </c>
      <c r="M93" s="16">
        <v>2.4</v>
      </c>
      <c r="N93" s="15">
        <v>10</v>
      </c>
      <c r="O93" s="3">
        <v>3</v>
      </c>
      <c r="P93" s="3">
        <v>0</v>
      </c>
      <c r="Q93" s="3">
        <v>0</v>
      </c>
      <c r="R93" s="3">
        <v>1</v>
      </c>
      <c r="S93" s="3">
        <v>0</v>
      </c>
      <c r="T93" s="3">
        <v>2</v>
      </c>
      <c r="U93" s="3">
        <v>0</v>
      </c>
      <c r="V93" s="3">
        <v>0</v>
      </c>
      <c r="W93" s="3">
        <v>0</v>
      </c>
      <c r="X93" s="3">
        <v>7</v>
      </c>
      <c r="Y93" s="1">
        <v>0</v>
      </c>
      <c r="Z93" s="1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130</v>
      </c>
      <c r="AN93" s="1">
        <f t="shared" ref="AN93:AN124" si="39">N93*SUM(O93)</f>
        <v>30</v>
      </c>
      <c r="AO93" s="26">
        <v>30</v>
      </c>
      <c r="AP93" s="1">
        <f t="shared" si="25"/>
        <v>0</v>
      </c>
      <c r="AQ93" s="1">
        <v>30</v>
      </c>
      <c r="AR93">
        <f t="shared" si="26"/>
        <v>80</v>
      </c>
      <c r="AS93">
        <f t="shared" si="27"/>
        <v>80</v>
      </c>
      <c r="AT93" s="102">
        <f t="shared" si="28"/>
        <v>20</v>
      </c>
      <c r="AU93" s="102">
        <f t="shared" si="29"/>
        <v>100</v>
      </c>
      <c r="AV93" s="1">
        <f t="shared" si="38"/>
        <v>110</v>
      </c>
      <c r="AW93" s="1">
        <f t="shared" si="30"/>
        <v>0</v>
      </c>
      <c r="AX93" s="1">
        <f t="shared" si="31"/>
        <v>20</v>
      </c>
      <c r="AY93" s="15">
        <v>0</v>
      </c>
      <c r="AZ93" s="3">
        <v>0</v>
      </c>
      <c r="BA93" s="3">
        <v>1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5</v>
      </c>
      <c r="BH93" s="1">
        <v>0</v>
      </c>
      <c r="BI93" s="1">
        <v>0</v>
      </c>
      <c r="BJ93" s="3">
        <v>0</v>
      </c>
      <c r="BK93" s="26">
        <v>0</v>
      </c>
      <c r="BL93" s="26">
        <v>0</v>
      </c>
      <c r="BM93" s="26">
        <v>0</v>
      </c>
      <c r="BN93" s="3">
        <v>0</v>
      </c>
      <c r="BO93" s="3">
        <v>0</v>
      </c>
      <c r="BP93" s="3">
        <f t="shared" si="32"/>
        <v>6</v>
      </c>
      <c r="BQ93" s="3">
        <f t="shared" si="33"/>
        <v>6</v>
      </c>
      <c r="BR93" s="26">
        <f t="shared" ref="BR93:BR124" si="40">SUM(AY93:AZ93)</f>
        <v>0</v>
      </c>
      <c r="BS93" s="26">
        <f t="shared" ref="BS93:BS124" si="41">AY93</f>
        <v>0</v>
      </c>
      <c r="BT93" s="26">
        <f t="shared" si="36"/>
        <v>6</v>
      </c>
      <c r="BU93" s="26">
        <f t="shared" si="37"/>
        <v>6</v>
      </c>
      <c r="BV93" s="46">
        <v>4</v>
      </c>
      <c r="BW93" s="3">
        <v>48.1</v>
      </c>
      <c r="BX93" s="3">
        <v>90</v>
      </c>
      <c r="BY93" s="3">
        <v>0</v>
      </c>
      <c r="BZ93" s="3">
        <v>19</v>
      </c>
      <c r="CB93" s="3" t="s">
        <v>430</v>
      </c>
      <c r="CC93" s="3">
        <v>234</v>
      </c>
      <c r="CD93" s="16">
        <v>235</v>
      </c>
      <c r="CE93" s="26">
        <v>0</v>
      </c>
      <c r="CF93" s="26">
        <v>0</v>
      </c>
      <c r="CG93" s="26">
        <v>0</v>
      </c>
      <c r="CH93" s="26">
        <v>0</v>
      </c>
      <c r="CI93" s="23" t="s">
        <v>189</v>
      </c>
      <c r="CJ93">
        <v>40</v>
      </c>
      <c r="CK93">
        <v>15</v>
      </c>
      <c r="CL93">
        <v>1</v>
      </c>
      <c r="CM93">
        <v>0</v>
      </c>
      <c r="CN93" s="2" t="s">
        <v>189</v>
      </c>
      <c r="CO93" s="3">
        <v>0</v>
      </c>
      <c r="CP93" s="3">
        <v>0</v>
      </c>
      <c r="CQ93" s="3">
        <v>0</v>
      </c>
      <c r="CR93" s="3">
        <v>2</v>
      </c>
      <c r="CS93" s="2" t="s">
        <v>189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2" t="s">
        <v>189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1" t="s">
        <v>189</v>
      </c>
      <c r="DF93" s="3">
        <v>0</v>
      </c>
      <c r="DG93" s="3">
        <v>0</v>
      </c>
      <c r="DH93" s="3">
        <v>0</v>
      </c>
      <c r="DI93" s="3">
        <v>0</v>
      </c>
      <c r="DJ93" s="2" t="s">
        <v>189</v>
      </c>
      <c r="DK93" s="3">
        <v>0</v>
      </c>
      <c r="DL93" s="3">
        <v>0</v>
      </c>
      <c r="DM93" s="3">
        <v>0</v>
      </c>
      <c r="DN93" s="3">
        <v>0</v>
      </c>
      <c r="DO93" s="2" t="s">
        <v>189</v>
      </c>
    </row>
    <row r="94" spans="1:119">
      <c r="A94" t="s">
        <v>5</v>
      </c>
      <c r="B94" t="s">
        <v>6</v>
      </c>
      <c r="C94" t="s">
        <v>15</v>
      </c>
      <c r="D94" s="82" t="s">
        <v>525</v>
      </c>
      <c r="E94" t="s">
        <v>8</v>
      </c>
      <c r="F94" t="str">
        <f t="shared" si="23"/>
        <v>PIPO-H-01L</v>
      </c>
      <c r="G94" s="1">
        <v>37.490579999999994</v>
      </c>
      <c r="H94" s="3">
        <v>108.23962</v>
      </c>
      <c r="I94" s="1">
        <v>2709</v>
      </c>
      <c r="J94" s="3" t="s">
        <v>16</v>
      </c>
      <c r="K94" s="16">
        <v>5</v>
      </c>
      <c r="L94" s="15">
        <v>41.4</v>
      </c>
      <c r="M94" s="16">
        <v>2.6</v>
      </c>
      <c r="N94" s="15">
        <v>10</v>
      </c>
      <c r="O94" s="3">
        <v>1</v>
      </c>
      <c r="P94" s="3">
        <v>0</v>
      </c>
      <c r="Q94" s="3">
        <v>0</v>
      </c>
      <c r="R94" s="1">
        <v>2</v>
      </c>
      <c r="S94" s="1">
        <v>0</v>
      </c>
      <c r="T94" s="1">
        <v>0</v>
      </c>
      <c r="U94" s="3">
        <v>0</v>
      </c>
      <c r="V94" s="3">
        <v>0</v>
      </c>
      <c r="W94" s="3">
        <v>0</v>
      </c>
      <c r="X94" s="1">
        <v>4</v>
      </c>
      <c r="Y94" s="1">
        <v>0</v>
      </c>
      <c r="Z94" s="1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70</v>
      </c>
      <c r="AN94" s="1">
        <f t="shared" si="39"/>
        <v>10</v>
      </c>
      <c r="AO94" s="26">
        <v>10</v>
      </c>
      <c r="AP94" s="1">
        <f t="shared" si="25"/>
        <v>0</v>
      </c>
      <c r="AQ94" s="1">
        <v>10</v>
      </c>
      <c r="AR94">
        <f t="shared" si="26"/>
        <v>60</v>
      </c>
      <c r="AS94">
        <f t="shared" si="27"/>
        <v>60</v>
      </c>
      <c r="AT94" s="102">
        <f t="shared" si="28"/>
        <v>0</v>
      </c>
      <c r="AU94" s="102">
        <f t="shared" si="29"/>
        <v>60</v>
      </c>
      <c r="AV94" s="1">
        <f t="shared" si="38"/>
        <v>70</v>
      </c>
      <c r="AW94" s="1">
        <f t="shared" si="30"/>
        <v>0</v>
      </c>
      <c r="AX94" s="1">
        <f t="shared" si="31"/>
        <v>0</v>
      </c>
      <c r="AY94" s="15">
        <v>0</v>
      </c>
      <c r="AZ94" s="3">
        <v>0</v>
      </c>
      <c r="BA94" s="1">
        <v>2</v>
      </c>
      <c r="BB94" s="1">
        <v>0</v>
      </c>
      <c r="BC94" s="3">
        <v>0</v>
      </c>
      <c r="BD94" s="3">
        <v>0</v>
      </c>
      <c r="BE94" s="3">
        <v>0</v>
      </c>
      <c r="BF94" s="3">
        <v>0</v>
      </c>
      <c r="BG94" s="1">
        <v>3</v>
      </c>
      <c r="BH94" s="1">
        <v>0</v>
      </c>
      <c r="BI94" s="1">
        <v>0</v>
      </c>
      <c r="BJ94" s="3">
        <v>0</v>
      </c>
      <c r="BK94" s="26">
        <v>0</v>
      </c>
      <c r="BL94" s="23">
        <v>0</v>
      </c>
      <c r="BM94" s="26">
        <v>0</v>
      </c>
      <c r="BN94" s="3">
        <v>0</v>
      </c>
      <c r="BO94" s="3">
        <v>0</v>
      </c>
      <c r="BP94" s="3">
        <f t="shared" si="32"/>
        <v>5</v>
      </c>
      <c r="BQ94" s="3">
        <f t="shared" si="33"/>
        <v>5</v>
      </c>
      <c r="BR94" s="26">
        <f t="shared" si="40"/>
        <v>0</v>
      </c>
      <c r="BS94" s="26">
        <f t="shared" si="41"/>
        <v>0</v>
      </c>
      <c r="BT94" s="26">
        <f t="shared" si="36"/>
        <v>5</v>
      </c>
      <c r="BU94" s="26">
        <f t="shared" si="37"/>
        <v>5</v>
      </c>
      <c r="BV94" s="46">
        <v>3</v>
      </c>
      <c r="BW94" s="3">
        <v>21</v>
      </c>
      <c r="BX94" s="3">
        <v>107</v>
      </c>
      <c r="BY94" s="3">
        <v>0</v>
      </c>
      <c r="BZ94" s="3">
        <v>18</v>
      </c>
      <c r="CB94" s="3" t="s">
        <v>430</v>
      </c>
      <c r="CC94" s="3">
        <v>232</v>
      </c>
      <c r="CD94" s="16">
        <v>233</v>
      </c>
      <c r="CE94" s="26">
        <v>0</v>
      </c>
      <c r="CF94" s="26">
        <v>0</v>
      </c>
      <c r="CG94" s="26">
        <v>0</v>
      </c>
      <c r="CH94" s="26">
        <v>0</v>
      </c>
      <c r="CI94" s="23" t="s">
        <v>189</v>
      </c>
      <c r="CJ94">
        <v>20</v>
      </c>
      <c r="CK94">
        <v>9</v>
      </c>
      <c r="CL94">
        <v>2</v>
      </c>
      <c r="CM94">
        <v>1</v>
      </c>
      <c r="CN94" s="2">
        <v>3</v>
      </c>
      <c r="CO94" s="3">
        <v>0</v>
      </c>
      <c r="CP94" s="3">
        <v>0</v>
      </c>
      <c r="CQ94" s="3">
        <v>1</v>
      </c>
      <c r="CR94" s="3">
        <v>0</v>
      </c>
      <c r="CS94" s="2" t="s">
        <v>189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2" t="s">
        <v>189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1" t="s">
        <v>189</v>
      </c>
      <c r="DF94" s="3">
        <v>0</v>
      </c>
      <c r="DG94" s="3">
        <v>0</v>
      </c>
      <c r="DH94" s="3">
        <v>0</v>
      </c>
      <c r="DI94" s="3">
        <v>0</v>
      </c>
      <c r="DJ94" s="2" t="s">
        <v>189</v>
      </c>
      <c r="DK94" s="3">
        <v>0</v>
      </c>
      <c r="DL94" s="3">
        <v>0</v>
      </c>
      <c r="DM94" s="3">
        <v>0</v>
      </c>
      <c r="DN94" s="3">
        <v>0</v>
      </c>
      <c r="DO94" s="2" t="s">
        <v>189</v>
      </c>
    </row>
    <row r="95" spans="1:119">
      <c r="A95" t="s">
        <v>5</v>
      </c>
      <c r="B95" t="s">
        <v>6</v>
      </c>
      <c r="C95" t="s">
        <v>15</v>
      </c>
      <c r="D95" s="82">
        <v>2</v>
      </c>
      <c r="E95" t="s">
        <v>15</v>
      </c>
      <c r="F95" t="str">
        <f t="shared" ref="F95:F116" si="42">CONCATENATE(B95,"-",C95,"-",D95,E95)</f>
        <v>PIPO-H-2H</v>
      </c>
      <c r="G95" s="1">
        <v>37.485619999999997</v>
      </c>
      <c r="H95" s="3">
        <v>108.24797000000001</v>
      </c>
      <c r="I95" s="1">
        <v>2679</v>
      </c>
      <c r="J95" s="3" t="s">
        <v>16</v>
      </c>
      <c r="K95" s="16">
        <v>5</v>
      </c>
      <c r="L95" s="15">
        <v>68.7</v>
      </c>
      <c r="M95" s="16">
        <v>5.4</v>
      </c>
      <c r="N95" s="15">
        <v>10</v>
      </c>
      <c r="O95" s="3">
        <v>3</v>
      </c>
      <c r="P95" s="3">
        <v>0</v>
      </c>
      <c r="Q95" s="3">
        <v>0</v>
      </c>
      <c r="R95" s="3">
        <v>3</v>
      </c>
      <c r="S95" s="3">
        <v>0</v>
      </c>
      <c r="T95" s="3">
        <v>7</v>
      </c>
      <c r="U95" s="3">
        <v>0</v>
      </c>
      <c r="V95" s="3">
        <v>0</v>
      </c>
      <c r="W95" s="3">
        <v>0</v>
      </c>
      <c r="X95" s="3">
        <v>0</v>
      </c>
      <c r="Y95" s="1">
        <v>0</v>
      </c>
      <c r="Z95" s="1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130</v>
      </c>
      <c r="AN95" s="1">
        <f t="shared" si="39"/>
        <v>30</v>
      </c>
      <c r="AO95" s="26">
        <v>30</v>
      </c>
      <c r="AP95" s="1">
        <f t="shared" si="25"/>
        <v>0</v>
      </c>
      <c r="AQ95" s="1">
        <v>30</v>
      </c>
      <c r="AR95">
        <f t="shared" si="26"/>
        <v>30</v>
      </c>
      <c r="AS95">
        <f t="shared" si="27"/>
        <v>30</v>
      </c>
      <c r="AT95" s="102">
        <f t="shared" si="28"/>
        <v>70</v>
      </c>
      <c r="AU95" s="102">
        <f t="shared" si="29"/>
        <v>100</v>
      </c>
      <c r="AV95" s="1">
        <f t="shared" si="38"/>
        <v>60</v>
      </c>
      <c r="AW95" s="1">
        <f t="shared" si="30"/>
        <v>0</v>
      </c>
      <c r="AX95" s="1">
        <f t="shared" si="31"/>
        <v>70</v>
      </c>
      <c r="AY95" s="15">
        <v>1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1">
        <v>0</v>
      </c>
      <c r="BI95" s="1">
        <v>0</v>
      </c>
      <c r="BJ95" s="3">
        <v>0</v>
      </c>
      <c r="BK95" s="26">
        <v>0</v>
      </c>
      <c r="BL95" s="26">
        <v>4</v>
      </c>
      <c r="BM95" s="26">
        <v>0</v>
      </c>
      <c r="BN95" s="3">
        <v>0</v>
      </c>
      <c r="BO95" s="3">
        <v>0</v>
      </c>
      <c r="BP95" s="3">
        <f t="shared" si="32"/>
        <v>5</v>
      </c>
      <c r="BQ95" s="3">
        <f t="shared" si="33"/>
        <v>5</v>
      </c>
      <c r="BR95" s="26">
        <f t="shared" si="40"/>
        <v>1</v>
      </c>
      <c r="BS95" s="26">
        <f t="shared" si="41"/>
        <v>1</v>
      </c>
      <c r="BT95" s="26">
        <f t="shared" si="36"/>
        <v>4</v>
      </c>
      <c r="BU95" s="26">
        <f t="shared" si="37"/>
        <v>4</v>
      </c>
      <c r="BV95" s="46">
        <v>4</v>
      </c>
      <c r="BW95" s="3">
        <v>33.4</v>
      </c>
      <c r="BX95" s="3">
        <v>98.3</v>
      </c>
      <c r="BY95" s="3">
        <v>-10.9</v>
      </c>
      <c r="BZ95" s="3">
        <v>22</v>
      </c>
      <c r="CB95" s="3" t="s">
        <v>430</v>
      </c>
      <c r="CC95" s="3">
        <v>244</v>
      </c>
      <c r="CD95" s="16">
        <v>245</v>
      </c>
      <c r="CE95" s="26">
        <v>0</v>
      </c>
      <c r="CF95" s="26">
        <v>0</v>
      </c>
      <c r="CG95" s="26">
        <v>1</v>
      </c>
      <c r="CH95" s="26">
        <v>0</v>
      </c>
      <c r="CI95" s="23" t="s">
        <v>189</v>
      </c>
      <c r="CJ95">
        <v>2</v>
      </c>
      <c r="CK95">
        <v>7</v>
      </c>
      <c r="CL95">
        <v>2</v>
      </c>
      <c r="CM95">
        <v>0</v>
      </c>
      <c r="CN95" s="2" t="s">
        <v>414</v>
      </c>
      <c r="CO95" s="3">
        <v>0</v>
      </c>
      <c r="CP95" s="3">
        <v>0</v>
      </c>
      <c r="CQ95" s="3">
        <v>0</v>
      </c>
      <c r="CR95" s="3">
        <v>0</v>
      </c>
      <c r="CS95" s="2" t="s">
        <v>189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2" t="s">
        <v>189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1" t="s">
        <v>189</v>
      </c>
      <c r="DF95" s="3">
        <v>0</v>
      </c>
      <c r="DG95" s="3">
        <v>0</v>
      </c>
      <c r="DH95" s="3">
        <v>0</v>
      </c>
      <c r="DI95" s="3">
        <v>0</v>
      </c>
      <c r="DJ95" s="2" t="s">
        <v>189</v>
      </c>
      <c r="DK95" s="3">
        <v>0</v>
      </c>
      <c r="DL95" s="3">
        <v>0</v>
      </c>
      <c r="DM95" s="3">
        <v>0</v>
      </c>
      <c r="DN95" s="3">
        <v>0</v>
      </c>
      <c r="DO95" s="2" t="s">
        <v>189</v>
      </c>
    </row>
    <row r="96" spans="1:119">
      <c r="A96" t="s">
        <v>5</v>
      </c>
      <c r="B96" t="s">
        <v>6</v>
      </c>
      <c r="C96" t="s">
        <v>15</v>
      </c>
      <c r="D96" s="82">
        <v>2</v>
      </c>
      <c r="E96" t="s">
        <v>8</v>
      </c>
      <c r="F96" t="str">
        <f t="shared" si="42"/>
        <v>PIPO-H-2L</v>
      </c>
      <c r="G96" s="1">
        <v>37.486109999999996</v>
      </c>
      <c r="H96" s="3">
        <v>108.24815000000001</v>
      </c>
      <c r="I96" s="1">
        <v>2679</v>
      </c>
      <c r="J96" s="3" t="s">
        <v>19</v>
      </c>
      <c r="K96" s="16">
        <v>5</v>
      </c>
      <c r="L96" s="15">
        <v>78.5</v>
      </c>
      <c r="M96" s="16">
        <v>5.8</v>
      </c>
      <c r="N96" s="15">
        <v>10</v>
      </c>
      <c r="O96" s="3">
        <v>2</v>
      </c>
      <c r="P96" s="3">
        <v>0</v>
      </c>
      <c r="Q96" s="3">
        <v>0</v>
      </c>
      <c r="R96" s="3">
        <v>2</v>
      </c>
      <c r="S96" s="3">
        <v>0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1">
        <v>0</v>
      </c>
      <c r="Z96" s="1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50</v>
      </c>
      <c r="AN96" s="1">
        <f t="shared" si="39"/>
        <v>20</v>
      </c>
      <c r="AO96" s="26">
        <v>20</v>
      </c>
      <c r="AP96" s="1">
        <f t="shared" si="25"/>
        <v>0</v>
      </c>
      <c r="AQ96" s="1">
        <v>20</v>
      </c>
      <c r="AR96">
        <f t="shared" si="26"/>
        <v>20</v>
      </c>
      <c r="AS96">
        <f t="shared" si="27"/>
        <v>20</v>
      </c>
      <c r="AT96" s="102">
        <f t="shared" si="28"/>
        <v>10</v>
      </c>
      <c r="AU96" s="102">
        <f t="shared" si="29"/>
        <v>30</v>
      </c>
      <c r="AV96" s="1">
        <f t="shared" si="38"/>
        <v>40</v>
      </c>
      <c r="AW96" s="1">
        <f t="shared" si="30"/>
        <v>0</v>
      </c>
      <c r="AX96" s="1">
        <f t="shared" si="31"/>
        <v>10</v>
      </c>
      <c r="AY96" s="15">
        <v>0</v>
      </c>
      <c r="AZ96" s="3">
        <v>0</v>
      </c>
      <c r="BA96" s="3">
        <v>3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1">
        <v>0</v>
      </c>
      <c r="BI96" s="1">
        <v>0</v>
      </c>
      <c r="BJ96" s="3">
        <v>0</v>
      </c>
      <c r="BK96" s="26">
        <v>0</v>
      </c>
      <c r="BL96" s="26">
        <v>0</v>
      </c>
      <c r="BM96" s="26">
        <v>0</v>
      </c>
      <c r="BN96" s="3">
        <v>0</v>
      </c>
      <c r="BO96" s="3">
        <v>0</v>
      </c>
      <c r="BP96" s="3">
        <f t="shared" si="32"/>
        <v>3</v>
      </c>
      <c r="BQ96" s="3">
        <f t="shared" si="33"/>
        <v>3</v>
      </c>
      <c r="BR96" s="26">
        <f t="shared" si="40"/>
        <v>0</v>
      </c>
      <c r="BS96" s="26">
        <f t="shared" si="41"/>
        <v>0</v>
      </c>
      <c r="BT96" s="26">
        <f t="shared" si="36"/>
        <v>3</v>
      </c>
      <c r="BU96" s="26">
        <f t="shared" si="37"/>
        <v>3</v>
      </c>
      <c r="BV96" s="46">
        <v>0</v>
      </c>
      <c r="BW96" s="3">
        <v>25</v>
      </c>
      <c r="BX96" s="3">
        <v>122</v>
      </c>
      <c r="BY96" s="3">
        <v>-9.8000000000000007</v>
      </c>
      <c r="BZ96" s="3">
        <v>18</v>
      </c>
      <c r="CB96" s="3" t="s">
        <v>430</v>
      </c>
      <c r="CC96" s="3">
        <v>246</v>
      </c>
      <c r="CD96" s="16">
        <v>247</v>
      </c>
      <c r="CE96" s="26">
        <v>0</v>
      </c>
      <c r="CF96" s="26">
        <v>0</v>
      </c>
      <c r="CG96" s="26">
        <v>0</v>
      </c>
      <c r="CH96" s="26">
        <v>0</v>
      </c>
      <c r="CI96" s="23" t="s">
        <v>189</v>
      </c>
      <c r="CJ96">
        <v>1</v>
      </c>
      <c r="CK96">
        <v>18</v>
      </c>
      <c r="CL96">
        <v>1</v>
      </c>
      <c r="CM96">
        <v>0</v>
      </c>
      <c r="CN96" s="2" t="s">
        <v>189</v>
      </c>
      <c r="CO96" s="3">
        <v>0</v>
      </c>
      <c r="CP96" s="3">
        <v>0</v>
      </c>
      <c r="CQ96" s="3">
        <v>0</v>
      </c>
      <c r="CR96" s="3">
        <v>0</v>
      </c>
      <c r="CS96" s="2" t="s">
        <v>189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2" t="s">
        <v>189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1" t="s">
        <v>189</v>
      </c>
      <c r="DF96" s="3">
        <v>0</v>
      </c>
      <c r="DG96" s="3">
        <v>0</v>
      </c>
      <c r="DH96" s="3">
        <v>0</v>
      </c>
      <c r="DI96" s="3">
        <v>0</v>
      </c>
      <c r="DJ96" s="2" t="s">
        <v>189</v>
      </c>
      <c r="DK96" s="3">
        <v>0</v>
      </c>
      <c r="DL96" s="3">
        <v>0</v>
      </c>
      <c r="DM96" s="3">
        <v>0</v>
      </c>
      <c r="DN96" s="3">
        <v>0</v>
      </c>
      <c r="DO96" s="2" t="s">
        <v>189</v>
      </c>
    </row>
    <row r="97" spans="1:119">
      <c r="A97" t="s">
        <v>5</v>
      </c>
      <c r="B97" t="s">
        <v>6</v>
      </c>
      <c r="C97" t="s">
        <v>15</v>
      </c>
      <c r="D97" s="82">
        <v>3</v>
      </c>
      <c r="E97" t="s">
        <v>15</v>
      </c>
      <c r="F97" t="str">
        <f t="shared" si="42"/>
        <v>PIPO-H-3H</v>
      </c>
      <c r="G97" s="1">
        <v>37.48592</v>
      </c>
      <c r="H97" s="3">
        <v>108.25060000000001</v>
      </c>
      <c r="I97" s="1">
        <v>2673</v>
      </c>
      <c r="J97" s="3" t="s">
        <v>16</v>
      </c>
      <c r="K97" s="16">
        <v>3</v>
      </c>
      <c r="L97" s="15">
        <v>64.3</v>
      </c>
      <c r="M97" s="16">
        <v>3.6</v>
      </c>
      <c r="N97" s="15">
        <v>10</v>
      </c>
      <c r="O97" s="3">
        <v>1</v>
      </c>
      <c r="P97" s="3">
        <v>0</v>
      </c>
      <c r="Q97" s="3">
        <v>0</v>
      </c>
      <c r="R97" s="3">
        <v>0</v>
      </c>
      <c r="S97" s="3">
        <v>1</v>
      </c>
      <c r="T97" s="3">
        <v>3</v>
      </c>
      <c r="U97" s="3">
        <v>0</v>
      </c>
      <c r="V97" s="3">
        <v>0</v>
      </c>
      <c r="W97" s="3">
        <v>0</v>
      </c>
      <c r="X97" s="3">
        <v>4</v>
      </c>
      <c r="Y97" s="1">
        <v>0</v>
      </c>
      <c r="Z97" s="1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90</v>
      </c>
      <c r="AN97" s="1">
        <f t="shared" si="39"/>
        <v>10</v>
      </c>
      <c r="AO97" s="26">
        <v>10</v>
      </c>
      <c r="AP97" s="1">
        <f t="shared" si="25"/>
        <v>0</v>
      </c>
      <c r="AQ97" s="1">
        <v>10</v>
      </c>
      <c r="AR97">
        <f t="shared" si="26"/>
        <v>40</v>
      </c>
      <c r="AS97">
        <f t="shared" si="27"/>
        <v>50</v>
      </c>
      <c r="AT97" s="102">
        <f t="shared" si="28"/>
        <v>40</v>
      </c>
      <c r="AU97" s="102">
        <f t="shared" si="29"/>
        <v>80</v>
      </c>
      <c r="AV97" s="1">
        <f t="shared" si="38"/>
        <v>50</v>
      </c>
      <c r="AW97" s="1">
        <f t="shared" si="30"/>
        <v>10</v>
      </c>
      <c r="AX97" s="1">
        <f t="shared" si="31"/>
        <v>30</v>
      </c>
      <c r="AY97" s="15">
        <v>0</v>
      </c>
      <c r="AZ97" s="3">
        <v>0</v>
      </c>
      <c r="BA97" s="3">
        <v>2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1</v>
      </c>
      <c r="BH97" s="1">
        <v>0</v>
      </c>
      <c r="BI97" s="1">
        <v>0</v>
      </c>
      <c r="BJ97" s="3">
        <v>0</v>
      </c>
      <c r="BK97" s="26">
        <v>0</v>
      </c>
      <c r="BL97" s="26">
        <v>2</v>
      </c>
      <c r="BM97" s="26">
        <v>0</v>
      </c>
      <c r="BN97" s="3">
        <v>0</v>
      </c>
      <c r="BO97" s="3">
        <v>0</v>
      </c>
      <c r="BP97" s="3">
        <f t="shared" si="32"/>
        <v>5</v>
      </c>
      <c r="BQ97" s="3">
        <f t="shared" si="33"/>
        <v>5</v>
      </c>
      <c r="BR97" s="26">
        <f t="shared" si="40"/>
        <v>0</v>
      </c>
      <c r="BS97" s="26">
        <f t="shared" si="41"/>
        <v>0</v>
      </c>
      <c r="BT97" s="26">
        <f t="shared" si="36"/>
        <v>5</v>
      </c>
      <c r="BU97" s="26">
        <f t="shared" si="37"/>
        <v>5</v>
      </c>
      <c r="BV97" s="46">
        <v>6</v>
      </c>
      <c r="BW97" s="3">
        <v>45.5</v>
      </c>
      <c r="BX97" s="3">
        <v>133</v>
      </c>
      <c r="BY97" s="3">
        <v>-9</v>
      </c>
      <c r="BZ97" s="3">
        <v>18</v>
      </c>
      <c r="CB97" s="3" t="s">
        <v>430</v>
      </c>
      <c r="CC97" s="3">
        <v>252</v>
      </c>
      <c r="CD97" s="16">
        <v>253</v>
      </c>
      <c r="CE97" s="26">
        <v>0</v>
      </c>
      <c r="CF97" s="26">
        <v>0</v>
      </c>
      <c r="CG97" s="26">
        <v>0</v>
      </c>
      <c r="CH97" s="26">
        <v>0</v>
      </c>
      <c r="CI97" s="23" t="s">
        <v>189</v>
      </c>
      <c r="CJ97">
        <v>8</v>
      </c>
      <c r="CK97">
        <v>21</v>
      </c>
      <c r="CL97">
        <v>5</v>
      </c>
      <c r="CM97">
        <v>0</v>
      </c>
      <c r="CN97" s="2" t="s">
        <v>189</v>
      </c>
      <c r="CO97" s="3">
        <v>0</v>
      </c>
      <c r="CP97" s="3">
        <v>0</v>
      </c>
      <c r="CQ97" s="3">
        <v>0</v>
      </c>
      <c r="CR97" s="3">
        <v>0</v>
      </c>
      <c r="CS97" s="2" t="s">
        <v>189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2" t="s">
        <v>189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1" t="s">
        <v>189</v>
      </c>
      <c r="DF97" s="3">
        <v>0</v>
      </c>
      <c r="DG97" s="3">
        <v>0</v>
      </c>
      <c r="DH97" s="3">
        <v>0</v>
      </c>
      <c r="DI97" s="3">
        <v>0</v>
      </c>
      <c r="DJ97" s="2" t="s">
        <v>189</v>
      </c>
      <c r="DK97" s="3">
        <v>0</v>
      </c>
      <c r="DL97" s="3">
        <v>0</v>
      </c>
      <c r="DM97" s="3">
        <v>0</v>
      </c>
      <c r="DN97" s="3">
        <v>0</v>
      </c>
      <c r="DO97" s="2" t="s">
        <v>189</v>
      </c>
    </row>
    <row r="98" spans="1:119">
      <c r="A98" t="s">
        <v>5</v>
      </c>
      <c r="B98" t="s">
        <v>6</v>
      </c>
      <c r="C98" t="s">
        <v>15</v>
      </c>
      <c r="D98" s="82">
        <v>3</v>
      </c>
      <c r="E98" t="s">
        <v>8</v>
      </c>
      <c r="F98" t="str">
        <f t="shared" si="42"/>
        <v>PIPO-H-3L</v>
      </c>
      <c r="G98" s="1">
        <v>37.485489999999999</v>
      </c>
      <c r="H98" s="3">
        <v>108.25059</v>
      </c>
      <c r="I98" s="1">
        <v>2672</v>
      </c>
      <c r="J98" s="3" t="s">
        <v>16</v>
      </c>
      <c r="K98" s="16">
        <v>2</v>
      </c>
      <c r="L98" s="15">
        <v>74.2</v>
      </c>
      <c r="M98" s="16">
        <v>5.7</v>
      </c>
      <c r="N98" s="15">
        <v>10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2</v>
      </c>
      <c r="Y98" s="1">
        <v>0</v>
      </c>
      <c r="Z98" s="1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40</v>
      </c>
      <c r="AN98" s="1">
        <f t="shared" si="39"/>
        <v>10</v>
      </c>
      <c r="AO98" s="26">
        <v>10</v>
      </c>
      <c r="AP98" s="1">
        <f t="shared" si="25"/>
        <v>0</v>
      </c>
      <c r="AQ98" s="1">
        <v>10</v>
      </c>
      <c r="AR98">
        <f t="shared" si="26"/>
        <v>20</v>
      </c>
      <c r="AS98">
        <f t="shared" si="27"/>
        <v>20</v>
      </c>
      <c r="AT98" s="102">
        <f t="shared" si="28"/>
        <v>10</v>
      </c>
      <c r="AU98" s="102">
        <f t="shared" si="29"/>
        <v>30</v>
      </c>
      <c r="AV98" s="1">
        <f t="shared" si="38"/>
        <v>30</v>
      </c>
      <c r="AW98" s="1">
        <f t="shared" si="30"/>
        <v>0</v>
      </c>
      <c r="AX98" s="1">
        <f t="shared" si="31"/>
        <v>10</v>
      </c>
      <c r="AY98" s="15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1">
        <v>0</v>
      </c>
      <c r="BI98" s="1">
        <v>0</v>
      </c>
      <c r="BJ98" s="3">
        <v>0</v>
      </c>
      <c r="BK98" s="26">
        <v>0</v>
      </c>
      <c r="BL98" s="26">
        <v>0</v>
      </c>
      <c r="BM98" s="26">
        <v>0</v>
      </c>
      <c r="BN98" s="3">
        <v>0</v>
      </c>
      <c r="BO98" s="3">
        <v>0</v>
      </c>
      <c r="BP98" s="3">
        <f t="shared" si="32"/>
        <v>0</v>
      </c>
      <c r="BQ98" s="3">
        <f t="shared" si="33"/>
        <v>0</v>
      </c>
      <c r="BR98" s="26">
        <f t="shared" si="40"/>
        <v>0</v>
      </c>
      <c r="BS98" s="26">
        <f t="shared" si="41"/>
        <v>0</v>
      </c>
      <c r="BT98" s="26">
        <f t="shared" si="36"/>
        <v>0</v>
      </c>
      <c r="BU98" s="26">
        <f t="shared" si="37"/>
        <v>0</v>
      </c>
      <c r="BV98" s="46">
        <v>1</v>
      </c>
      <c r="BW98" s="3">
        <v>28</v>
      </c>
      <c r="BX98" s="3">
        <v>126</v>
      </c>
      <c r="BY98" s="3">
        <v>-1.7</v>
      </c>
      <c r="BZ98" s="3">
        <v>19</v>
      </c>
      <c r="CB98" s="3" t="s">
        <v>430</v>
      </c>
      <c r="CC98" s="3">
        <v>254</v>
      </c>
      <c r="CD98" s="16">
        <v>255</v>
      </c>
      <c r="CE98" s="26">
        <v>0</v>
      </c>
      <c r="CF98" s="26">
        <v>0</v>
      </c>
      <c r="CG98" s="26">
        <v>0</v>
      </c>
      <c r="CH98" s="26">
        <v>0</v>
      </c>
      <c r="CI98" s="23" t="s">
        <v>189</v>
      </c>
      <c r="CJ98">
        <v>8</v>
      </c>
      <c r="CK98">
        <v>13</v>
      </c>
      <c r="CL98">
        <v>4</v>
      </c>
      <c r="CM98">
        <v>4</v>
      </c>
      <c r="CN98" s="2" t="s">
        <v>189</v>
      </c>
      <c r="CO98" s="3">
        <v>0</v>
      </c>
      <c r="CP98" s="3">
        <v>0</v>
      </c>
      <c r="CQ98" s="3">
        <v>0</v>
      </c>
      <c r="CR98" s="3">
        <v>0</v>
      </c>
      <c r="CS98" s="2" t="s">
        <v>189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2" t="s">
        <v>189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1" t="s">
        <v>189</v>
      </c>
      <c r="DF98" s="3">
        <v>0</v>
      </c>
      <c r="DG98" s="3">
        <v>0</v>
      </c>
      <c r="DH98" s="3">
        <v>0</v>
      </c>
      <c r="DI98" s="3">
        <v>0</v>
      </c>
      <c r="DJ98" s="2" t="s">
        <v>189</v>
      </c>
      <c r="DK98" s="3">
        <v>0</v>
      </c>
      <c r="DL98" s="3">
        <v>0</v>
      </c>
      <c r="DM98" s="3">
        <v>0</v>
      </c>
      <c r="DN98" s="3">
        <v>0</v>
      </c>
      <c r="DO98" s="2" t="s">
        <v>189</v>
      </c>
    </row>
    <row r="99" spans="1:119">
      <c r="A99" t="s">
        <v>5</v>
      </c>
      <c r="B99" t="s">
        <v>6</v>
      </c>
      <c r="C99" t="s">
        <v>15</v>
      </c>
      <c r="D99" s="82">
        <v>4</v>
      </c>
      <c r="E99" t="s">
        <v>15</v>
      </c>
      <c r="F99" t="str">
        <f t="shared" si="42"/>
        <v>PIPO-H-4H</v>
      </c>
      <c r="G99" s="1">
        <v>37.483649999999997</v>
      </c>
      <c r="H99" s="3">
        <v>108.2522</v>
      </c>
      <c r="I99" s="1">
        <v>2668</v>
      </c>
      <c r="J99" s="3" t="s">
        <v>16</v>
      </c>
      <c r="K99" s="16">
        <v>2</v>
      </c>
      <c r="L99" s="15">
        <v>60.3</v>
      </c>
      <c r="M99" s="16">
        <v>5.9</v>
      </c>
      <c r="N99" s="15">
        <v>10</v>
      </c>
      <c r="O99" s="3">
        <v>9</v>
      </c>
      <c r="P99" s="3">
        <v>0</v>
      </c>
      <c r="Q99" s="3">
        <v>0</v>
      </c>
      <c r="R99" s="3">
        <v>1</v>
      </c>
      <c r="S99" s="3">
        <v>0</v>
      </c>
      <c r="T99" s="3">
        <v>2</v>
      </c>
      <c r="U99" s="3">
        <v>0</v>
      </c>
      <c r="V99" s="3">
        <v>0</v>
      </c>
      <c r="W99" s="3">
        <v>0</v>
      </c>
      <c r="X99" s="3">
        <v>5</v>
      </c>
      <c r="Y99" s="1">
        <v>0</v>
      </c>
      <c r="Z99" s="1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170</v>
      </c>
      <c r="AN99" s="1">
        <f t="shared" si="39"/>
        <v>90</v>
      </c>
      <c r="AO99" s="26">
        <v>90</v>
      </c>
      <c r="AP99" s="1">
        <f t="shared" si="25"/>
        <v>0</v>
      </c>
      <c r="AQ99" s="1">
        <v>90</v>
      </c>
      <c r="AR99">
        <f t="shared" si="26"/>
        <v>60</v>
      </c>
      <c r="AS99">
        <f t="shared" si="27"/>
        <v>60</v>
      </c>
      <c r="AT99" s="102">
        <f t="shared" si="28"/>
        <v>20</v>
      </c>
      <c r="AU99" s="102">
        <f t="shared" si="29"/>
        <v>80</v>
      </c>
      <c r="AV99" s="1">
        <f t="shared" si="38"/>
        <v>150</v>
      </c>
      <c r="AW99" s="1">
        <f t="shared" si="30"/>
        <v>0</v>
      </c>
      <c r="AX99" s="1">
        <f t="shared" si="31"/>
        <v>20</v>
      </c>
      <c r="AY99" s="15">
        <v>0</v>
      </c>
      <c r="AZ99" s="3">
        <v>0</v>
      </c>
      <c r="BA99" s="3">
        <v>0</v>
      </c>
      <c r="BB99" s="1">
        <v>2</v>
      </c>
      <c r="BC99" s="3">
        <v>0</v>
      </c>
      <c r="BD99" s="3">
        <v>0</v>
      </c>
      <c r="BE99" s="3">
        <v>0</v>
      </c>
      <c r="BF99" s="3">
        <v>0</v>
      </c>
      <c r="BG99" s="3">
        <v>7</v>
      </c>
      <c r="BH99" s="1">
        <v>0</v>
      </c>
      <c r="BI99" s="1">
        <v>0</v>
      </c>
      <c r="BJ99" s="3">
        <v>0</v>
      </c>
      <c r="BK99" s="26">
        <v>0</v>
      </c>
      <c r="BL99" s="26">
        <v>0</v>
      </c>
      <c r="BM99" s="26">
        <v>0</v>
      </c>
      <c r="BN99" s="3">
        <v>0</v>
      </c>
      <c r="BO99" s="3">
        <v>0</v>
      </c>
      <c r="BP99" s="3">
        <f t="shared" si="32"/>
        <v>9</v>
      </c>
      <c r="BQ99" s="3">
        <f t="shared" si="33"/>
        <v>7</v>
      </c>
      <c r="BR99" s="26">
        <f t="shared" si="40"/>
        <v>0</v>
      </c>
      <c r="BS99" s="26">
        <f t="shared" si="41"/>
        <v>0</v>
      </c>
      <c r="BT99" s="26">
        <f t="shared" si="36"/>
        <v>9</v>
      </c>
      <c r="BU99" s="26">
        <f t="shared" si="37"/>
        <v>7</v>
      </c>
      <c r="BV99" s="46">
        <v>4</v>
      </c>
      <c r="BW99" s="3">
        <v>50.5</v>
      </c>
      <c r="BX99" s="3">
        <v>128</v>
      </c>
      <c r="BY99" s="3">
        <v>-12.2</v>
      </c>
      <c r="BZ99" s="3">
        <v>17</v>
      </c>
      <c r="CB99" s="3" t="s">
        <v>430</v>
      </c>
      <c r="CC99" s="3">
        <v>264</v>
      </c>
      <c r="CD99" s="16">
        <v>265</v>
      </c>
      <c r="CE99" s="26">
        <v>0</v>
      </c>
      <c r="CF99" s="26">
        <v>0</v>
      </c>
      <c r="CG99" s="26">
        <v>0</v>
      </c>
      <c r="CH99" s="26">
        <v>0</v>
      </c>
      <c r="CI99" s="23" t="s">
        <v>189</v>
      </c>
      <c r="CJ99">
        <v>0</v>
      </c>
      <c r="CK99">
        <v>0</v>
      </c>
      <c r="CL99">
        <v>0</v>
      </c>
      <c r="CM99">
        <v>0</v>
      </c>
      <c r="CN99" s="2" t="s">
        <v>189</v>
      </c>
      <c r="CO99" s="3">
        <v>0</v>
      </c>
      <c r="CP99" s="3">
        <v>0</v>
      </c>
      <c r="CQ99" s="3">
        <v>0</v>
      </c>
      <c r="CR99" s="3">
        <v>0</v>
      </c>
      <c r="CS99" s="2" t="s">
        <v>189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2" t="s">
        <v>189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1" t="s">
        <v>189</v>
      </c>
      <c r="DF99" s="3">
        <v>0</v>
      </c>
      <c r="DG99" s="3">
        <v>0</v>
      </c>
      <c r="DH99" s="3">
        <v>0</v>
      </c>
      <c r="DI99" s="3">
        <v>0</v>
      </c>
      <c r="DJ99" s="2" t="s">
        <v>189</v>
      </c>
      <c r="DK99" s="3">
        <v>0</v>
      </c>
      <c r="DL99" s="3">
        <v>0</v>
      </c>
      <c r="DM99" s="3">
        <v>0</v>
      </c>
      <c r="DN99" s="3">
        <v>0</v>
      </c>
      <c r="DO99" s="2" t="s">
        <v>189</v>
      </c>
    </row>
    <row r="100" spans="1:119">
      <c r="A100" t="s">
        <v>5</v>
      </c>
      <c r="B100" t="s">
        <v>6</v>
      </c>
      <c r="C100" t="s">
        <v>15</v>
      </c>
      <c r="D100" s="82">
        <v>4</v>
      </c>
      <c r="E100" t="s">
        <v>8</v>
      </c>
      <c r="F100" t="str">
        <f t="shared" si="42"/>
        <v>PIPO-H-4L</v>
      </c>
      <c r="G100" s="1">
        <v>37.483709999999995</v>
      </c>
      <c r="H100" s="3">
        <v>108.25212000000001</v>
      </c>
      <c r="I100" s="1">
        <v>2666</v>
      </c>
      <c r="J100" s="3" t="s">
        <v>273</v>
      </c>
      <c r="K100" s="16">
        <v>5</v>
      </c>
      <c r="L100" s="15">
        <v>59.2</v>
      </c>
      <c r="M100" s="16">
        <v>3.8</v>
      </c>
      <c r="N100" s="15">
        <v>10</v>
      </c>
      <c r="O100" s="3">
        <v>5</v>
      </c>
      <c r="P100" s="3">
        <v>0</v>
      </c>
      <c r="Q100" s="3">
        <v>0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1">
        <v>0</v>
      </c>
      <c r="Z100" s="1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60</v>
      </c>
      <c r="AN100" s="1">
        <f t="shared" si="39"/>
        <v>50</v>
      </c>
      <c r="AO100" s="26">
        <v>50</v>
      </c>
      <c r="AP100" s="1">
        <f t="shared" si="25"/>
        <v>0</v>
      </c>
      <c r="AQ100" s="1">
        <v>50</v>
      </c>
      <c r="AR100">
        <f t="shared" si="26"/>
        <v>10</v>
      </c>
      <c r="AS100">
        <f t="shared" si="27"/>
        <v>10</v>
      </c>
      <c r="AT100" s="102">
        <f t="shared" si="28"/>
        <v>0</v>
      </c>
      <c r="AU100" s="102">
        <f t="shared" si="29"/>
        <v>10</v>
      </c>
      <c r="AV100" s="1">
        <f t="shared" si="38"/>
        <v>60</v>
      </c>
      <c r="AW100" s="1">
        <f t="shared" si="30"/>
        <v>0</v>
      </c>
      <c r="AX100" s="1">
        <f t="shared" si="31"/>
        <v>0</v>
      </c>
      <c r="AY100" s="15">
        <v>2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1">
        <v>0</v>
      </c>
      <c r="BI100" s="1">
        <v>0</v>
      </c>
      <c r="BJ100" s="3">
        <v>0</v>
      </c>
      <c r="BK100" s="26">
        <v>0</v>
      </c>
      <c r="BL100" s="26">
        <v>0</v>
      </c>
      <c r="BM100" s="26">
        <v>0</v>
      </c>
      <c r="BN100" s="3">
        <v>0</v>
      </c>
      <c r="BO100" s="3">
        <v>0</v>
      </c>
      <c r="BP100" s="3">
        <f t="shared" si="32"/>
        <v>2</v>
      </c>
      <c r="BQ100" s="3">
        <f t="shared" si="33"/>
        <v>2</v>
      </c>
      <c r="BR100" s="26">
        <f t="shared" si="40"/>
        <v>2</v>
      </c>
      <c r="BS100" s="26">
        <f t="shared" si="41"/>
        <v>2</v>
      </c>
      <c r="BT100" s="26">
        <f t="shared" si="36"/>
        <v>0</v>
      </c>
      <c r="BU100" s="26">
        <f t="shared" si="37"/>
        <v>0</v>
      </c>
      <c r="BV100" s="46">
        <v>1</v>
      </c>
      <c r="BW100" s="3">
        <v>24</v>
      </c>
      <c r="BX100" s="3">
        <v>150</v>
      </c>
      <c r="BY100" s="3">
        <v>-15</v>
      </c>
      <c r="BZ100" s="3">
        <v>13</v>
      </c>
      <c r="CB100" s="3" t="s">
        <v>430</v>
      </c>
      <c r="CC100" s="3">
        <v>266</v>
      </c>
      <c r="CD100" s="16">
        <v>267</v>
      </c>
      <c r="CE100" s="26">
        <v>0</v>
      </c>
      <c r="CF100" s="26">
        <v>0</v>
      </c>
      <c r="CG100" s="26">
        <v>0</v>
      </c>
      <c r="CH100" s="26">
        <v>0</v>
      </c>
      <c r="CI100" s="23" t="s">
        <v>189</v>
      </c>
      <c r="CJ100">
        <v>0</v>
      </c>
      <c r="CK100">
        <v>12</v>
      </c>
      <c r="CL100">
        <v>14</v>
      </c>
      <c r="CM100">
        <v>0</v>
      </c>
      <c r="CN100" s="2" t="s">
        <v>417</v>
      </c>
      <c r="CO100" s="3">
        <v>0</v>
      </c>
      <c r="CP100" s="3">
        <v>0</v>
      </c>
      <c r="CQ100" s="3">
        <v>0</v>
      </c>
      <c r="CR100" s="3">
        <v>0</v>
      </c>
      <c r="CS100" s="2" t="s">
        <v>189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2" t="s">
        <v>189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1" t="s">
        <v>189</v>
      </c>
      <c r="DF100" s="3">
        <v>0</v>
      </c>
      <c r="DG100" s="3">
        <v>0</v>
      </c>
      <c r="DH100" s="3">
        <v>0</v>
      </c>
      <c r="DI100" s="3">
        <v>0</v>
      </c>
      <c r="DJ100" s="2" t="s">
        <v>189</v>
      </c>
      <c r="DK100" s="3">
        <v>0</v>
      </c>
      <c r="DL100" s="3">
        <v>0</v>
      </c>
      <c r="DM100" s="3">
        <v>0</v>
      </c>
      <c r="DN100" s="3">
        <v>0</v>
      </c>
      <c r="DO100" s="2" t="s">
        <v>189</v>
      </c>
    </row>
    <row r="101" spans="1:119">
      <c r="A101" t="s">
        <v>5</v>
      </c>
      <c r="B101" t="s">
        <v>6</v>
      </c>
      <c r="C101" t="s">
        <v>15</v>
      </c>
      <c r="D101" s="82">
        <v>5</v>
      </c>
      <c r="E101" t="s">
        <v>15</v>
      </c>
      <c r="F101" t="str">
        <f t="shared" si="42"/>
        <v>PIPO-H-5H</v>
      </c>
      <c r="G101" s="1">
        <v>37.468769999999999</v>
      </c>
      <c r="H101" s="3">
        <v>108.22702</v>
      </c>
      <c r="I101" s="1">
        <v>2699</v>
      </c>
      <c r="J101" s="1" t="s">
        <v>17</v>
      </c>
      <c r="K101" s="16">
        <v>4</v>
      </c>
      <c r="L101" s="15">
        <v>51.3</v>
      </c>
      <c r="M101" s="16">
        <v>3</v>
      </c>
      <c r="N101" s="15">
        <v>5</v>
      </c>
      <c r="O101" s="3">
        <v>10</v>
      </c>
      <c r="P101" s="3">
        <v>0</v>
      </c>
      <c r="Q101" s="3">
        <v>0</v>
      </c>
      <c r="R101" s="1">
        <v>0</v>
      </c>
      <c r="S101" s="1">
        <v>0</v>
      </c>
      <c r="T101" s="1">
        <v>0</v>
      </c>
      <c r="U101" s="3">
        <v>0</v>
      </c>
      <c r="V101" s="3">
        <v>0</v>
      </c>
      <c r="W101" s="3">
        <v>0</v>
      </c>
      <c r="X101" s="1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50</v>
      </c>
      <c r="AN101" s="1">
        <f t="shared" si="39"/>
        <v>50</v>
      </c>
      <c r="AO101" s="26">
        <v>50</v>
      </c>
      <c r="AP101" s="1">
        <f t="shared" si="25"/>
        <v>0</v>
      </c>
      <c r="AQ101" s="1">
        <v>50</v>
      </c>
      <c r="AR101">
        <f t="shared" si="26"/>
        <v>0</v>
      </c>
      <c r="AS101">
        <f t="shared" si="27"/>
        <v>0</v>
      </c>
      <c r="AT101" s="102">
        <f t="shared" si="28"/>
        <v>0</v>
      </c>
      <c r="AU101" s="102">
        <f t="shared" si="29"/>
        <v>0</v>
      </c>
      <c r="AV101" s="1">
        <f t="shared" si="38"/>
        <v>50</v>
      </c>
      <c r="AW101" s="1">
        <f t="shared" si="30"/>
        <v>0</v>
      </c>
      <c r="AX101" s="1">
        <f t="shared" si="31"/>
        <v>0</v>
      </c>
      <c r="AY101" s="15">
        <v>4</v>
      </c>
      <c r="AZ101" s="3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23">
        <v>1</v>
      </c>
      <c r="BL101" s="26">
        <v>0</v>
      </c>
      <c r="BM101" s="26">
        <v>0</v>
      </c>
      <c r="BN101" s="1">
        <v>0</v>
      </c>
      <c r="BO101" s="1">
        <v>0</v>
      </c>
      <c r="BP101" s="3">
        <f t="shared" si="32"/>
        <v>5</v>
      </c>
      <c r="BQ101" s="3">
        <f t="shared" si="33"/>
        <v>5</v>
      </c>
      <c r="BR101" s="26">
        <f t="shared" si="40"/>
        <v>4</v>
      </c>
      <c r="BS101" s="26">
        <f t="shared" si="41"/>
        <v>4</v>
      </c>
      <c r="BT101" s="26">
        <f t="shared" si="36"/>
        <v>1</v>
      </c>
      <c r="BU101" s="26">
        <f t="shared" si="37"/>
        <v>1</v>
      </c>
      <c r="BV101" s="46">
        <v>5</v>
      </c>
      <c r="BW101" s="3">
        <v>31</v>
      </c>
      <c r="BX101" s="3">
        <v>123</v>
      </c>
      <c r="BY101" s="3">
        <v>-8</v>
      </c>
      <c r="BZ101" s="3">
        <v>17</v>
      </c>
      <c r="CB101" s="3"/>
      <c r="CC101" s="3">
        <v>288</v>
      </c>
      <c r="CD101" s="16">
        <f t="shared" ref="CD101:CD116" si="43">CC101+1</f>
        <v>289</v>
      </c>
      <c r="CE101" s="26">
        <v>0</v>
      </c>
      <c r="CF101" s="26">
        <v>0</v>
      </c>
      <c r="CG101" s="26">
        <v>0</v>
      </c>
      <c r="CH101" s="26">
        <v>0</v>
      </c>
      <c r="CI101" s="23" t="s">
        <v>189</v>
      </c>
      <c r="CJ101" s="3">
        <v>0</v>
      </c>
      <c r="CK101" s="3">
        <v>0</v>
      </c>
      <c r="CL101">
        <v>0</v>
      </c>
      <c r="CN101" s="2" t="s">
        <v>189</v>
      </c>
      <c r="CO101" s="3">
        <v>0</v>
      </c>
      <c r="CP101" s="3">
        <v>0</v>
      </c>
      <c r="CQ101" s="3">
        <v>0</v>
      </c>
      <c r="CR101" s="3">
        <v>0</v>
      </c>
      <c r="CS101" s="2" t="s">
        <v>189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2" t="s">
        <v>189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1" t="s">
        <v>189</v>
      </c>
      <c r="DF101" s="3">
        <v>0</v>
      </c>
      <c r="DG101" s="3">
        <v>0</v>
      </c>
      <c r="DH101" s="3">
        <v>0</v>
      </c>
      <c r="DI101" s="3">
        <v>0</v>
      </c>
      <c r="DJ101" s="2" t="s">
        <v>189</v>
      </c>
      <c r="DK101" s="3">
        <v>0</v>
      </c>
      <c r="DL101" s="3">
        <v>0</v>
      </c>
      <c r="DM101" s="3">
        <v>0</v>
      </c>
      <c r="DN101" s="3">
        <v>0</v>
      </c>
      <c r="DO101" s="2" t="s">
        <v>189</v>
      </c>
    </row>
    <row r="102" spans="1:119">
      <c r="A102" t="s">
        <v>5</v>
      </c>
      <c r="B102" t="s">
        <v>6</v>
      </c>
      <c r="C102" t="s">
        <v>15</v>
      </c>
      <c r="D102" s="82">
        <v>5</v>
      </c>
      <c r="E102" t="s">
        <v>8</v>
      </c>
      <c r="F102" t="str">
        <f t="shared" si="42"/>
        <v>PIPO-H-5L</v>
      </c>
      <c r="G102" s="1">
        <v>37.468859999999999</v>
      </c>
      <c r="H102" s="3">
        <v>108.22682999999999</v>
      </c>
      <c r="I102" s="1">
        <v>2692</v>
      </c>
      <c r="J102" s="1" t="s">
        <v>17</v>
      </c>
      <c r="K102" s="16">
        <v>4</v>
      </c>
      <c r="L102" s="15">
        <v>56.9</v>
      </c>
      <c r="M102" s="16">
        <v>4.2</v>
      </c>
      <c r="N102" s="15">
        <v>5</v>
      </c>
      <c r="O102" s="3">
        <v>7</v>
      </c>
      <c r="P102" s="3">
        <v>0</v>
      </c>
      <c r="Q102" s="3">
        <v>0</v>
      </c>
      <c r="R102" s="1">
        <v>1</v>
      </c>
      <c r="S102" s="1">
        <v>0</v>
      </c>
      <c r="T102" s="1">
        <v>0</v>
      </c>
      <c r="U102" s="3">
        <v>0</v>
      </c>
      <c r="V102" s="3">
        <v>0</v>
      </c>
      <c r="W102" s="3">
        <v>0</v>
      </c>
      <c r="X102" s="1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40</v>
      </c>
      <c r="AN102" s="1">
        <f t="shared" si="39"/>
        <v>35</v>
      </c>
      <c r="AO102" s="26">
        <v>35</v>
      </c>
      <c r="AP102" s="1">
        <f t="shared" si="25"/>
        <v>0</v>
      </c>
      <c r="AQ102" s="1">
        <v>35</v>
      </c>
      <c r="AR102">
        <f t="shared" si="26"/>
        <v>5</v>
      </c>
      <c r="AS102">
        <f t="shared" si="27"/>
        <v>5</v>
      </c>
      <c r="AT102" s="102">
        <f t="shared" si="28"/>
        <v>0</v>
      </c>
      <c r="AU102" s="102">
        <f t="shared" si="29"/>
        <v>5</v>
      </c>
      <c r="AV102" s="1">
        <f t="shared" si="38"/>
        <v>40</v>
      </c>
      <c r="AW102" s="1">
        <f t="shared" si="30"/>
        <v>0</v>
      </c>
      <c r="AX102" s="1">
        <f t="shared" si="31"/>
        <v>0</v>
      </c>
      <c r="AY102" s="15">
        <v>0</v>
      </c>
      <c r="AZ102" s="3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23">
        <v>0</v>
      </c>
      <c r="BL102" s="26">
        <v>0</v>
      </c>
      <c r="BM102" s="26">
        <v>0</v>
      </c>
      <c r="BN102" s="1">
        <v>0</v>
      </c>
      <c r="BO102" s="1">
        <v>0</v>
      </c>
      <c r="BP102" s="3">
        <f t="shared" si="32"/>
        <v>0</v>
      </c>
      <c r="BQ102" s="3">
        <f t="shared" si="33"/>
        <v>0</v>
      </c>
      <c r="BR102" s="26">
        <f t="shared" si="40"/>
        <v>0</v>
      </c>
      <c r="BS102" s="26">
        <f t="shared" si="41"/>
        <v>0</v>
      </c>
      <c r="BT102" s="26">
        <f t="shared" si="36"/>
        <v>0</v>
      </c>
      <c r="BU102" s="26">
        <f t="shared" si="37"/>
        <v>0</v>
      </c>
      <c r="BV102" s="46">
        <v>0</v>
      </c>
      <c r="BW102" s="3">
        <v>7</v>
      </c>
      <c r="BX102" s="3">
        <v>105</v>
      </c>
      <c r="BY102" s="3">
        <v>-9.3000000000000007</v>
      </c>
      <c r="BZ102" s="3">
        <v>17</v>
      </c>
      <c r="CB102" s="3"/>
      <c r="CC102" s="3">
        <v>290</v>
      </c>
      <c r="CD102" s="16">
        <f t="shared" si="43"/>
        <v>291</v>
      </c>
      <c r="CE102" s="23">
        <v>0</v>
      </c>
      <c r="CF102" s="23">
        <v>0</v>
      </c>
      <c r="CG102" s="26">
        <v>0</v>
      </c>
      <c r="CH102" s="26">
        <v>0</v>
      </c>
      <c r="CI102" s="23" t="s">
        <v>192</v>
      </c>
      <c r="CJ102" s="3">
        <v>1</v>
      </c>
      <c r="CK102" s="3">
        <v>1</v>
      </c>
      <c r="CL102" s="3">
        <v>0</v>
      </c>
      <c r="CM102" s="3">
        <v>0</v>
      </c>
      <c r="CN102" s="2" t="s">
        <v>189</v>
      </c>
      <c r="CO102" s="3">
        <v>0</v>
      </c>
      <c r="CP102" s="3">
        <v>0</v>
      </c>
      <c r="CQ102" s="3">
        <v>0</v>
      </c>
      <c r="CR102" s="3">
        <v>0</v>
      </c>
      <c r="CS102" s="2" t="s">
        <v>189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2" t="s">
        <v>189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1" t="s">
        <v>189</v>
      </c>
      <c r="DF102" s="3">
        <v>0</v>
      </c>
      <c r="DG102" s="3">
        <v>0</v>
      </c>
      <c r="DH102" s="3">
        <v>0</v>
      </c>
      <c r="DI102" s="3">
        <v>0</v>
      </c>
      <c r="DJ102" s="2" t="s">
        <v>189</v>
      </c>
      <c r="DK102" s="3">
        <v>0</v>
      </c>
      <c r="DL102" s="3">
        <v>0</v>
      </c>
      <c r="DM102" s="3">
        <v>0</v>
      </c>
      <c r="DN102" s="3">
        <v>0</v>
      </c>
      <c r="DO102" s="2" t="s">
        <v>189</v>
      </c>
    </row>
    <row r="103" spans="1:119">
      <c r="A103" t="s">
        <v>5</v>
      </c>
      <c r="B103" t="s">
        <v>6</v>
      </c>
      <c r="C103" t="s">
        <v>15</v>
      </c>
      <c r="D103" s="82">
        <v>6</v>
      </c>
      <c r="E103" t="s">
        <v>15</v>
      </c>
      <c r="F103" t="str">
        <f t="shared" si="42"/>
        <v>PIPO-H-6H</v>
      </c>
      <c r="G103" s="1">
        <v>37.468130000000002</v>
      </c>
      <c r="H103" s="3">
        <v>108.22678000000001</v>
      </c>
      <c r="I103" s="1">
        <v>2689</v>
      </c>
      <c r="J103" s="1" t="s">
        <v>18</v>
      </c>
      <c r="K103" s="16">
        <v>4</v>
      </c>
      <c r="L103" s="15">
        <v>60.4</v>
      </c>
      <c r="M103" s="16">
        <v>5</v>
      </c>
      <c r="N103" s="15">
        <v>5</v>
      </c>
      <c r="O103" s="3">
        <v>13</v>
      </c>
      <c r="P103" s="3">
        <v>0</v>
      </c>
      <c r="Q103" s="3">
        <v>0</v>
      </c>
      <c r="R103" s="1">
        <v>0</v>
      </c>
      <c r="S103" s="1">
        <v>0</v>
      </c>
      <c r="T103" s="1">
        <v>0</v>
      </c>
      <c r="U103" s="3">
        <v>0</v>
      </c>
      <c r="V103" s="3">
        <v>0</v>
      </c>
      <c r="W103" s="3">
        <v>0</v>
      </c>
      <c r="X103" s="1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65</v>
      </c>
      <c r="AN103" s="1">
        <f t="shared" si="39"/>
        <v>65</v>
      </c>
      <c r="AO103" s="26">
        <v>65</v>
      </c>
      <c r="AP103" s="1">
        <f t="shared" si="25"/>
        <v>0</v>
      </c>
      <c r="AQ103" s="1">
        <v>65</v>
      </c>
      <c r="AR103">
        <f t="shared" si="26"/>
        <v>0</v>
      </c>
      <c r="AS103">
        <f t="shared" si="27"/>
        <v>0</v>
      </c>
      <c r="AT103" s="102">
        <f t="shared" si="28"/>
        <v>0</v>
      </c>
      <c r="AU103" s="102">
        <f t="shared" si="29"/>
        <v>0</v>
      </c>
      <c r="AV103" s="1">
        <f t="shared" si="38"/>
        <v>65</v>
      </c>
      <c r="AW103" s="1">
        <f t="shared" si="30"/>
        <v>0</v>
      </c>
      <c r="AX103" s="1">
        <f t="shared" si="31"/>
        <v>0</v>
      </c>
      <c r="AY103" s="15">
        <v>5</v>
      </c>
      <c r="AZ103" s="3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23">
        <v>8</v>
      </c>
      <c r="BL103" s="26">
        <v>0</v>
      </c>
      <c r="BM103" s="26">
        <v>0</v>
      </c>
      <c r="BN103" s="1">
        <v>0</v>
      </c>
      <c r="BO103" s="1">
        <v>0</v>
      </c>
      <c r="BP103" s="3">
        <f t="shared" si="32"/>
        <v>13</v>
      </c>
      <c r="BQ103" s="3">
        <f t="shared" si="33"/>
        <v>13</v>
      </c>
      <c r="BR103" s="26">
        <f t="shared" si="40"/>
        <v>5</v>
      </c>
      <c r="BS103" s="26">
        <f t="shared" si="41"/>
        <v>5</v>
      </c>
      <c r="BT103" s="26">
        <f t="shared" si="36"/>
        <v>8</v>
      </c>
      <c r="BU103" s="26">
        <f t="shared" si="37"/>
        <v>8</v>
      </c>
      <c r="BV103" s="46">
        <v>5</v>
      </c>
      <c r="BW103" s="3">
        <v>9</v>
      </c>
      <c r="BX103" s="3">
        <v>107</v>
      </c>
      <c r="BY103" s="3">
        <v>-13.4</v>
      </c>
      <c r="BZ103" s="3">
        <v>15</v>
      </c>
      <c r="CB103" s="3"/>
      <c r="CC103" s="3">
        <v>292</v>
      </c>
      <c r="CD103" s="16">
        <f t="shared" si="43"/>
        <v>293</v>
      </c>
      <c r="CE103" s="23">
        <v>0</v>
      </c>
      <c r="CF103" s="23">
        <v>0</v>
      </c>
      <c r="CG103" s="26">
        <v>0</v>
      </c>
      <c r="CH103" s="26">
        <v>0</v>
      </c>
      <c r="CI103" s="23" t="s">
        <v>189</v>
      </c>
      <c r="CJ103" s="3">
        <v>0</v>
      </c>
      <c r="CK103" s="3">
        <v>0</v>
      </c>
      <c r="CL103" s="3">
        <v>0</v>
      </c>
      <c r="CM103" s="3">
        <v>0</v>
      </c>
      <c r="CN103" s="2" t="s">
        <v>189</v>
      </c>
      <c r="CO103" s="3">
        <v>0</v>
      </c>
      <c r="CP103" s="3">
        <v>0</v>
      </c>
      <c r="CQ103" s="3">
        <v>0</v>
      </c>
      <c r="CR103" s="3">
        <v>0</v>
      </c>
      <c r="CS103" s="2" t="s">
        <v>189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2" t="s">
        <v>189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1" t="s">
        <v>189</v>
      </c>
      <c r="DF103" s="3">
        <v>0</v>
      </c>
      <c r="DG103" s="3">
        <v>0</v>
      </c>
      <c r="DH103" s="3">
        <v>0</v>
      </c>
      <c r="DI103" s="3">
        <v>0</v>
      </c>
      <c r="DJ103" s="2" t="s">
        <v>189</v>
      </c>
      <c r="DK103" s="3">
        <v>0</v>
      </c>
      <c r="DL103" s="3">
        <v>0</v>
      </c>
      <c r="DM103" s="3">
        <v>0</v>
      </c>
      <c r="DN103" s="3">
        <v>0</v>
      </c>
      <c r="DO103" s="2" t="s">
        <v>189</v>
      </c>
    </row>
    <row r="104" spans="1:119">
      <c r="A104" t="s">
        <v>5</v>
      </c>
      <c r="B104" t="s">
        <v>6</v>
      </c>
      <c r="C104" t="s">
        <v>15</v>
      </c>
      <c r="D104" s="82">
        <v>6</v>
      </c>
      <c r="E104" t="s">
        <v>8</v>
      </c>
      <c r="F104" t="str">
        <f t="shared" si="42"/>
        <v>PIPO-H-6L</v>
      </c>
      <c r="G104" s="1">
        <v>37.468299999999999</v>
      </c>
      <c r="H104" s="3">
        <v>108.22658</v>
      </c>
      <c r="I104" s="1">
        <v>2699</v>
      </c>
      <c r="J104" s="3" t="s">
        <v>18</v>
      </c>
      <c r="K104" s="16">
        <v>5</v>
      </c>
      <c r="L104" s="15">
        <v>53.8</v>
      </c>
      <c r="M104" s="16">
        <v>4.3</v>
      </c>
      <c r="N104" s="15">
        <v>5</v>
      </c>
      <c r="O104" s="3">
        <v>4</v>
      </c>
      <c r="P104" s="3">
        <v>0</v>
      </c>
      <c r="Q104" s="3">
        <v>0</v>
      </c>
      <c r="R104" s="3">
        <v>3</v>
      </c>
      <c r="S104" s="1">
        <v>0</v>
      </c>
      <c r="T104" s="1">
        <v>4</v>
      </c>
      <c r="U104" s="3">
        <v>0</v>
      </c>
      <c r="V104" s="3">
        <v>0</v>
      </c>
      <c r="W104" s="3">
        <v>0</v>
      </c>
      <c r="X104" s="1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2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65</v>
      </c>
      <c r="AN104" s="1">
        <f t="shared" si="39"/>
        <v>20</v>
      </c>
      <c r="AO104" s="26">
        <v>20</v>
      </c>
      <c r="AP104" s="1">
        <f t="shared" si="25"/>
        <v>0</v>
      </c>
      <c r="AQ104" s="1">
        <v>20</v>
      </c>
      <c r="AR104">
        <f t="shared" si="26"/>
        <v>25</v>
      </c>
      <c r="AS104">
        <f t="shared" si="27"/>
        <v>25</v>
      </c>
      <c r="AT104" s="102">
        <f t="shared" si="28"/>
        <v>20</v>
      </c>
      <c r="AU104" s="102">
        <f t="shared" si="29"/>
        <v>45</v>
      </c>
      <c r="AV104" s="1">
        <f t="shared" si="38"/>
        <v>45</v>
      </c>
      <c r="AW104" s="1">
        <f t="shared" si="30"/>
        <v>0</v>
      </c>
      <c r="AX104" s="1">
        <f t="shared" si="31"/>
        <v>20</v>
      </c>
      <c r="AY104" s="15">
        <v>0</v>
      </c>
      <c r="AZ104" s="3">
        <v>0</v>
      </c>
      <c r="BA104" s="3">
        <v>3</v>
      </c>
      <c r="BB104" s="1">
        <v>4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23">
        <v>2</v>
      </c>
      <c r="BL104" s="26">
        <v>0</v>
      </c>
      <c r="BM104" s="26">
        <v>0</v>
      </c>
      <c r="BN104" s="1">
        <v>0</v>
      </c>
      <c r="BO104" s="1">
        <v>0</v>
      </c>
      <c r="BP104" s="3">
        <f t="shared" si="32"/>
        <v>9</v>
      </c>
      <c r="BQ104" s="3">
        <f t="shared" si="33"/>
        <v>5</v>
      </c>
      <c r="BR104" s="26">
        <f t="shared" si="40"/>
        <v>0</v>
      </c>
      <c r="BS104" s="26">
        <f t="shared" si="41"/>
        <v>0</v>
      </c>
      <c r="BT104" s="26">
        <f t="shared" si="36"/>
        <v>9</v>
      </c>
      <c r="BU104" s="26">
        <f t="shared" si="37"/>
        <v>5</v>
      </c>
      <c r="BV104" s="36">
        <v>0</v>
      </c>
      <c r="BW104" s="3">
        <v>38</v>
      </c>
      <c r="BX104" s="3">
        <v>106</v>
      </c>
      <c r="BY104" s="1">
        <v>-15.1</v>
      </c>
      <c r="BZ104" s="3">
        <v>12</v>
      </c>
      <c r="CB104" s="1" t="s">
        <v>423</v>
      </c>
      <c r="CC104" s="3">
        <v>294</v>
      </c>
      <c r="CD104" s="16">
        <f t="shared" si="43"/>
        <v>295</v>
      </c>
      <c r="CE104" s="23">
        <v>0</v>
      </c>
      <c r="CF104" s="23">
        <v>0</v>
      </c>
      <c r="CG104" s="26">
        <v>0</v>
      </c>
      <c r="CH104" s="26">
        <v>0</v>
      </c>
      <c r="CI104" s="23" t="s">
        <v>189</v>
      </c>
      <c r="CJ104" s="3">
        <v>0</v>
      </c>
      <c r="CK104" s="3">
        <v>2</v>
      </c>
      <c r="CL104" s="3">
        <v>0</v>
      </c>
      <c r="CM104" s="3">
        <v>0</v>
      </c>
      <c r="CN104" s="2" t="s">
        <v>192</v>
      </c>
      <c r="CO104" s="3">
        <v>0</v>
      </c>
      <c r="CP104" s="3">
        <v>0</v>
      </c>
      <c r="CQ104" s="3">
        <v>0</v>
      </c>
      <c r="CR104" s="3">
        <v>0</v>
      </c>
      <c r="CS104" s="2" t="s">
        <v>189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2" t="s">
        <v>189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1" t="s">
        <v>189</v>
      </c>
      <c r="DF104" s="3">
        <v>0</v>
      </c>
      <c r="DG104" s="3">
        <v>0</v>
      </c>
      <c r="DH104" s="3">
        <v>0</v>
      </c>
      <c r="DI104" s="3">
        <v>0</v>
      </c>
      <c r="DJ104" s="2" t="s">
        <v>189</v>
      </c>
      <c r="DK104" s="3">
        <v>0</v>
      </c>
      <c r="DL104" s="3">
        <v>0</v>
      </c>
      <c r="DM104" s="3">
        <v>0</v>
      </c>
      <c r="DN104" s="3">
        <v>0</v>
      </c>
      <c r="DO104" s="2" t="s">
        <v>189</v>
      </c>
    </row>
    <row r="105" spans="1:119">
      <c r="A105" t="s">
        <v>5</v>
      </c>
      <c r="B105" t="s">
        <v>6</v>
      </c>
      <c r="C105" t="s">
        <v>15</v>
      </c>
      <c r="D105" s="82">
        <v>7</v>
      </c>
      <c r="E105" t="s">
        <v>15</v>
      </c>
      <c r="F105" t="str">
        <f t="shared" si="42"/>
        <v>PIPO-H-7H</v>
      </c>
      <c r="G105" s="1">
        <v>37.46772</v>
      </c>
      <c r="H105" s="3">
        <v>108.22676</v>
      </c>
      <c r="I105" s="1">
        <v>2681</v>
      </c>
      <c r="J105" s="3" t="s">
        <v>18</v>
      </c>
      <c r="K105" s="16">
        <v>2</v>
      </c>
      <c r="L105" s="15">
        <v>53.2</v>
      </c>
      <c r="M105" s="16">
        <v>3</v>
      </c>
      <c r="N105" s="15">
        <v>5</v>
      </c>
      <c r="O105" s="3">
        <v>16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1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80</v>
      </c>
      <c r="AN105" s="1">
        <f t="shared" si="39"/>
        <v>80</v>
      </c>
      <c r="AO105" s="26">
        <v>80</v>
      </c>
      <c r="AP105" s="1">
        <f t="shared" si="25"/>
        <v>0</v>
      </c>
      <c r="AQ105" s="1">
        <v>80</v>
      </c>
      <c r="AR105">
        <f t="shared" si="26"/>
        <v>0</v>
      </c>
      <c r="AS105">
        <f t="shared" si="27"/>
        <v>0</v>
      </c>
      <c r="AT105" s="102">
        <f t="shared" si="28"/>
        <v>0</v>
      </c>
      <c r="AU105" s="102">
        <f t="shared" si="29"/>
        <v>0</v>
      </c>
      <c r="AV105" s="1">
        <f t="shared" si="38"/>
        <v>80</v>
      </c>
      <c r="AW105" s="1">
        <f t="shared" si="30"/>
        <v>0</v>
      </c>
      <c r="AX105" s="1">
        <f t="shared" si="31"/>
        <v>0</v>
      </c>
      <c r="AY105" s="15">
        <v>4</v>
      </c>
      <c r="AZ105" s="3">
        <v>0</v>
      </c>
      <c r="BA105" s="3">
        <v>0</v>
      </c>
      <c r="BB105" s="3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23">
        <v>0</v>
      </c>
      <c r="BL105" s="26">
        <v>0</v>
      </c>
      <c r="BM105" s="26">
        <v>0</v>
      </c>
      <c r="BN105" s="1">
        <v>0</v>
      </c>
      <c r="BO105" s="1">
        <v>0</v>
      </c>
      <c r="BP105" s="3">
        <f t="shared" si="32"/>
        <v>4</v>
      </c>
      <c r="BQ105" s="3">
        <f t="shared" si="33"/>
        <v>4</v>
      </c>
      <c r="BR105" s="26">
        <f t="shared" si="40"/>
        <v>4</v>
      </c>
      <c r="BS105" s="26">
        <f t="shared" si="41"/>
        <v>4</v>
      </c>
      <c r="BT105" s="26">
        <f t="shared" si="36"/>
        <v>0</v>
      </c>
      <c r="BU105" s="26">
        <f t="shared" si="37"/>
        <v>0</v>
      </c>
      <c r="BV105" s="46">
        <v>5</v>
      </c>
      <c r="BW105" s="3">
        <v>50.7</v>
      </c>
      <c r="BX105" s="3">
        <v>138</v>
      </c>
      <c r="BY105" s="3">
        <v>-9.1</v>
      </c>
      <c r="BZ105" s="3">
        <v>16</v>
      </c>
      <c r="CC105" s="3">
        <v>296</v>
      </c>
      <c r="CD105" s="16">
        <f t="shared" si="43"/>
        <v>297</v>
      </c>
      <c r="CE105" s="23">
        <v>0</v>
      </c>
      <c r="CF105" s="23">
        <v>0</v>
      </c>
      <c r="CG105" s="26">
        <v>0</v>
      </c>
      <c r="CH105" s="26">
        <v>0</v>
      </c>
      <c r="CI105" s="23" t="s">
        <v>189</v>
      </c>
      <c r="CJ105" s="3">
        <v>0</v>
      </c>
      <c r="CK105" s="3">
        <v>0</v>
      </c>
      <c r="CL105" s="3">
        <v>0</v>
      </c>
      <c r="CM105" s="3">
        <v>0</v>
      </c>
      <c r="CN105" s="2" t="s">
        <v>189</v>
      </c>
      <c r="CO105" s="3">
        <v>0</v>
      </c>
      <c r="CP105" s="3">
        <v>0</v>
      </c>
      <c r="CQ105" s="3">
        <v>0</v>
      </c>
      <c r="CR105" s="3">
        <v>0</v>
      </c>
      <c r="CS105" s="2" t="s">
        <v>189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2" t="s">
        <v>189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1" t="s">
        <v>189</v>
      </c>
      <c r="DF105" s="3">
        <v>0</v>
      </c>
      <c r="DG105" s="3">
        <v>0</v>
      </c>
      <c r="DH105" s="3">
        <v>0</v>
      </c>
      <c r="DI105" s="3">
        <v>0</v>
      </c>
      <c r="DJ105" s="2" t="s">
        <v>189</v>
      </c>
      <c r="DK105" s="3">
        <v>0</v>
      </c>
      <c r="DL105" s="3">
        <v>0</v>
      </c>
      <c r="DM105" s="3">
        <v>0</v>
      </c>
      <c r="DN105" s="3">
        <v>0</v>
      </c>
      <c r="DO105" s="2" t="s">
        <v>189</v>
      </c>
    </row>
    <row r="106" spans="1:119">
      <c r="A106" t="s">
        <v>5</v>
      </c>
      <c r="B106" t="s">
        <v>6</v>
      </c>
      <c r="C106" t="s">
        <v>15</v>
      </c>
      <c r="D106" s="82">
        <v>7</v>
      </c>
      <c r="E106" t="s">
        <v>8</v>
      </c>
      <c r="F106" t="str">
        <f t="shared" si="42"/>
        <v>PIPO-H-7L</v>
      </c>
      <c r="G106" s="1">
        <v>37.46781</v>
      </c>
      <c r="H106" s="3">
        <v>108.22659</v>
      </c>
      <c r="I106" s="1">
        <v>2688</v>
      </c>
      <c r="J106" s="3" t="s">
        <v>18</v>
      </c>
      <c r="K106" s="16">
        <v>2</v>
      </c>
      <c r="L106" s="15">
        <v>49.1</v>
      </c>
      <c r="M106" s="16">
        <v>4</v>
      </c>
      <c r="N106" s="15">
        <v>5</v>
      </c>
      <c r="O106" s="3">
        <v>7</v>
      </c>
      <c r="P106" s="3">
        <v>0</v>
      </c>
      <c r="Q106" s="3">
        <v>0</v>
      </c>
      <c r="R106" s="3">
        <v>1</v>
      </c>
      <c r="S106" s="1">
        <v>2</v>
      </c>
      <c r="T106" s="1">
        <v>0</v>
      </c>
      <c r="U106" s="3">
        <v>0</v>
      </c>
      <c r="V106" s="3">
        <v>0</v>
      </c>
      <c r="W106" s="3">
        <v>0</v>
      </c>
      <c r="X106" s="1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50</v>
      </c>
      <c r="AN106" s="1">
        <f t="shared" si="39"/>
        <v>35</v>
      </c>
      <c r="AO106" s="26">
        <v>35</v>
      </c>
      <c r="AP106" s="1">
        <f t="shared" si="25"/>
        <v>0</v>
      </c>
      <c r="AQ106" s="1">
        <v>35</v>
      </c>
      <c r="AR106">
        <f t="shared" si="26"/>
        <v>5</v>
      </c>
      <c r="AS106">
        <f t="shared" si="27"/>
        <v>15</v>
      </c>
      <c r="AT106" s="102">
        <f t="shared" si="28"/>
        <v>10</v>
      </c>
      <c r="AU106" s="102">
        <f t="shared" si="29"/>
        <v>15</v>
      </c>
      <c r="AV106" s="1">
        <f t="shared" si="38"/>
        <v>40</v>
      </c>
      <c r="AW106" s="1">
        <f t="shared" si="30"/>
        <v>10</v>
      </c>
      <c r="AX106" s="1">
        <f t="shared" si="31"/>
        <v>0</v>
      </c>
      <c r="AY106" s="15">
        <v>2</v>
      </c>
      <c r="AZ106" s="3">
        <v>0</v>
      </c>
      <c r="BA106" s="3">
        <v>2</v>
      </c>
      <c r="BB106" s="1">
        <v>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23">
        <v>0</v>
      </c>
      <c r="BL106" s="26">
        <v>0</v>
      </c>
      <c r="BM106" s="26">
        <v>0</v>
      </c>
      <c r="BN106" s="1">
        <v>0</v>
      </c>
      <c r="BO106" s="1">
        <v>0</v>
      </c>
      <c r="BP106" s="3">
        <f t="shared" si="32"/>
        <v>6</v>
      </c>
      <c r="BQ106" s="3">
        <f t="shared" si="33"/>
        <v>4</v>
      </c>
      <c r="BR106" s="26">
        <f t="shared" si="40"/>
        <v>2</v>
      </c>
      <c r="BS106" s="26">
        <f t="shared" si="41"/>
        <v>2</v>
      </c>
      <c r="BT106" s="26">
        <f t="shared" si="36"/>
        <v>4</v>
      </c>
      <c r="BU106" s="26">
        <f t="shared" si="37"/>
        <v>2</v>
      </c>
      <c r="BV106" s="46">
        <v>0</v>
      </c>
      <c r="BW106" s="3">
        <v>14.4</v>
      </c>
      <c r="BX106" s="3">
        <v>101</v>
      </c>
      <c r="BY106" s="3">
        <v>-14.3</v>
      </c>
      <c r="BZ106" s="3">
        <v>16</v>
      </c>
      <c r="CC106" s="3">
        <v>298</v>
      </c>
      <c r="CD106" s="16">
        <f t="shared" si="43"/>
        <v>299</v>
      </c>
      <c r="CE106" s="23">
        <v>0</v>
      </c>
      <c r="CF106" s="23">
        <v>0</v>
      </c>
      <c r="CG106" s="26">
        <v>0</v>
      </c>
      <c r="CH106" s="26">
        <v>1</v>
      </c>
      <c r="CI106" s="23" t="s">
        <v>189</v>
      </c>
      <c r="CJ106" s="3">
        <v>0</v>
      </c>
      <c r="CK106" s="3">
        <v>0</v>
      </c>
      <c r="CL106" s="3">
        <v>0</v>
      </c>
      <c r="CM106" s="3">
        <v>1</v>
      </c>
      <c r="CN106" s="2" t="s">
        <v>189</v>
      </c>
      <c r="CO106" s="3">
        <v>0</v>
      </c>
      <c r="CP106" s="3">
        <v>0</v>
      </c>
      <c r="CQ106" s="3">
        <v>0</v>
      </c>
      <c r="CR106" s="3">
        <v>0</v>
      </c>
      <c r="CS106" s="2" t="s">
        <v>189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2" t="s">
        <v>189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1" t="s">
        <v>189</v>
      </c>
      <c r="DF106" s="3">
        <v>0</v>
      </c>
      <c r="DG106" s="3">
        <v>0</v>
      </c>
      <c r="DH106" s="3">
        <v>0</v>
      </c>
      <c r="DI106" s="3">
        <v>0</v>
      </c>
      <c r="DJ106" s="2" t="s">
        <v>189</v>
      </c>
      <c r="DK106" s="3">
        <v>0</v>
      </c>
      <c r="DL106" s="3">
        <v>0</v>
      </c>
      <c r="DM106" s="3">
        <v>0</v>
      </c>
      <c r="DN106" s="3">
        <v>0</v>
      </c>
      <c r="DO106" s="2" t="s">
        <v>189</v>
      </c>
    </row>
    <row r="107" spans="1:119">
      <c r="A107" t="s">
        <v>5</v>
      </c>
      <c r="B107" t="s">
        <v>6</v>
      </c>
      <c r="C107" t="s">
        <v>15</v>
      </c>
      <c r="D107" s="82">
        <v>8</v>
      </c>
      <c r="E107" t="s">
        <v>15</v>
      </c>
      <c r="F107" t="str">
        <f t="shared" si="42"/>
        <v>PIPO-H-8H</v>
      </c>
      <c r="G107" s="1">
        <v>37.464930000000003</v>
      </c>
      <c r="H107" s="3">
        <v>108.22893000000001</v>
      </c>
      <c r="I107" s="1">
        <v>2688</v>
      </c>
      <c r="J107" s="3" t="s">
        <v>17</v>
      </c>
      <c r="K107" s="16">
        <v>3</v>
      </c>
      <c r="L107" s="15">
        <v>44.4</v>
      </c>
      <c r="M107" s="16">
        <v>3.2</v>
      </c>
      <c r="N107" s="15">
        <v>5</v>
      </c>
      <c r="O107" s="3">
        <v>10</v>
      </c>
      <c r="P107" s="3">
        <v>0</v>
      </c>
      <c r="Q107" s="3">
        <v>0</v>
      </c>
      <c r="R107" s="3">
        <v>0</v>
      </c>
      <c r="S107" s="1">
        <v>0</v>
      </c>
      <c r="T107" s="1">
        <v>2</v>
      </c>
      <c r="U107" s="3">
        <v>0</v>
      </c>
      <c r="V107" s="3">
        <v>0</v>
      </c>
      <c r="W107" s="3">
        <v>0</v>
      </c>
      <c r="X107" s="1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60</v>
      </c>
      <c r="AN107" s="1">
        <f t="shared" si="39"/>
        <v>50</v>
      </c>
      <c r="AO107" s="26">
        <v>50</v>
      </c>
      <c r="AP107" s="1">
        <f t="shared" si="25"/>
        <v>0</v>
      </c>
      <c r="AQ107" s="1">
        <v>50</v>
      </c>
      <c r="AR107">
        <f t="shared" si="26"/>
        <v>0</v>
      </c>
      <c r="AS107">
        <f t="shared" si="27"/>
        <v>0</v>
      </c>
      <c r="AT107" s="102">
        <f t="shared" si="28"/>
        <v>10</v>
      </c>
      <c r="AU107" s="102">
        <f t="shared" si="29"/>
        <v>10</v>
      </c>
      <c r="AV107" s="1">
        <f t="shared" si="38"/>
        <v>50</v>
      </c>
      <c r="AW107" s="1">
        <f t="shared" si="30"/>
        <v>0</v>
      </c>
      <c r="AX107" s="1">
        <f t="shared" si="31"/>
        <v>10</v>
      </c>
      <c r="AY107" s="15">
        <v>3</v>
      </c>
      <c r="AZ107" s="3">
        <v>0</v>
      </c>
      <c r="BA107" s="3">
        <v>0</v>
      </c>
      <c r="BB107" s="3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23">
        <v>0</v>
      </c>
      <c r="BL107" s="26">
        <v>0</v>
      </c>
      <c r="BM107" s="26">
        <v>0</v>
      </c>
      <c r="BN107" s="1">
        <v>0</v>
      </c>
      <c r="BO107" s="1">
        <v>0</v>
      </c>
      <c r="BP107" s="3">
        <f t="shared" si="32"/>
        <v>3</v>
      </c>
      <c r="BQ107" s="3">
        <f t="shared" si="33"/>
        <v>3</v>
      </c>
      <c r="BR107" s="26">
        <f t="shared" si="40"/>
        <v>3</v>
      </c>
      <c r="BS107" s="26">
        <f t="shared" si="41"/>
        <v>3</v>
      </c>
      <c r="BT107" s="26">
        <f t="shared" si="36"/>
        <v>0</v>
      </c>
      <c r="BU107" s="26">
        <f t="shared" si="37"/>
        <v>0</v>
      </c>
      <c r="BV107" s="46">
        <v>5</v>
      </c>
      <c r="BW107" s="3">
        <v>21.6</v>
      </c>
      <c r="BX107" s="3">
        <v>108</v>
      </c>
      <c r="BY107" s="3">
        <v>-8.6</v>
      </c>
      <c r="BZ107" s="3">
        <v>17</v>
      </c>
      <c r="CC107" s="3">
        <v>300</v>
      </c>
      <c r="CD107" s="16">
        <f t="shared" si="43"/>
        <v>301</v>
      </c>
      <c r="CE107" s="23">
        <v>0</v>
      </c>
      <c r="CF107" s="23">
        <v>0</v>
      </c>
      <c r="CG107" s="26">
        <v>0</v>
      </c>
      <c r="CH107" s="26">
        <v>0</v>
      </c>
      <c r="CI107" s="23" t="s">
        <v>189</v>
      </c>
      <c r="CJ107" s="3">
        <v>1</v>
      </c>
      <c r="CK107" s="3">
        <v>3</v>
      </c>
      <c r="CL107" s="3">
        <v>0</v>
      </c>
      <c r="CM107" s="3">
        <v>4</v>
      </c>
      <c r="CN107" s="2" t="s">
        <v>413</v>
      </c>
      <c r="CO107" s="3">
        <v>0</v>
      </c>
      <c r="CP107" s="3">
        <v>0</v>
      </c>
      <c r="CQ107" s="3">
        <v>0</v>
      </c>
      <c r="CR107" s="3">
        <v>0</v>
      </c>
      <c r="CS107" s="2" t="s">
        <v>189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2" t="s">
        <v>189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1" t="s">
        <v>189</v>
      </c>
      <c r="DF107" s="3">
        <v>0</v>
      </c>
      <c r="DG107" s="3">
        <v>0</v>
      </c>
      <c r="DH107" s="3">
        <v>0</v>
      </c>
      <c r="DI107" s="3">
        <v>0</v>
      </c>
      <c r="DJ107" s="2" t="s">
        <v>189</v>
      </c>
      <c r="DK107" s="3">
        <v>0</v>
      </c>
      <c r="DL107" s="3">
        <v>0</v>
      </c>
      <c r="DM107" s="3">
        <v>0</v>
      </c>
      <c r="DN107" s="3">
        <v>0</v>
      </c>
      <c r="DO107" s="2" t="s">
        <v>189</v>
      </c>
    </row>
    <row r="108" spans="1:119">
      <c r="A108" t="s">
        <v>5</v>
      </c>
      <c r="B108" t="s">
        <v>6</v>
      </c>
      <c r="C108" t="s">
        <v>15</v>
      </c>
      <c r="D108" s="82">
        <v>8</v>
      </c>
      <c r="E108" t="s">
        <v>8</v>
      </c>
      <c r="F108" t="str">
        <f t="shared" si="42"/>
        <v>PIPO-H-8L</v>
      </c>
      <c r="G108" s="1">
        <v>37.465000000000003</v>
      </c>
      <c r="H108" s="3">
        <v>108.22870999999999</v>
      </c>
      <c r="I108" s="1">
        <v>2684</v>
      </c>
      <c r="J108" s="3" t="s">
        <v>17</v>
      </c>
      <c r="K108" s="16">
        <v>3</v>
      </c>
      <c r="L108" s="15">
        <v>48.2</v>
      </c>
      <c r="M108" s="16">
        <v>2.8</v>
      </c>
      <c r="N108" s="15">
        <v>5</v>
      </c>
      <c r="O108" s="3">
        <v>4</v>
      </c>
      <c r="P108" s="3">
        <v>0</v>
      </c>
      <c r="Q108" s="3">
        <v>0</v>
      </c>
      <c r="R108" s="3">
        <v>0</v>
      </c>
      <c r="S108" s="3">
        <v>0</v>
      </c>
      <c r="T108" s="3">
        <v>2</v>
      </c>
      <c r="U108" s="3">
        <v>0</v>
      </c>
      <c r="V108" s="3">
        <v>0</v>
      </c>
      <c r="W108" s="3">
        <v>0</v>
      </c>
      <c r="X108" s="1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4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50</v>
      </c>
      <c r="AN108" s="1">
        <f t="shared" si="39"/>
        <v>20</v>
      </c>
      <c r="AO108" s="26">
        <v>20</v>
      </c>
      <c r="AP108" s="1">
        <f t="shared" si="25"/>
        <v>0</v>
      </c>
      <c r="AQ108" s="1">
        <v>20</v>
      </c>
      <c r="AR108">
        <f t="shared" si="26"/>
        <v>20</v>
      </c>
      <c r="AS108">
        <f t="shared" si="27"/>
        <v>20</v>
      </c>
      <c r="AT108" s="102">
        <f t="shared" si="28"/>
        <v>10</v>
      </c>
      <c r="AU108" s="102">
        <f t="shared" si="29"/>
        <v>30</v>
      </c>
      <c r="AV108" s="1">
        <f t="shared" si="38"/>
        <v>40</v>
      </c>
      <c r="AW108" s="1">
        <f t="shared" si="30"/>
        <v>0</v>
      </c>
      <c r="AX108" s="1">
        <f t="shared" si="31"/>
        <v>10</v>
      </c>
      <c r="AY108" s="15">
        <v>1</v>
      </c>
      <c r="AZ108" s="3">
        <v>0</v>
      </c>
      <c r="BA108" s="3">
        <v>0</v>
      </c>
      <c r="BB108" s="1">
        <v>2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23">
        <v>0</v>
      </c>
      <c r="BL108" s="26">
        <v>0</v>
      </c>
      <c r="BM108" s="26">
        <v>0</v>
      </c>
      <c r="BN108" s="1">
        <v>0</v>
      </c>
      <c r="BO108" s="1">
        <v>0</v>
      </c>
      <c r="BP108" s="3">
        <f t="shared" si="32"/>
        <v>3</v>
      </c>
      <c r="BQ108" s="3">
        <f t="shared" si="33"/>
        <v>1</v>
      </c>
      <c r="BR108" s="26">
        <f t="shared" si="40"/>
        <v>1</v>
      </c>
      <c r="BS108" s="26">
        <f t="shared" si="41"/>
        <v>1</v>
      </c>
      <c r="BT108" s="26">
        <f t="shared" si="36"/>
        <v>2</v>
      </c>
      <c r="BU108" s="26">
        <f t="shared" si="37"/>
        <v>0</v>
      </c>
      <c r="BV108" s="46">
        <v>1</v>
      </c>
      <c r="BW108" s="3">
        <v>42.3</v>
      </c>
      <c r="BX108" s="3">
        <v>119</v>
      </c>
      <c r="BY108" s="3">
        <v>-5.5</v>
      </c>
      <c r="BZ108" s="3">
        <v>17</v>
      </c>
      <c r="CC108" s="3">
        <v>302</v>
      </c>
      <c r="CD108" s="16">
        <f t="shared" si="43"/>
        <v>303</v>
      </c>
      <c r="CE108" s="23">
        <v>0</v>
      </c>
      <c r="CF108" s="23">
        <v>0</v>
      </c>
      <c r="CG108" s="26">
        <v>0</v>
      </c>
      <c r="CH108" s="26">
        <v>0</v>
      </c>
      <c r="CI108" s="23" t="s">
        <v>189</v>
      </c>
      <c r="CJ108" s="3">
        <v>0</v>
      </c>
      <c r="CK108" s="3">
        <v>0</v>
      </c>
      <c r="CL108" s="3">
        <v>0</v>
      </c>
      <c r="CM108" s="3">
        <v>0</v>
      </c>
      <c r="CN108" s="2" t="s">
        <v>196</v>
      </c>
      <c r="CO108" s="3">
        <v>0</v>
      </c>
      <c r="CP108" s="3">
        <v>0</v>
      </c>
      <c r="CQ108" s="3">
        <v>0</v>
      </c>
      <c r="CR108" s="3">
        <v>0</v>
      </c>
      <c r="CS108" s="2" t="s">
        <v>189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2" t="s">
        <v>189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1" t="s">
        <v>189</v>
      </c>
      <c r="DF108" s="3">
        <v>0</v>
      </c>
      <c r="DG108" s="3">
        <v>0</v>
      </c>
      <c r="DH108" s="3">
        <v>0</v>
      </c>
      <c r="DI108" s="3">
        <v>0</v>
      </c>
      <c r="DJ108" s="2" t="s">
        <v>189</v>
      </c>
      <c r="DK108" s="3">
        <v>0</v>
      </c>
      <c r="DL108" s="3">
        <v>0</v>
      </c>
      <c r="DM108" s="3">
        <v>0</v>
      </c>
      <c r="DN108" s="3">
        <v>0</v>
      </c>
      <c r="DO108" s="2" t="s">
        <v>189</v>
      </c>
    </row>
    <row r="109" spans="1:119">
      <c r="A109" t="s">
        <v>5</v>
      </c>
      <c r="B109" t="s">
        <v>6</v>
      </c>
      <c r="C109" t="s">
        <v>15</v>
      </c>
      <c r="D109" s="82">
        <v>9</v>
      </c>
      <c r="E109" t="s">
        <v>15</v>
      </c>
      <c r="F109" t="str">
        <f t="shared" si="42"/>
        <v>PIPO-H-9H</v>
      </c>
      <c r="G109" s="1">
        <v>37.464330000000004</v>
      </c>
      <c r="H109" s="3">
        <v>108.22866999999999</v>
      </c>
      <c r="I109" s="1">
        <v>2678</v>
      </c>
      <c r="J109" s="3" t="s">
        <v>18</v>
      </c>
      <c r="K109" s="16">
        <v>2</v>
      </c>
      <c r="L109" s="15">
        <v>48.8</v>
      </c>
      <c r="M109" s="16">
        <v>3.6</v>
      </c>
      <c r="N109" s="15">
        <v>5</v>
      </c>
      <c r="O109" s="3">
        <v>20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0</v>
      </c>
      <c r="V109" s="3">
        <v>0</v>
      </c>
      <c r="W109" s="3">
        <v>0</v>
      </c>
      <c r="X109" s="1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105</v>
      </c>
      <c r="AN109" s="1">
        <f t="shared" si="39"/>
        <v>100</v>
      </c>
      <c r="AO109" s="26">
        <v>100</v>
      </c>
      <c r="AP109" s="1">
        <f t="shared" si="25"/>
        <v>0</v>
      </c>
      <c r="AQ109" s="1">
        <v>100</v>
      </c>
      <c r="AR109">
        <f t="shared" si="26"/>
        <v>0</v>
      </c>
      <c r="AS109">
        <f t="shared" si="27"/>
        <v>0</v>
      </c>
      <c r="AT109" s="102">
        <f t="shared" si="28"/>
        <v>5</v>
      </c>
      <c r="AU109" s="102">
        <f t="shared" si="29"/>
        <v>5</v>
      </c>
      <c r="AV109" s="1">
        <f t="shared" si="38"/>
        <v>100</v>
      </c>
      <c r="AW109" s="1">
        <f t="shared" si="30"/>
        <v>0</v>
      </c>
      <c r="AX109" s="1">
        <f t="shared" si="31"/>
        <v>5</v>
      </c>
      <c r="AY109" s="15">
        <v>12</v>
      </c>
      <c r="AZ109" s="3">
        <v>0</v>
      </c>
      <c r="BA109" s="3">
        <v>0</v>
      </c>
      <c r="BB109" s="3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23">
        <v>0</v>
      </c>
      <c r="BL109" s="26">
        <v>0</v>
      </c>
      <c r="BM109" s="26">
        <v>0</v>
      </c>
      <c r="BN109" s="1">
        <v>0</v>
      </c>
      <c r="BO109" s="1">
        <v>0</v>
      </c>
      <c r="BP109" s="3">
        <f t="shared" si="32"/>
        <v>13</v>
      </c>
      <c r="BQ109" s="3">
        <f t="shared" si="33"/>
        <v>12</v>
      </c>
      <c r="BR109" s="26">
        <f t="shared" si="40"/>
        <v>12</v>
      </c>
      <c r="BS109" s="26">
        <f t="shared" si="41"/>
        <v>12</v>
      </c>
      <c r="BT109" s="26">
        <f t="shared" si="36"/>
        <v>1</v>
      </c>
      <c r="BU109" s="26">
        <f t="shared" si="37"/>
        <v>0</v>
      </c>
      <c r="BV109" s="46">
        <v>7</v>
      </c>
      <c r="BW109" s="3">
        <v>36.4</v>
      </c>
      <c r="BX109" s="3">
        <v>140</v>
      </c>
      <c r="BY109" s="3">
        <v>-10.199999999999999</v>
      </c>
      <c r="BZ109" s="3">
        <v>17</v>
      </c>
      <c r="CC109" s="3">
        <v>304</v>
      </c>
      <c r="CD109" s="16">
        <f t="shared" si="43"/>
        <v>305</v>
      </c>
      <c r="CE109" s="23">
        <v>0</v>
      </c>
      <c r="CF109" s="23">
        <v>0</v>
      </c>
      <c r="CG109" s="26">
        <v>0</v>
      </c>
      <c r="CH109" s="26">
        <v>0</v>
      </c>
      <c r="CI109" s="23" t="s">
        <v>189</v>
      </c>
      <c r="CJ109" s="3">
        <v>1</v>
      </c>
      <c r="CK109" s="3">
        <v>9</v>
      </c>
      <c r="CL109" s="3">
        <v>0</v>
      </c>
      <c r="CM109" s="3">
        <v>0</v>
      </c>
      <c r="CN109" s="2" t="s">
        <v>424</v>
      </c>
      <c r="CO109" s="3">
        <v>0</v>
      </c>
      <c r="CP109" s="3">
        <v>0</v>
      </c>
      <c r="CQ109" s="3">
        <v>0</v>
      </c>
      <c r="CR109" s="3">
        <v>0</v>
      </c>
      <c r="CS109" s="2" t="s">
        <v>189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2" t="s">
        <v>189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1" t="s">
        <v>189</v>
      </c>
      <c r="DF109" s="3">
        <v>0</v>
      </c>
      <c r="DG109" s="3">
        <v>0</v>
      </c>
      <c r="DH109" s="3">
        <v>0</v>
      </c>
      <c r="DI109" s="3">
        <v>0</v>
      </c>
      <c r="DJ109" s="2" t="s">
        <v>189</v>
      </c>
      <c r="DK109" s="3">
        <v>0</v>
      </c>
      <c r="DL109" s="3">
        <v>0</v>
      </c>
      <c r="DM109" s="3">
        <v>0</v>
      </c>
      <c r="DN109" s="3">
        <v>0</v>
      </c>
      <c r="DO109" s="2" t="s">
        <v>189</v>
      </c>
    </row>
    <row r="110" spans="1:119">
      <c r="A110" t="s">
        <v>5</v>
      </c>
      <c r="B110" t="s">
        <v>6</v>
      </c>
      <c r="C110" t="s">
        <v>15</v>
      </c>
      <c r="D110" s="82">
        <v>9</v>
      </c>
      <c r="E110" t="s">
        <v>8</v>
      </c>
      <c r="F110" t="str">
        <f t="shared" si="42"/>
        <v>PIPO-H-9L</v>
      </c>
      <c r="G110" s="1">
        <v>37.460419999999999</v>
      </c>
      <c r="H110" s="3">
        <v>108.22877</v>
      </c>
      <c r="I110" s="1">
        <v>2679</v>
      </c>
      <c r="J110" s="3" t="s">
        <v>18</v>
      </c>
      <c r="K110" s="16">
        <v>2</v>
      </c>
      <c r="L110" s="15">
        <v>57.3</v>
      </c>
      <c r="M110" s="16">
        <v>3.3</v>
      </c>
      <c r="N110" s="15">
        <v>5</v>
      </c>
      <c r="O110" s="3">
        <v>11</v>
      </c>
      <c r="P110" s="3">
        <v>0</v>
      </c>
      <c r="Q110" s="3">
        <v>0</v>
      </c>
      <c r="R110" s="3">
        <v>0</v>
      </c>
      <c r="S110" s="3">
        <v>0</v>
      </c>
      <c r="T110" s="3">
        <v>5</v>
      </c>
      <c r="U110" s="3">
        <v>0</v>
      </c>
      <c r="V110" s="3">
        <v>0</v>
      </c>
      <c r="W110" s="3">
        <v>0</v>
      </c>
      <c r="X110" s="1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80</v>
      </c>
      <c r="AN110" s="1">
        <f t="shared" si="39"/>
        <v>55</v>
      </c>
      <c r="AO110" s="26">
        <v>55</v>
      </c>
      <c r="AP110" s="1">
        <f t="shared" si="25"/>
        <v>0</v>
      </c>
      <c r="AQ110" s="1">
        <v>55</v>
      </c>
      <c r="AR110">
        <f t="shared" si="26"/>
        <v>0</v>
      </c>
      <c r="AS110">
        <f t="shared" si="27"/>
        <v>0</v>
      </c>
      <c r="AT110" s="102">
        <f t="shared" si="28"/>
        <v>25</v>
      </c>
      <c r="AU110" s="102">
        <f t="shared" si="29"/>
        <v>25</v>
      </c>
      <c r="AV110" s="1">
        <f t="shared" si="38"/>
        <v>55</v>
      </c>
      <c r="AW110" s="1">
        <f t="shared" si="30"/>
        <v>0</v>
      </c>
      <c r="AX110" s="1">
        <f t="shared" si="31"/>
        <v>25</v>
      </c>
      <c r="AY110" s="15">
        <v>1</v>
      </c>
      <c r="AZ110" s="3">
        <v>0</v>
      </c>
      <c r="BA110" s="3">
        <v>0</v>
      </c>
      <c r="BB110" s="3">
        <v>4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23">
        <v>0</v>
      </c>
      <c r="BL110" s="26">
        <v>0</v>
      </c>
      <c r="BM110" s="26">
        <v>0</v>
      </c>
      <c r="BN110" s="1">
        <v>0</v>
      </c>
      <c r="BO110" s="1">
        <v>0</v>
      </c>
      <c r="BP110" s="3">
        <f t="shared" si="32"/>
        <v>5</v>
      </c>
      <c r="BQ110" s="3">
        <f t="shared" si="33"/>
        <v>1</v>
      </c>
      <c r="BR110" s="26">
        <f t="shared" si="40"/>
        <v>1</v>
      </c>
      <c r="BS110" s="26">
        <f t="shared" si="41"/>
        <v>1</v>
      </c>
      <c r="BT110" s="26">
        <f t="shared" si="36"/>
        <v>4</v>
      </c>
      <c r="BU110" s="26">
        <f t="shared" si="37"/>
        <v>0</v>
      </c>
      <c r="BV110" s="36">
        <v>2</v>
      </c>
      <c r="BW110" s="3">
        <v>16.7</v>
      </c>
      <c r="BX110" s="3">
        <v>105</v>
      </c>
      <c r="BY110" s="3">
        <v>-6.5</v>
      </c>
      <c r="BZ110" s="3">
        <v>17</v>
      </c>
      <c r="CB110" s="1" t="s">
        <v>425</v>
      </c>
      <c r="CC110" s="3">
        <v>306</v>
      </c>
      <c r="CD110" s="16">
        <f t="shared" si="43"/>
        <v>307</v>
      </c>
      <c r="CE110" s="23">
        <v>0</v>
      </c>
      <c r="CF110" s="23">
        <v>0</v>
      </c>
      <c r="CG110" s="26">
        <v>0</v>
      </c>
      <c r="CH110" s="26">
        <v>0</v>
      </c>
      <c r="CI110" s="23" t="s">
        <v>189</v>
      </c>
      <c r="CJ110" s="3">
        <v>7</v>
      </c>
      <c r="CK110" s="3">
        <v>12</v>
      </c>
      <c r="CL110" s="3">
        <v>0</v>
      </c>
      <c r="CM110" s="3">
        <v>0</v>
      </c>
      <c r="CN110" s="2" t="s">
        <v>426</v>
      </c>
      <c r="CO110" s="3">
        <v>0</v>
      </c>
      <c r="CP110" s="3">
        <v>0</v>
      </c>
      <c r="CQ110" s="3">
        <v>0</v>
      </c>
      <c r="CR110" s="3">
        <v>0</v>
      </c>
      <c r="CS110" s="2" t="s">
        <v>189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2" t="s">
        <v>189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1" t="s">
        <v>189</v>
      </c>
      <c r="DF110" s="3">
        <v>0</v>
      </c>
      <c r="DG110" s="3">
        <v>0</v>
      </c>
      <c r="DH110" s="3">
        <v>0</v>
      </c>
      <c r="DI110" s="3">
        <v>0</v>
      </c>
      <c r="DJ110" s="2" t="s">
        <v>189</v>
      </c>
      <c r="DK110" s="3">
        <v>0</v>
      </c>
      <c r="DL110" s="3">
        <v>0</v>
      </c>
      <c r="DM110" s="3">
        <v>0</v>
      </c>
      <c r="DN110" s="3">
        <v>0</v>
      </c>
      <c r="DO110" s="2" t="s">
        <v>189</v>
      </c>
    </row>
    <row r="111" spans="1:119">
      <c r="A111" t="s">
        <v>5</v>
      </c>
      <c r="B111" t="s">
        <v>6</v>
      </c>
      <c r="C111" t="s">
        <v>15</v>
      </c>
      <c r="D111" s="82">
        <v>10</v>
      </c>
      <c r="E111" t="s">
        <v>15</v>
      </c>
      <c r="F111" t="str">
        <f t="shared" si="42"/>
        <v>PIPO-H-10H</v>
      </c>
      <c r="G111" s="1">
        <v>37.462620000000001</v>
      </c>
      <c r="H111" s="3">
        <v>108.23157999999999</v>
      </c>
      <c r="I111" s="1">
        <v>2669</v>
      </c>
      <c r="J111" s="3" t="s">
        <v>19</v>
      </c>
      <c r="K111" s="16">
        <v>1</v>
      </c>
      <c r="L111" s="15">
        <v>57.6</v>
      </c>
      <c r="M111" s="16">
        <v>3.4</v>
      </c>
      <c r="N111" s="15">
        <v>5</v>
      </c>
      <c r="O111" s="3">
        <v>24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1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125</v>
      </c>
      <c r="AN111" s="1">
        <f t="shared" si="39"/>
        <v>120</v>
      </c>
      <c r="AO111" s="26">
        <v>125</v>
      </c>
      <c r="AP111" s="1">
        <f t="shared" si="25"/>
        <v>5</v>
      </c>
      <c r="AQ111" s="1">
        <v>125</v>
      </c>
      <c r="AR111">
        <f t="shared" si="26"/>
        <v>0</v>
      </c>
      <c r="AS111">
        <f t="shared" si="27"/>
        <v>0</v>
      </c>
      <c r="AT111" s="102">
        <f t="shared" si="28"/>
        <v>0</v>
      </c>
      <c r="AU111" s="102">
        <f t="shared" si="29"/>
        <v>0</v>
      </c>
      <c r="AV111" s="1">
        <f t="shared" si="38"/>
        <v>120</v>
      </c>
      <c r="AW111" s="1">
        <f t="shared" si="30"/>
        <v>5</v>
      </c>
      <c r="AX111" s="1">
        <f t="shared" si="31"/>
        <v>0</v>
      </c>
      <c r="AY111" s="15">
        <v>8</v>
      </c>
      <c r="AZ111" s="3">
        <v>0</v>
      </c>
      <c r="BA111" s="3">
        <v>0</v>
      </c>
      <c r="BB111" s="3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23">
        <v>0</v>
      </c>
      <c r="BL111" s="26">
        <v>0</v>
      </c>
      <c r="BM111" s="26">
        <v>0</v>
      </c>
      <c r="BN111" s="1">
        <v>0</v>
      </c>
      <c r="BO111" s="1">
        <v>0</v>
      </c>
      <c r="BP111" s="3">
        <f t="shared" si="32"/>
        <v>8</v>
      </c>
      <c r="BQ111" s="3">
        <f t="shared" si="33"/>
        <v>8</v>
      </c>
      <c r="BR111" s="26">
        <f t="shared" si="40"/>
        <v>8</v>
      </c>
      <c r="BS111" s="26">
        <f t="shared" si="41"/>
        <v>8</v>
      </c>
      <c r="BT111" s="26">
        <f t="shared" si="36"/>
        <v>0</v>
      </c>
      <c r="BU111" s="26">
        <f t="shared" si="37"/>
        <v>0</v>
      </c>
      <c r="BV111" s="46">
        <v>8</v>
      </c>
      <c r="BW111" s="3">
        <v>72</v>
      </c>
      <c r="BX111" s="3">
        <v>139</v>
      </c>
      <c r="BY111" s="3">
        <v>-12.3</v>
      </c>
      <c r="BZ111" s="3">
        <v>16</v>
      </c>
      <c r="CC111" s="3">
        <v>308</v>
      </c>
      <c r="CD111" s="16">
        <f t="shared" si="43"/>
        <v>309</v>
      </c>
      <c r="CE111" s="23">
        <v>0</v>
      </c>
      <c r="CF111" s="23">
        <v>0</v>
      </c>
      <c r="CG111" s="26">
        <v>0</v>
      </c>
      <c r="CH111" s="26">
        <v>0</v>
      </c>
      <c r="CI111" s="23" t="s">
        <v>189</v>
      </c>
      <c r="CJ111" s="3">
        <v>0</v>
      </c>
      <c r="CK111" s="3">
        <v>0</v>
      </c>
      <c r="CL111" s="3">
        <v>0</v>
      </c>
      <c r="CM111" s="3">
        <v>0</v>
      </c>
      <c r="CN111" s="2" t="s">
        <v>189</v>
      </c>
      <c r="CO111" s="3">
        <v>0</v>
      </c>
      <c r="CP111" s="3">
        <v>0</v>
      </c>
      <c r="CQ111" s="3">
        <v>0</v>
      </c>
      <c r="CR111" s="3">
        <v>0</v>
      </c>
      <c r="CS111" s="2" t="s">
        <v>189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2" t="s">
        <v>189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1" t="s">
        <v>189</v>
      </c>
      <c r="DF111" s="3">
        <v>0</v>
      </c>
      <c r="DG111" s="3">
        <v>0</v>
      </c>
      <c r="DH111" s="3">
        <v>0</v>
      </c>
      <c r="DI111" s="3">
        <v>0</v>
      </c>
      <c r="DJ111" s="2" t="s">
        <v>189</v>
      </c>
      <c r="DK111" s="3">
        <v>0</v>
      </c>
      <c r="DL111" s="3">
        <v>0</v>
      </c>
      <c r="DM111" s="3">
        <v>0</v>
      </c>
      <c r="DN111" s="3">
        <v>0</v>
      </c>
      <c r="DO111" s="2" t="s">
        <v>189</v>
      </c>
    </row>
    <row r="112" spans="1:119">
      <c r="A112" t="s">
        <v>5</v>
      </c>
      <c r="B112" t="s">
        <v>6</v>
      </c>
      <c r="C112" t="s">
        <v>15</v>
      </c>
      <c r="D112" s="82">
        <v>10</v>
      </c>
      <c r="E112" t="s">
        <v>8</v>
      </c>
      <c r="F112" t="str">
        <f t="shared" si="42"/>
        <v>PIPO-H-10L</v>
      </c>
      <c r="G112" s="1">
        <v>37.462429999999998</v>
      </c>
      <c r="H112" s="3">
        <v>108.23191</v>
      </c>
      <c r="I112" s="1">
        <v>2661</v>
      </c>
      <c r="J112" s="3" t="s">
        <v>16</v>
      </c>
      <c r="K112" s="16">
        <v>2</v>
      </c>
      <c r="L112" s="15">
        <v>54.2</v>
      </c>
      <c r="M112" s="16">
        <v>4.0999999999999996</v>
      </c>
      <c r="N112" s="15">
        <v>5</v>
      </c>
      <c r="O112" s="3">
        <v>5</v>
      </c>
      <c r="P112" s="3">
        <v>0</v>
      </c>
      <c r="Q112" s="3">
        <v>0</v>
      </c>
      <c r="R112" s="3">
        <v>2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1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40</v>
      </c>
      <c r="AN112" s="1">
        <f t="shared" si="39"/>
        <v>25</v>
      </c>
      <c r="AO112" s="26">
        <v>25</v>
      </c>
      <c r="AP112" s="1">
        <f t="shared" si="25"/>
        <v>0</v>
      </c>
      <c r="AQ112" s="1">
        <v>25</v>
      </c>
      <c r="AR112">
        <f t="shared" si="26"/>
        <v>15</v>
      </c>
      <c r="AS112">
        <f t="shared" si="27"/>
        <v>15</v>
      </c>
      <c r="AT112" s="102">
        <f t="shared" si="28"/>
        <v>0</v>
      </c>
      <c r="AU112" s="102">
        <f t="shared" si="29"/>
        <v>15</v>
      </c>
      <c r="AV112" s="1">
        <f t="shared" si="38"/>
        <v>40</v>
      </c>
      <c r="AW112" s="1">
        <f t="shared" si="30"/>
        <v>0</v>
      </c>
      <c r="AX112" s="1">
        <f t="shared" si="31"/>
        <v>0</v>
      </c>
      <c r="AY112" s="15">
        <v>0</v>
      </c>
      <c r="AZ112" s="3">
        <v>0</v>
      </c>
      <c r="BA112" s="3">
        <v>0</v>
      </c>
      <c r="BB112" s="3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23">
        <v>2</v>
      </c>
      <c r="BL112" s="26">
        <v>0</v>
      </c>
      <c r="BM112" s="26">
        <v>0</v>
      </c>
      <c r="BN112" s="1">
        <v>0</v>
      </c>
      <c r="BO112" s="1">
        <v>0</v>
      </c>
      <c r="BP112" s="3">
        <f t="shared" si="32"/>
        <v>2</v>
      </c>
      <c r="BQ112" s="3">
        <f t="shared" si="33"/>
        <v>2</v>
      </c>
      <c r="BR112" s="26">
        <f t="shared" si="40"/>
        <v>0</v>
      </c>
      <c r="BS112" s="26">
        <f t="shared" si="41"/>
        <v>0</v>
      </c>
      <c r="BT112" s="26">
        <f t="shared" si="36"/>
        <v>2</v>
      </c>
      <c r="BU112" s="26">
        <f t="shared" si="37"/>
        <v>2</v>
      </c>
      <c r="BV112" s="46">
        <v>1</v>
      </c>
      <c r="BW112" s="3">
        <v>23.8</v>
      </c>
      <c r="BX112" s="3">
        <v>112</v>
      </c>
      <c r="BY112" s="3">
        <v>-8.1999999999999993</v>
      </c>
      <c r="BZ112" s="3">
        <v>16</v>
      </c>
      <c r="CC112" s="3">
        <v>310</v>
      </c>
      <c r="CD112" s="16">
        <f t="shared" si="43"/>
        <v>311</v>
      </c>
      <c r="CE112" s="23">
        <v>0</v>
      </c>
      <c r="CF112" s="23">
        <v>0</v>
      </c>
      <c r="CG112" s="26">
        <v>1</v>
      </c>
      <c r="CH112" s="26">
        <v>0</v>
      </c>
      <c r="CI112" s="23" t="s">
        <v>189</v>
      </c>
      <c r="CJ112" s="3">
        <v>7</v>
      </c>
      <c r="CK112" s="3">
        <v>2</v>
      </c>
      <c r="CL112" s="3">
        <v>0</v>
      </c>
      <c r="CM112" s="3">
        <v>0</v>
      </c>
      <c r="CN112" s="2" t="s">
        <v>189</v>
      </c>
      <c r="CO112" s="3">
        <v>0</v>
      </c>
      <c r="CP112" s="3">
        <v>0</v>
      </c>
      <c r="CQ112" s="3">
        <v>0</v>
      </c>
      <c r="CR112" s="3">
        <v>0</v>
      </c>
      <c r="CS112" s="2" t="s">
        <v>189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2" t="s">
        <v>189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1" t="s">
        <v>189</v>
      </c>
      <c r="DF112" s="3">
        <v>0</v>
      </c>
      <c r="DG112" s="3">
        <v>0</v>
      </c>
      <c r="DH112" s="3">
        <v>0</v>
      </c>
      <c r="DI112" s="3">
        <v>0</v>
      </c>
      <c r="DJ112" s="2" t="s">
        <v>189</v>
      </c>
      <c r="DK112" s="3">
        <v>0</v>
      </c>
      <c r="DL112" s="3">
        <v>0</v>
      </c>
      <c r="DM112" s="3">
        <v>0</v>
      </c>
      <c r="DN112" s="3">
        <v>0</v>
      </c>
      <c r="DO112" s="2" t="s">
        <v>189</v>
      </c>
    </row>
    <row r="113" spans="1:120">
      <c r="A113" t="s">
        <v>5</v>
      </c>
      <c r="B113" t="s">
        <v>6</v>
      </c>
      <c r="C113" t="s">
        <v>15</v>
      </c>
      <c r="D113" s="82">
        <v>11</v>
      </c>
      <c r="E113" t="s">
        <v>15</v>
      </c>
      <c r="F113" t="str">
        <f t="shared" si="42"/>
        <v>PIPO-H-11H</v>
      </c>
      <c r="G113" s="3">
        <v>37.45879</v>
      </c>
      <c r="H113" s="3">
        <v>108.23502999999999</v>
      </c>
      <c r="I113" s="1">
        <v>2646</v>
      </c>
      <c r="J113" s="3" t="s">
        <v>16</v>
      </c>
      <c r="K113" s="16">
        <v>2</v>
      </c>
      <c r="L113" s="15">
        <v>57</v>
      </c>
      <c r="M113" s="16">
        <v>3</v>
      </c>
      <c r="N113" s="15">
        <v>5</v>
      </c>
      <c r="O113" s="3">
        <v>13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1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65</v>
      </c>
      <c r="AN113" s="1">
        <f t="shared" si="39"/>
        <v>65</v>
      </c>
      <c r="AO113" s="26">
        <v>65</v>
      </c>
      <c r="AP113" s="1">
        <f t="shared" si="25"/>
        <v>0</v>
      </c>
      <c r="AQ113" s="1">
        <v>65</v>
      </c>
      <c r="AR113">
        <f t="shared" si="26"/>
        <v>0</v>
      </c>
      <c r="AS113">
        <f t="shared" si="27"/>
        <v>0</v>
      </c>
      <c r="AT113" s="102">
        <f t="shared" si="28"/>
        <v>0</v>
      </c>
      <c r="AU113" s="102">
        <f t="shared" si="29"/>
        <v>0</v>
      </c>
      <c r="AV113" s="1">
        <f t="shared" si="38"/>
        <v>65</v>
      </c>
      <c r="AW113" s="1">
        <f t="shared" si="30"/>
        <v>0</v>
      </c>
      <c r="AX113" s="1">
        <f t="shared" si="31"/>
        <v>0</v>
      </c>
      <c r="AY113" s="15">
        <v>8</v>
      </c>
      <c r="AZ113" s="3">
        <v>0</v>
      </c>
      <c r="BA113" s="3">
        <v>0</v>
      </c>
      <c r="BB113" s="3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23">
        <v>0</v>
      </c>
      <c r="BL113" s="26">
        <v>0</v>
      </c>
      <c r="BM113" s="26">
        <v>0</v>
      </c>
      <c r="BN113" s="1">
        <v>0</v>
      </c>
      <c r="BO113" s="1">
        <v>0</v>
      </c>
      <c r="BP113" s="3">
        <f t="shared" si="32"/>
        <v>8</v>
      </c>
      <c r="BQ113" s="3">
        <f t="shared" si="33"/>
        <v>8</v>
      </c>
      <c r="BR113" s="26">
        <f t="shared" si="40"/>
        <v>8</v>
      </c>
      <c r="BS113" s="26">
        <f t="shared" si="41"/>
        <v>8</v>
      </c>
      <c r="BT113" s="26">
        <f t="shared" si="36"/>
        <v>0</v>
      </c>
      <c r="BU113" s="26">
        <f t="shared" si="37"/>
        <v>0</v>
      </c>
      <c r="BV113" s="46">
        <v>6</v>
      </c>
      <c r="BW113" s="3">
        <v>34.1</v>
      </c>
      <c r="BX113" s="3">
        <v>159</v>
      </c>
      <c r="BY113" s="3">
        <v>-12.1</v>
      </c>
      <c r="BZ113" s="3">
        <v>15</v>
      </c>
      <c r="CC113" s="3">
        <v>316</v>
      </c>
      <c r="CD113" s="16">
        <f t="shared" si="43"/>
        <v>317</v>
      </c>
      <c r="CE113" s="23">
        <v>0</v>
      </c>
      <c r="CF113" s="23">
        <v>0</v>
      </c>
      <c r="CG113" s="26">
        <v>0</v>
      </c>
      <c r="CH113" s="26">
        <v>0</v>
      </c>
      <c r="CI113" s="23" t="s">
        <v>189</v>
      </c>
      <c r="CJ113" s="3">
        <v>0</v>
      </c>
      <c r="CK113" s="3">
        <v>0</v>
      </c>
      <c r="CL113" s="3">
        <v>0</v>
      </c>
      <c r="CM113" s="3">
        <v>0</v>
      </c>
      <c r="CN113" s="2" t="s">
        <v>189</v>
      </c>
      <c r="CO113" s="3">
        <v>0</v>
      </c>
      <c r="CP113" s="3">
        <v>0</v>
      </c>
      <c r="CQ113" s="3">
        <v>0</v>
      </c>
      <c r="CR113" s="3">
        <v>0</v>
      </c>
      <c r="CS113" s="2" t="s">
        <v>189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2" t="s">
        <v>189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1" t="s">
        <v>189</v>
      </c>
      <c r="DF113" s="3">
        <v>0</v>
      </c>
      <c r="DG113" s="3">
        <v>0</v>
      </c>
      <c r="DH113" s="3">
        <v>0</v>
      </c>
      <c r="DI113" s="3">
        <v>0</v>
      </c>
      <c r="DJ113" s="2" t="s">
        <v>189</v>
      </c>
      <c r="DK113" s="3">
        <v>0</v>
      </c>
      <c r="DL113" s="3">
        <v>0</v>
      </c>
      <c r="DM113" s="3">
        <v>0</v>
      </c>
      <c r="DN113" s="3">
        <v>0</v>
      </c>
      <c r="DO113" s="2" t="s">
        <v>189</v>
      </c>
    </row>
    <row r="114" spans="1:120">
      <c r="A114" t="s">
        <v>5</v>
      </c>
      <c r="B114" t="s">
        <v>6</v>
      </c>
      <c r="C114" t="s">
        <v>15</v>
      </c>
      <c r="D114" s="82">
        <v>11</v>
      </c>
      <c r="E114" t="s">
        <v>8</v>
      </c>
      <c r="F114" t="str">
        <f t="shared" si="42"/>
        <v>PIPO-H-11L</v>
      </c>
      <c r="G114" s="3">
        <v>37.458590000000001</v>
      </c>
      <c r="H114" s="3">
        <v>108.23398</v>
      </c>
      <c r="I114" s="1">
        <v>2652</v>
      </c>
      <c r="J114" s="3" t="s">
        <v>16</v>
      </c>
      <c r="K114" s="16">
        <v>2</v>
      </c>
      <c r="L114" s="15">
        <v>53.3</v>
      </c>
      <c r="M114" s="16">
        <v>2.5</v>
      </c>
      <c r="N114" s="15">
        <v>5</v>
      </c>
      <c r="O114" s="3">
        <v>4</v>
      </c>
      <c r="P114" s="3">
        <v>0</v>
      </c>
      <c r="Q114" s="3">
        <v>0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1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25</v>
      </c>
      <c r="AN114" s="1">
        <f t="shared" si="39"/>
        <v>20</v>
      </c>
      <c r="AO114" s="26">
        <v>20</v>
      </c>
      <c r="AP114" s="1">
        <f t="shared" si="25"/>
        <v>0</v>
      </c>
      <c r="AQ114" s="1">
        <v>20</v>
      </c>
      <c r="AR114">
        <f t="shared" si="26"/>
        <v>5</v>
      </c>
      <c r="AS114">
        <f t="shared" si="27"/>
        <v>5</v>
      </c>
      <c r="AT114" s="102">
        <f t="shared" si="28"/>
        <v>0</v>
      </c>
      <c r="AU114" s="102">
        <f t="shared" si="29"/>
        <v>5</v>
      </c>
      <c r="AV114" s="1">
        <f t="shared" si="38"/>
        <v>25</v>
      </c>
      <c r="AW114" s="1">
        <f t="shared" si="30"/>
        <v>0</v>
      </c>
      <c r="AX114" s="1">
        <f t="shared" si="31"/>
        <v>0</v>
      </c>
      <c r="AY114" s="15">
        <v>0</v>
      </c>
      <c r="AZ114" s="3">
        <v>0</v>
      </c>
      <c r="BA114" s="3">
        <v>0</v>
      </c>
      <c r="BB114" s="3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23">
        <v>0</v>
      </c>
      <c r="BL114" s="26">
        <v>0</v>
      </c>
      <c r="BM114" s="26">
        <v>0</v>
      </c>
      <c r="BN114" s="1">
        <v>0</v>
      </c>
      <c r="BO114" s="1">
        <v>0</v>
      </c>
      <c r="BP114" s="3">
        <f t="shared" si="32"/>
        <v>0</v>
      </c>
      <c r="BQ114" s="3">
        <f t="shared" si="33"/>
        <v>0</v>
      </c>
      <c r="BR114" s="26">
        <f t="shared" si="40"/>
        <v>0</v>
      </c>
      <c r="BS114" s="26">
        <f t="shared" si="41"/>
        <v>0</v>
      </c>
      <c r="BT114" s="26">
        <f t="shared" si="36"/>
        <v>0</v>
      </c>
      <c r="BU114" s="26">
        <f t="shared" si="37"/>
        <v>0</v>
      </c>
      <c r="BV114" s="46">
        <v>0</v>
      </c>
      <c r="BW114" s="3">
        <v>0</v>
      </c>
      <c r="BX114" s="3">
        <v>132</v>
      </c>
      <c r="BY114" s="3">
        <v>-11.4</v>
      </c>
      <c r="BZ114" s="3">
        <v>16</v>
      </c>
      <c r="CC114" s="3">
        <v>318</v>
      </c>
      <c r="CD114" s="16">
        <f t="shared" si="43"/>
        <v>319</v>
      </c>
      <c r="CE114" s="23">
        <v>0</v>
      </c>
      <c r="CF114" s="23">
        <v>0</v>
      </c>
      <c r="CG114" s="26">
        <v>0</v>
      </c>
      <c r="CH114" s="26">
        <v>0</v>
      </c>
      <c r="CI114" s="23" t="s">
        <v>189</v>
      </c>
      <c r="CJ114" s="3">
        <v>2</v>
      </c>
      <c r="CK114" s="3">
        <v>3</v>
      </c>
      <c r="CL114" s="3">
        <v>0</v>
      </c>
      <c r="CM114" s="3">
        <v>0</v>
      </c>
      <c r="CN114" s="2" t="s">
        <v>189</v>
      </c>
      <c r="CO114" s="3">
        <v>0</v>
      </c>
      <c r="CP114" s="3">
        <v>0</v>
      </c>
      <c r="CQ114" s="3">
        <v>0</v>
      </c>
      <c r="CR114" s="3">
        <v>0</v>
      </c>
      <c r="CS114" s="2" t="s">
        <v>189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2" t="s">
        <v>189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1" t="s">
        <v>189</v>
      </c>
      <c r="DF114" s="3">
        <v>0</v>
      </c>
      <c r="DG114" s="3">
        <v>0</v>
      </c>
      <c r="DH114" s="3">
        <v>0</v>
      </c>
      <c r="DI114" s="3">
        <v>0</v>
      </c>
      <c r="DJ114" s="2" t="s">
        <v>189</v>
      </c>
      <c r="DK114" s="3">
        <v>0</v>
      </c>
      <c r="DL114" s="3">
        <v>0</v>
      </c>
      <c r="DM114" s="3">
        <v>0</v>
      </c>
      <c r="DN114" s="3">
        <v>0</v>
      </c>
      <c r="DO114" s="2" t="s">
        <v>189</v>
      </c>
    </row>
    <row r="115" spans="1:120">
      <c r="A115" t="s">
        <v>5</v>
      </c>
      <c r="B115" t="s">
        <v>6</v>
      </c>
      <c r="C115" t="s">
        <v>15</v>
      </c>
      <c r="D115" s="82">
        <v>12</v>
      </c>
      <c r="E115" t="s">
        <v>15</v>
      </c>
      <c r="F115" t="str">
        <f t="shared" si="42"/>
        <v>PIPO-H-12H</v>
      </c>
      <c r="G115" s="3">
        <v>37.478920000000002</v>
      </c>
      <c r="H115" s="3">
        <v>108.23125</v>
      </c>
      <c r="I115" s="1">
        <v>2711</v>
      </c>
      <c r="J115" s="3" t="s">
        <v>18</v>
      </c>
      <c r="K115" s="16">
        <v>5</v>
      </c>
      <c r="L115" s="15">
        <v>56.2</v>
      </c>
      <c r="M115" s="16">
        <v>5.2</v>
      </c>
      <c r="N115" s="15">
        <v>5</v>
      </c>
      <c r="O115" s="3">
        <v>11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1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55</v>
      </c>
      <c r="AN115" s="1">
        <f t="shared" si="39"/>
        <v>55</v>
      </c>
      <c r="AO115" s="26">
        <v>55</v>
      </c>
      <c r="AP115" s="1">
        <f t="shared" si="25"/>
        <v>0</v>
      </c>
      <c r="AQ115" s="1">
        <v>55</v>
      </c>
      <c r="AR115">
        <f t="shared" si="26"/>
        <v>0</v>
      </c>
      <c r="AS115">
        <f t="shared" si="27"/>
        <v>0</v>
      </c>
      <c r="AT115" s="102">
        <f t="shared" si="28"/>
        <v>0</v>
      </c>
      <c r="AU115" s="102">
        <f t="shared" si="29"/>
        <v>0</v>
      </c>
      <c r="AV115" s="1">
        <f t="shared" si="38"/>
        <v>55</v>
      </c>
      <c r="AW115" s="1">
        <f t="shared" si="30"/>
        <v>0</v>
      </c>
      <c r="AX115" s="1">
        <f t="shared" si="31"/>
        <v>0</v>
      </c>
      <c r="AY115" s="15">
        <v>4</v>
      </c>
      <c r="AZ115" s="3">
        <v>0</v>
      </c>
      <c r="BA115" s="3">
        <v>2</v>
      </c>
      <c r="BB115" s="3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23">
        <v>0</v>
      </c>
      <c r="BL115" s="26">
        <v>0</v>
      </c>
      <c r="BM115" s="26">
        <v>0</v>
      </c>
      <c r="BN115" s="1">
        <v>0</v>
      </c>
      <c r="BO115" s="1">
        <v>0</v>
      </c>
      <c r="BP115" s="3">
        <f t="shared" si="32"/>
        <v>6</v>
      </c>
      <c r="BQ115" s="3">
        <f t="shared" si="33"/>
        <v>6</v>
      </c>
      <c r="BR115" s="26">
        <f t="shared" si="40"/>
        <v>4</v>
      </c>
      <c r="BS115" s="26">
        <f t="shared" si="41"/>
        <v>4</v>
      </c>
      <c r="BT115" s="26">
        <f t="shared" si="36"/>
        <v>2</v>
      </c>
      <c r="BU115" s="26">
        <f t="shared" si="37"/>
        <v>2</v>
      </c>
      <c r="BV115" s="46">
        <v>6</v>
      </c>
      <c r="BW115" s="3">
        <v>24.9</v>
      </c>
      <c r="BX115" s="3">
        <v>68</v>
      </c>
      <c r="BY115" s="3">
        <v>-5.8</v>
      </c>
      <c r="BZ115" s="3">
        <v>32</v>
      </c>
      <c r="CC115" s="3">
        <v>320</v>
      </c>
      <c r="CD115" s="16">
        <f t="shared" si="43"/>
        <v>321</v>
      </c>
      <c r="CE115" s="23">
        <v>0</v>
      </c>
      <c r="CF115" s="23">
        <v>0</v>
      </c>
      <c r="CG115" s="26">
        <v>0</v>
      </c>
      <c r="CH115" s="26">
        <v>0</v>
      </c>
      <c r="CI115" s="23" t="s">
        <v>189</v>
      </c>
      <c r="CJ115" s="3">
        <v>1</v>
      </c>
      <c r="CK115" s="3">
        <v>0</v>
      </c>
      <c r="CL115" s="3">
        <v>0</v>
      </c>
      <c r="CM115" s="3">
        <v>0</v>
      </c>
      <c r="CN115" s="2" t="s">
        <v>195</v>
      </c>
      <c r="CO115" s="3">
        <v>2</v>
      </c>
      <c r="CP115" s="3">
        <v>0</v>
      </c>
      <c r="CQ115" s="3">
        <v>0</v>
      </c>
      <c r="CR115" s="3">
        <v>0</v>
      </c>
      <c r="CS115" s="2" t="s">
        <v>189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2" t="s">
        <v>189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2" t="s">
        <v>189</v>
      </c>
      <c r="DF115" s="3">
        <v>0</v>
      </c>
      <c r="DG115" s="3">
        <v>0</v>
      </c>
      <c r="DH115" s="3">
        <v>0</v>
      </c>
      <c r="DI115" s="3">
        <v>0</v>
      </c>
      <c r="DJ115" s="2" t="s">
        <v>189</v>
      </c>
      <c r="DK115" s="3">
        <v>0</v>
      </c>
      <c r="DL115" s="3">
        <v>0</v>
      </c>
      <c r="DM115" s="3">
        <v>0</v>
      </c>
      <c r="DN115" s="3">
        <v>0</v>
      </c>
      <c r="DO115" s="2" t="s">
        <v>189</v>
      </c>
    </row>
    <row r="116" spans="1:120">
      <c r="A116" t="s">
        <v>5</v>
      </c>
      <c r="B116" t="s">
        <v>6</v>
      </c>
      <c r="C116" t="s">
        <v>15</v>
      </c>
      <c r="D116" s="82">
        <v>12</v>
      </c>
      <c r="E116" t="s">
        <v>8</v>
      </c>
      <c r="F116" t="str">
        <f t="shared" si="42"/>
        <v>PIPO-H-12L</v>
      </c>
      <c r="G116" s="3">
        <v>37.47898</v>
      </c>
      <c r="H116" s="3">
        <v>108.23145</v>
      </c>
      <c r="I116" s="1">
        <v>2709</v>
      </c>
      <c r="J116" s="3" t="s">
        <v>18</v>
      </c>
      <c r="K116" s="16">
        <v>5</v>
      </c>
      <c r="L116" s="15">
        <v>63.7</v>
      </c>
      <c r="M116" s="16">
        <v>4.7</v>
      </c>
      <c r="N116" s="15">
        <v>5</v>
      </c>
      <c r="O116" s="3">
        <v>5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1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30</v>
      </c>
      <c r="AN116" s="1">
        <f t="shared" si="39"/>
        <v>25</v>
      </c>
      <c r="AO116" s="26">
        <v>25</v>
      </c>
      <c r="AP116" s="1">
        <f t="shared" si="25"/>
        <v>0</v>
      </c>
      <c r="AQ116" s="1">
        <v>25</v>
      </c>
      <c r="AR116">
        <f t="shared" si="26"/>
        <v>5</v>
      </c>
      <c r="AS116">
        <f t="shared" si="27"/>
        <v>5</v>
      </c>
      <c r="AT116" s="102">
        <f t="shared" si="28"/>
        <v>0</v>
      </c>
      <c r="AU116" s="102">
        <f t="shared" si="29"/>
        <v>5</v>
      </c>
      <c r="AV116" s="1">
        <f t="shared" si="38"/>
        <v>30</v>
      </c>
      <c r="AW116" s="1">
        <f t="shared" si="30"/>
        <v>0</v>
      </c>
      <c r="AX116" s="1">
        <f t="shared" si="31"/>
        <v>0</v>
      </c>
      <c r="AY116" s="15">
        <v>0</v>
      </c>
      <c r="AZ116" s="3">
        <v>0</v>
      </c>
      <c r="BA116" s="3">
        <v>0</v>
      </c>
      <c r="BB116" s="3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23">
        <v>0</v>
      </c>
      <c r="BL116" s="26">
        <v>0</v>
      </c>
      <c r="BM116" s="26">
        <v>0</v>
      </c>
      <c r="BN116" s="1">
        <v>0</v>
      </c>
      <c r="BO116" s="1">
        <v>0</v>
      </c>
      <c r="BP116" s="3">
        <f t="shared" si="32"/>
        <v>1</v>
      </c>
      <c r="BQ116" s="3">
        <f t="shared" si="33"/>
        <v>1</v>
      </c>
      <c r="BR116" s="26">
        <f t="shared" si="40"/>
        <v>0</v>
      </c>
      <c r="BS116" s="26">
        <f t="shared" si="41"/>
        <v>0</v>
      </c>
      <c r="BT116" s="26">
        <f t="shared" si="36"/>
        <v>1</v>
      </c>
      <c r="BU116" s="26">
        <f t="shared" si="37"/>
        <v>1</v>
      </c>
      <c r="BV116" s="46">
        <v>1</v>
      </c>
      <c r="BW116" s="3">
        <v>10.9</v>
      </c>
      <c r="BX116" s="3">
        <v>66.5</v>
      </c>
      <c r="BY116" s="3">
        <v>-9.1999999999999993</v>
      </c>
      <c r="BZ116" s="3">
        <v>31</v>
      </c>
      <c r="CC116" s="3">
        <v>322</v>
      </c>
      <c r="CD116" s="16">
        <f t="shared" si="43"/>
        <v>323</v>
      </c>
      <c r="CE116" s="23">
        <v>0</v>
      </c>
      <c r="CF116" s="23">
        <v>0</v>
      </c>
      <c r="CG116" s="26">
        <v>0</v>
      </c>
      <c r="CH116" s="26">
        <v>0</v>
      </c>
      <c r="CI116" s="23" t="s">
        <v>189</v>
      </c>
      <c r="CJ116" s="3">
        <v>1</v>
      </c>
      <c r="CK116" s="3">
        <v>3</v>
      </c>
      <c r="CL116" s="3">
        <v>3</v>
      </c>
      <c r="CM116" s="3">
        <v>3</v>
      </c>
      <c r="CN116" s="2" t="s">
        <v>192</v>
      </c>
      <c r="CO116" s="3">
        <v>0</v>
      </c>
      <c r="CP116" s="3">
        <v>0</v>
      </c>
      <c r="CQ116" s="3">
        <v>0</v>
      </c>
      <c r="CR116" s="3">
        <v>0</v>
      </c>
      <c r="CS116" s="2" t="s">
        <v>189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2" t="s">
        <v>189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2" t="s">
        <v>189</v>
      </c>
      <c r="DF116" s="3">
        <v>0</v>
      </c>
      <c r="DG116" s="3">
        <v>0</v>
      </c>
      <c r="DH116" s="3">
        <v>0</v>
      </c>
      <c r="DI116" s="3">
        <v>0</v>
      </c>
      <c r="DJ116" s="2" t="s">
        <v>189</v>
      </c>
      <c r="DK116" s="3">
        <v>0</v>
      </c>
      <c r="DL116" s="3">
        <v>0</v>
      </c>
      <c r="DM116" s="3">
        <v>0</v>
      </c>
      <c r="DN116" s="3">
        <v>0</v>
      </c>
      <c r="DO116" s="2" t="s">
        <v>189</v>
      </c>
    </row>
    <row r="117" spans="1:120">
      <c r="A117" t="s">
        <v>5</v>
      </c>
      <c r="B117" t="s">
        <v>6</v>
      </c>
      <c r="C117" t="s">
        <v>8</v>
      </c>
      <c r="D117" s="82" t="s">
        <v>525</v>
      </c>
      <c r="E117" t="s">
        <v>15</v>
      </c>
      <c r="F117" t="s">
        <v>270</v>
      </c>
      <c r="G117" s="1">
        <v>37.41583</v>
      </c>
      <c r="H117" s="1">
        <v>108.33578</v>
      </c>
      <c r="I117" s="28">
        <v>2292</v>
      </c>
      <c r="J117" s="1" t="s">
        <v>271</v>
      </c>
      <c r="K117" s="16">
        <v>56</v>
      </c>
      <c r="L117" s="15">
        <v>39</v>
      </c>
      <c r="M117" s="16">
        <v>3</v>
      </c>
      <c r="N117" s="15">
        <v>5</v>
      </c>
      <c r="O117" s="3">
        <v>21</v>
      </c>
      <c r="P117" s="3">
        <v>0</v>
      </c>
      <c r="Q117" s="3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3">
        <v>0</v>
      </c>
      <c r="AH117" s="3">
        <v>0</v>
      </c>
      <c r="AI117" s="3">
        <v>0</v>
      </c>
      <c r="AJ117" s="3">
        <v>2</v>
      </c>
      <c r="AK117" s="3">
        <v>0</v>
      </c>
      <c r="AL117" s="1">
        <v>0</v>
      </c>
      <c r="AM117" s="1">
        <v>115</v>
      </c>
      <c r="AN117" s="1">
        <f t="shared" si="39"/>
        <v>105</v>
      </c>
      <c r="AO117" s="23">
        <v>105</v>
      </c>
      <c r="AP117" s="1">
        <f t="shared" si="25"/>
        <v>0</v>
      </c>
      <c r="AQ117" s="1">
        <v>105</v>
      </c>
      <c r="AR117">
        <f t="shared" si="26"/>
        <v>10</v>
      </c>
      <c r="AS117">
        <f t="shared" si="27"/>
        <v>10</v>
      </c>
      <c r="AT117" s="102">
        <f t="shared" si="28"/>
        <v>0</v>
      </c>
      <c r="AU117" s="102">
        <f t="shared" si="29"/>
        <v>10</v>
      </c>
      <c r="AV117" s="1">
        <f t="shared" si="38"/>
        <v>115</v>
      </c>
      <c r="AW117" s="1">
        <f t="shared" si="30"/>
        <v>0</v>
      </c>
      <c r="AX117" s="1">
        <f t="shared" si="31"/>
        <v>0</v>
      </c>
      <c r="AY117" s="15">
        <v>3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1">
        <v>0</v>
      </c>
      <c r="BJ117" s="3">
        <v>0</v>
      </c>
      <c r="BK117" s="23">
        <v>0</v>
      </c>
      <c r="BL117" s="23">
        <v>0</v>
      </c>
      <c r="BM117" s="23">
        <v>0</v>
      </c>
      <c r="BN117" s="1">
        <v>0</v>
      </c>
      <c r="BO117" s="3">
        <v>0</v>
      </c>
      <c r="BP117" s="3">
        <f t="shared" si="32"/>
        <v>3</v>
      </c>
      <c r="BQ117" s="3">
        <f t="shared" si="33"/>
        <v>3</v>
      </c>
      <c r="BR117" s="26">
        <f t="shared" si="40"/>
        <v>3</v>
      </c>
      <c r="BS117" s="26">
        <f t="shared" si="41"/>
        <v>3</v>
      </c>
      <c r="BT117" s="26">
        <f t="shared" si="36"/>
        <v>0</v>
      </c>
      <c r="BU117" s="26">
        <f t="shared" si="37"/>
        <v>0</v>
      </c>
      <c r="BV117" s="46">
        <v>4</v>
      </c>
      <c r="BW117" s="3">
        <v>22.4</v>
      </c>
      <c r="BX117" s="3">
        <v>88.8</v>
      </c>
      <c r="BY117" s="3">
        <v>-4.7</v>
      </c>
      <c r="BZ117" s="3">
        <v>22</v>
      </c>
      <c r="CC117" s="3">
        <v>400</v>
      </c>
      <c r="CD117" s="16">
        <v>401</v>
      </c>
      <c r="CE117" s="26">
        <v>0</v>
      </c>
      <c r="CF117" s="26">
        <v>0</v>
      </c>
      <c r="CG117" s="26">
        <v>0</v>
      </c>
      <c r="CH117" s="26">
        <v>0</v>
      </c>
      <c r="CI117" s="23" t="s">
        <v>189</v>
      </c>
      <c r="CJ117" s="3">
        <v>0</v>
      </c>
      <c r="CK117" s="3">
        <v>0</v>
      </c>
      <c r="CL117" s="3">
        <v>0</v>
      </c>
      <c r="CM117" s="3">
        <v>0</v>
      </c>
      <c r="CN117" s="2" t="s">
        <v>189</v>
      </c>
      <c r="CO117" s="42">
        <v>0</v>
      </c>
      <c r="CP117" s="42">
        <v>0</v>
      </c>
      <c r="CQ117" s="42">
        <v>0</v>
      </c>
      <c r="CR117" s="42">
        <v>0</v>
      </c>
      <c r="CS117" s="2" t="s">
        <v>189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2" t="s">
        <v>189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51" t="s">
        <v>189</v>
      </c>
      <c r="DF117" s="3">
        <v>0</v>
      </c>
      <c r="DG117" s="3">
        <v>0</v>
      </c>
      <c r="DH117" s="3">
        <v>0</v>
      </c>
      <c r="DI117" s="3">
        <v>0</v>
      </c>
      <c r="DJ117" s="2" t="s">
        <v>189</v>
      </c>
      <c r="DK117" s="3">
        <v>0</v>
      </c>
      <c r="DL117" s="3">
        <v>0</v>
      </c>
      <c r="DM117" s="3">
        <v>0</v>
      </c>
      <c r="DN117" s="3">
        <v>0</v>
      </c>
      <c r="DO117" s="2" t="s">
        <v>189</v>
      </c>
      <c r="DP117" s="3"/>
    </row>
    <row r="118" spans="1:120">
      <c r="A118" t="s">
        <v>5</v>
      </c>
      <c r="B118" t="s">
        <v>6</v>
      </c>
      <c r="C118" t="s">
        <v>8</v>
      </c>
      <c r="D118" s="82" t="s">
        <v>525</v>
      </c>
      <c r="E118" t="s">
        <v>8</v>
      </c>
      <c r="F118" t="s">
        <v>272</v>
      </c>
      <c r="G118" s="1">
        <v>37.41592</v>
      </c>
      <c r="H118" s="3">
        <v>108.33591</v>
      </c>
      <c r="I118" s="1">
        <v>2294</v>
      </c>
      <c r="J118" s="1" t="s">
        <v>273</v>
      </c>
      <c r="K118" s="16">
        <v>3</v>
      </c>
      <c r="L118" s="15">
        <v>38</v>
      </c>
      <c r="M118" s="16">
        <v>3.7</v>
      </c>
      <c r="N118" s="15">
        <v>5</v>
      </c>
      <c r="O118" s="3">
        <v>10</v>
      </c>
      <c r="P118" s="3">
        <v>0</v>
      </c>
      <c r="Q118" s="3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1">
        <v>0</v>
      </c>
      <c r="AM118" s="1">
        <v>50</v>
      </c>
      <c r="AN118" s="1">
        <f t="shared" si="39"/>
        <v>50</v>
      </c>
      <c r="AO118" s="23">
        <v>50</v>
      </c>
      <c r="AP118" s="1">
        <f t="shared" si="25"/>
        <v>0</v>
      </c>
      <c r="AQ118" s="1">
        <v>50</v>
      </c>
      <c r="AR118">
        <f t="shared" si="26"/>
        <v>0</v>
      </c>
      <c r="AS118">
        <f t="shared" si="27"/>
        <v>0</v>
      </c>
      <c r="AT118" s="102">
        <f t="shared" si="28"/>
        <v>0</v>
      </c>
      <c r="AU118" s="102">
        <f t="shared" si="29"/>
        <v>0</v>
      </c>
      <c r="AV118" s="1">
        <f t="shared" si="38"/>
        <v>50</v>
      </c>
      <c r="AW118" s="1">
        <f t="shared" si="30"/>
        <v>0</v>
      </c>
      <c r="AX118" s="1">
        <f t="shared" si="31"/>
        <v>0</v>
      </c>
      <c r="AY118" s="15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1">
        <v>0</v>
      </c>
      <c r="BJ118" s="73">
        <v>0</v>
      </c>
      <c r="BK118" s="23">
        <v>0</v>
      </c>
      <c r="BL118" s="23">
        <v>0</v>
      </c>
      <c r="BM118" s="23">
        <v>0</v>
      </c>
      <c r="BN118" s="1">
        <v>0</v>
      </c>
      <c r="BO118" s="3">
        <v>0</v>
      </c>
      <c r="BP118" s="3">
        <f t="shared" si="32"/>
        <v>0</v>
      </c>
      <c r="BQ118" s="3">
        <f t="shared" si="33"/>
        <v>0</v>
      </c>
      <c r="BR118" s="26">
        <f t="shared" si="40"/>
        <v>0</v>
      </c>
      <c r="BS118" s="26">
        <f t="shared" si="41"/>
        <v>0</v>
      </c>
      <c r="BT118" s="26">
        <f t="shared" si="36"/>
        <v>0</v>
      </c>
      <c r="BU118" s="26">
        <f t="shared" si="37"/>
        <v>0</v>
      </c>
      <c r="BV118" s="46">
        <v>1</v>
      </c>
      <c r="BW118" s="3">
        <v>5</v>
      </c>
      <c r="BX118" s="3">
        <v>68.8</v>
      </c>
      <c r="BY118" s="3">
        <v>-4.3</v>
      </c>
      <c r="BZ118" s="3">
        <v>26</v>
      </c>
      <c r="CC118" s="3">
        <v>402</v>
      </c>
      <c r="CD118" s="16">
        <v>403</v>
      </c>
      <c r="CE118" s="26">
        <v>0</v>
      </c>
      <c r="CF118" s="26">
        <v>0</v>
      </c>
      <c r="CG118" s="26">
        <v>1</v>
      </c>
      <c r="CH118" s="26">
        <v>0</v>
      </c>
      <c r="CI118" s="23" t="s">
        <v>189</v>
      </c>
      <c r="CJ118" s="3">
        <v>0</v>
      </c>
      <c r="CK118" s="3">
        <v>0</v>
      </c>
      <c r="CL118" s="3">
        <v>0</v>
      </c>
      <c r="CM118" s="3">
        <v>0</v>
      </c>
      <c r="CN118" s="2" t="s">
        <v>189</v>
      </c>
      <c r="CO118" s="43">
        <v>0</v>
      </c>
      <c r="CP118" s="43">
        <v>0</v>
      </c>
      <c r="CQ118" s="43">
        <v>0</v>
      </c>
      <c r="CR118" s="43">
        <v>0</v>
      </c>
      <c r="CS118" s="2" t="s">
        <v>189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2" t="s">
        <v>189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51" t="s">
        <v>189</v>
      </c>
      <c r="DF118" s="3">
        <v>0</v>
      </c>
      <c r="DG118" s="3">
        <v>2</v>
      </c>
      <c r="DH118" s="3">
        <v>0</v>
      </c>
      <c r="DI118" s="3">
        <v>0</v>
      </c>
      <c r="DJ118" s="2" t="s">
        <v>189</v>
      </c>
      <c r="DK118" s="3">
        <v>0</v>
      </c>
      <c r="DL118" s="3">
        <v>0</v>
      </c>
      <c r="DM118" s="3">
        <v>0</v>
      </c>
      <c r="DN118" s="3">
        <v>0</v>
      </c>
      <c r="DO118" s="2" t="s">
        <v>189</v>
      </c>
    </row>
    <row r="119" spans="1:120">
      <c r="A119" t="s">
        <v>5</v>
      </c>
      <c r="B119" t="s">
        <v>6</v>
      </c>
      <c r="C119" t="s">
        <v>8</v>
      </c>
      <c r="D119" s="82">
        <v>2</v>
      </c>
      <c r="E119" t="s">
        <v>15</v>
      </c>
      <c r="F119" t="s">
        <v>274</v>
      </c>
      <c r="G119" s="1">
        <v>37.416939999999997</v>
      </c>
      <c r="H119" s="3">
        <v>108.33577</v>
      </c>
      <c r="I119" s="1">
        <v>2308</v>
      </c>
      <c r="J119" s="1" t="s">
        <v>16</v>
      </c>
      <c r="K119" s="16">
        <v>5</v>
      </c>
      <c r="L119" s="15">
        <v>37.799999999999997</v>
      </c>
      <c r="M119" s="16">
        <v>3.9</v>
      </c>
      <c r="N119" s="15">
        <v>5</v>
      </c>
      <c r="O119" s="3">
        <v>29</v>
      </c>
      <c r="P119" s="3">
        <v>0</v>
      </c>
      <c r="Q119" s="3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1">
        <v>0</v>
      </c>
      <c r="AM119" s="1">
        <v>145</v>
      </c>
      <c r="AN119" s="1">
        <f t="shared" si="39"/>
        <v>145</v>
      </c>
      <c r="AO119" s="23">
        <v>145</v>
      </c>
      <c r="AP119" s="1">
        <f t="shared" si="25"/>
        <v>0</v>
      </c>
      <c r="AQ119" s="1">
        <v>145</v>
      </c>
      <c r="AR119">
        <f t="shared" si="26"/>
        <v>0</v>
      </c>
      <c r="AS119">
        <f t="shared" si="27"/>
        <v>0</v>
      </c>
      <c r="AT119" s="102">
        <f t="shared" si="28"/>
        <v>0</v>
      </c>
      <c r="AU119" s="102">
        <f t="shared" si="29"/>
        <v>0</v>
      </c>
      <c r="AV119" s="1">
        <f t="shared" si="38"/>
        <v>145</v>
      </c>
      <c r="AW119" s="1">
        <f t="shared" si="30"/>
        <v>0</v>
      </c>
      <c r="AX119" s="1">
        <f t="shared" si="31"/>
        <v>0</v>
      </c>
      <c r="AY119" s="15">
        <v>10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1">
        <v>0</v>
      </c>
      <c r="BJ119" s="73">
        <v>0</v>
      </c>
      <c r="BK119" s="23">
        <v>0</v>
      </c>
      <c r="BL119" s="23">
        <v>0</v>
      </c>
      <c r="BM119" s="23">
        <v>0</v>
      </c>
      <c r="BN119" s="1">
        <v>1</v>
      </c>
      <c r="BO119" s="3">
        <v>0</v>
      </c>
      <c r="BP119" s="3">
        <f t="shared" si="32"/>
        <v>11</v>
      </c>
      <c r="BQ119" s="3">
        <f t="shared" si="33"/>
        <v>11</v>
      </c>
      <c r="BR119" s="26">
        <f t="shared" si="40"/>
        <v>10</v>
      </c>
      <c r="BS119" s="26">
        <f t="shared" si="41"/>
        <v>10</v>
      </c>
      <c r="BT119" s="26">
        <f t="shared" si="36"/>
        <v>1</v>
      </c>
      <c r="BU119" s="26">
        <f t="shared" si="37"/>
        <v>1</v>
      </c>
      <c r="BV119" s="46">
        <v>4</v>
      </c>
      <c r="BW119" s="3">
        <v>34.200000000000003</v>
      </c>
      <c r="BX119" s="3">
        <v>70.3</v>
      </c>
      <c r="BY119" s="3">
        <v>-0.5</v>
      </c>
      <c r="BZ119" s="3">
        <v>32</v>
      </c>
      <c r="CC119" s="3">
        <v>404</v>
      </c>
      <c r="CD119" s="16">
        <v>405</v>
      </c>
      <c r="CE119" s="26">
        <v>0</v>
      </c>
      <c r="CF119" s="26">
        <v>0</v>
      </c>
      <c r="CG119" s="26">
        <v>0</v>
      </c>
      <c r="CH119" s="26">
        <v>0</v>
      </c>
      <c r="CI119" s="23" t="s">
        <v>189</v>
      </c>
      <c r="CJ119" s="3">
        <v>0</v>
      </c>
      <c r="CK119" s="3">
        <v>0</v>
      </c>
      <c r="CL119" s="3">
        <v>0</v>
      </c>
      <c r="CM119" s="3">
        <v>0</v>
      </c>
      <c r="CN119" s="2" t="s">
        <v>189</v>
      </c>
      <c r="CO119" s="43">
        <v>0</v>
      </c>
      <c r="CP119" s="43">
        <v>0</v>
      </c>
      <c r="CQ119" s="43">
        <v>0</v>
      </c>
      <c r="CR119" s="43">
        <v>0</v>
      </c>
      <c r="CS119" s="2" t="s">
        <v>189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2" t="s">
        <v>189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 t="s">
        <v>189</v>
      </c>
      <c r="DF119" s="3">
        <v>0</v>
      </c>
      <c r="DG119" s="3">
        <v>0</v>
      </c>
      <c r="DH119" s="3">
        <v>0</v>
      </c>
      <c r="DI119" s="3">
        <v>0</v>
      </c>
      <c r="DJ119" s="2" t="s">
        <v>189</v>
      </c>
      <c r="DK119" s="3">
        <v>0</v>
      </c>
      <c r="DL119" s="3">
        <v>0</v>
      </c>
      <c r="DM119" s="3">
        <v>0</v>
      </c>
      <c r="DN119" s="3">
        <v>0</v>
      </c>
      <c r="DO119" s="2" t="s">
        <v>189</v>
      </c>
    </row>
    <row r="120" spans="1:120">
      <c r="A120" t="s">
        <v>5</v>
      </c>
      <c r="B120" t="s">
        <v>6</v>
      </c>
      <c r="C120" t="s">
        <v>8</v>
      </c>
      <c r="D120" s="82">
        <v>2</v>
      </c>
      <c r="E120" t="s">
        <v>8</v>
      </c>
      <c r="F120" t="s">
        <v>275</v>
      </c>
      <c r="G120" s="1">
        <v>37.41686</v>
      </c>
      <c r="H120" s="3">
        <v>108.30579999999999</v>
      </c>
      <c r="I120" s="3">
        <v>2302</v>
      </c>
      <c r="J120" s="3" t="s">
        <v>16</v>
      </c>
      <c r="K120" s="16">
        <v>5</v>
      </c>
      <c r="L120" s="15">
        <v>39.799999999999997</v>
      </c>
      <c r="M120" s="16">
        <v>3.5</v>
      </c>
      <c r="N120" s="15">
        <v>5</v>
      </c>
      <c r="O120" s="3">
        <v>25</v>
      </c>
      <c r="P120" s="3">
        <v>0</v>
      </c>
      <c r="Q120" s="3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1">
        <v>0</v>
      </c>
      <c r="AM120" s="1">
        <v>125</v>
      </c>
      <c r="AN120" s="1">
        <f t="shared" si="39"/>
        <v>125</v>
      </c>
      <c r="AO120" s="23">
        <v>125</v>
      </c>
      <c r="AP120" s="1">
        <f t="shared" si="25"/>
        <v>0</v>
      </c>
      <c r="AQ120" s="1">
        <v>125</v>
      </c>
      <c r="AR120">
        <f t="shared" si="26"/>
        <v>0</v>
      </c>
      <c r="AS120">
        <f t="shared" si="27"/>
        <v>0</v>
      </c>
      <c r="AT120" s="102">
        <f t="shared" si="28"/>
        <v>0</v>
      </c>
      <c r="AU120" s="102">
        <f t="shared" si="29"/>
        <v>0</v>
      </c>
      <c r="AV120" s="1">
        <f t="shared" si="38"/>
        <v>125</v>
      </c>
      <c r="AW120" s="1">
        <f t="shared" si="30"/>
        <v>0</v>
      </c>
      <c r="AX120" s="1">
        <f t="shared" si="31"/>
        <v>0</v>
      </c>
      <c r="AY120" s="15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73">
        <v>0</v>
      </c>
      <c r="BK120" s="23">
        <v>0</v>
      </c>
      <c r="BL120" s="23">
        <v>0</v>
      </c>
      <c r="BM120" s="23">
        <v>0</v>
      </c>
      <c r="BN120" s="3">
        <v>0</v>
      </c>
      <c r="BO120" s="3">
        <v>0</v>
      </c>
      <c r="BP120" s="3">
        <f t="shared" si="32"/>
        <v>0</v>
      </c>
      <c r="BQ120" s="3">
        <f t="shared" si="33"/>
        <v>0</v>
      </c>
      <c r="BR120" s="26">
        <f t="shared" si="40"/>
        <v>0</v>
      </c>
      <c r="BS120" s="26">
        <f t="shared" si="41"/>
        <v>0</v>
      </c>
      <c r="BT120" s="26">
        <f t="shared" si="36"/>
        <v>0</v>
      </c>
      <c r="BU120" s="26">
        <f t="shared" si="37"/>
        <v>0</v>
      </c>
      <c r="BV120" s="46">
        <v>0</v>
      </c>
      <c r="BW120" s="3">
        <v>29</v>
      </c>
      <c r="BX120" s="3">
        <v>77.900000000000006</v>
      </c>
      <c r="BY120" s="3">
        <v>-1.5</v>
      </c>
      <c r="BZ120" s="3">
        <v>23</v>
      </c>
      <c r="CC120" s="3">
        <v>406</v>
      </c>
      <c r="CD120" s="16">
        <v>407</v>
      </c>
      <c r="CE120" s="26">
        <v>0</v>
      </c>
      <c r="CF120" s="26">
        <v>0</v>
      </c>
      <c r="CG120" s="26">
        <v>0</v>
      </c>
      <c r="CH120" s="26">
        <v>0</v>
      </c>
      <c r="CI120" s="23" t="s">
        <v>189</v>
      </c>
      <c r="CJ120" s="3">
        <v>0</v>
      </c>
      <c r="CK120" s="3">
        <v>0</v>
      </c>
      <c r="CL120" s="3">
        <v>0</v>
      </c>
      <c r="CM120" s="3">
        <v>0</v>
      </c>
      <c r="CN120" s="2" t="s">
        <v>189</v>
      </c>
      <c r="CO120" s="43">
        <v>0</v>
      </c>
      <c r="CP120" s="43">
        <v>0</v>
      </c>
      <c r="CQ120" s="43">
        <v>0</v>
      </c>
      <c r="CR120" s="43">
        <v>0</v>
      </c>
      <c r="CS120" s="2" t="s">
        <v>189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2" t="s">
        <v>189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 t="s">
        <v>189</v>
      </c>
      <c r="DF120" s="3">
        <v>0</v>
      </c>
      <c r="DG120" s="3">
        <v>0</v>
      </c>
      <c r="DH120" s="3">
        <v>0</v>
      </c>
      <c r="DI120" s="3">
        <v>0</v>
      </c>
      <c r="DJ120" s="2" t="s">
        <v>189</v>
      </c>
      <c r="DK120" s="3">
        <v>0</v>
      </c>
      <c r="DL120" s="3">
        <v>0</v>
      </c>
      <c r="DM120" s="3">
        <v>0</v>
      </c>
      <c r="DN120" s="3">
        <v>0</v>
      </c>
      <c r="DO120" s="2" t="s">
        <v>189</v>
      </c>
    </row>
    <row r="121" spans="1:120">
      <c r="A121" t="s">
        <v>5</v>
      </c>
      <c r="B121" t="s">
        <v>6</v>
      </c>
      <c r="C121" t="s">
        <v>8</v>
      </c>
      <c r="D121" s="82">
        <v>3</v>
      </c>
      <c r="E121" t="s">
        <v>15</v>
      </c>
      <c r="F121" t="s">
        <v>276</v>
      </c>
      <c r="G121" s="1">
        <v>37.415049999999994</v>
      </c>
      <c r="H121" s="3">
        <v>108.33301999999999</v>
      </c>
      <c r="I121" s="28">
        <v>2298</v>
      </c>
      <c r="J121" s="3" t="s">
        <v>19</v>
      </c>
      <c r="K121" s="16">
        <v>6</v>
      </c>
      <c r="L121" s="15">
        <v>46.8</v>
      </c>
      <c r="M121" s="16">
        <v>3.8</v>
      </c>
      <c r="N121" s="15">
        <v>10</v>
      </c>
      <c r="O121" s="3">
        <v>13</v>
      </c>
      <c r="P121" s="3">
        <v>0</v>
      </c>
      <c r="Q121" s="3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1">
        <v>0</v>
      </c>
      <c r="AM121" s="1">
        <v>130</v>
      </c>
      <c r="AN121" s="1">
        <f t="shared" si="39"/>
        <v>130</v>
      </c>
      <c r="AO121" s="23">
        <v>130</v>
      </c>
      <c r="AP121" s="1">
        <f t="shared" si="25"/>
        <v>0</v>
      </c>
      <c r="AQ121" s="1">
        <v>130</v>
      </c>
      <c r="AR121">
        <f t="shared" si="26"/>
        <v>0</v>
      </c>
      <c r="AS121">
        <f t="shared" si="27"/>
        <v>0</v>
      </c>
      <c r="AT121" s="102">
        <f t="shared" si="28"/>
        <v>0</v>
      </c>
      <c r="AU121" s="102">
        <f t="shared" si="29"/>
        <v>0</v>
      </c>
      <c r="AV121" s="1">
        <f t="shared" si="38"/>
        <v>130</v>
      </c>
      <c r="AW121" s="1">
        <f t="shared" si="30"/>
        <v>0</v>
      </c>
      <c r="AX121" s="1">
        <f t="shared" si="31"/>
        <v>0</v>
      </c>
      <c r="AY121" s="15">
        <v>3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1</v>
      </c>
      <c r="BJ121" s="3">
        <v>0</v>
      </c>
      <c r="BK121" s="23">
        <v>0</v>
      </c>
      <c r="BL121" s="23">
        <v>0</v>
      </c>
      <c r="BM121" s="23">
        <v>0</v>
      </c>
      <c r="BN121" s="3">
        <v>0</v>
      </c>
      <c r="BO121" s="3">
        <v>0</v>
      </c>
      <c r="BP121" s="3">
        <f t="shared" si="32"/>
        <v>4</v>
      </c>
      <c r="BQ121" s="3">
        <f t="shared" si="33"/>
        <v>4</v>
      </c>
      <c r="BR121" s="26">
        <f t="shared" si="40"/>
        <v>3</v>
      </c>
      <c r="BS121" s="26">
        <f t="shared" si="41"/>
        <v>3</v>
      </c>
      <c r="BT121" s="26">
        <f t="shared" si="36"/>
        <v>1</v>
      </c>
      <c r="BU121" s="26">
        <f t="shared" si="37"/>
        <v>1</v>
      </c>
      <c r="BV121" s="46">
        <v>4</v>
      </c>
      <c r="BW121" s="3">
        <v>24.2</v>
      </c>
      <c r="BX121" s="3">
        <v>92.2</v>
      </c>
      <c r="BY121" s="3">
        <v>-16.8</v>
      </c>
      <c r="BZ121" s="3">
        <v>22</v>
      </c>
      <c r="CC121" s="3">
        <v>408</v>
      </c>
      <c r="CD121" s="16">
        <v>409</v>
      </c>
      <c r="CE121" s="26">
        <v>0</v>
      </c>
      <c r="CF121" s="26">
        <v>0</v>
      </c>
      <c r="CG121" s="26">
        <v>0</v>
      </c>
      <c r="CH121" s="26">
        <v>0</v>
      </c>
      <c r="CI121" s="23" t="s">
        <v>189</v>
      </c>
      <c r="CJ121" s="3">
        <v>0</v>
      </c>
      <c r="CK121" s="3">
        <v>0</v>
      </c>
      <c r="CL121" s="3">
        <v>0</v>
      </c>
      <c r="CM121" s="3">
        <v>0</v>
      </c>
      <c r="CN121" s="2" t="s">
        <v>189</v>
      </c>
      <c r="CO121" s="43">
        <v>0</v>
      </c>
      <c r="CP121" s="43">
        <v>0</v>
      </c>
      <c r="CQ121" s="43">
        <v>0</v>
      </c>
      <c r="CR121" s="43">
        <v>0</v>
      </c>
      <c r="CS121" s="2" t="s">
        <v>189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2" t="s">
        <v>189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51" t="s">
        <v>189</v>
      </c>
      <c r="DF121" s="3">
        <v>0</v>
      </c>
      <c r="DG121" s="3">
        <v>0</v>
      </c>
      <c r="DH121" s="3">
        <v>0</v>
      </c>
      <c r="DI121" s="3">
        <v>0</v>
      </c>
      <c r="DJ121" s="2" t="s">
        <v>189</v>
      </c>
      <c r="DK121" s="3">
        <v>0</v>
      </c>
      <c r="DL121" s="3">
        <v>0</v>
      </c>
      <c r="DM121" s="3">
        <v>0</v>
      </c>
      <c r="DN121" s="3">
        <v>0</v>
      </c>
      <c r="DO121" s="2">
        <v>4</v>
      </c>
    </row>
    <row r="122" spans="1:120">
      <c r="A122" t="s">
        <v>5</v>
      </c>
      <c r="B122" t="s">
        <v>6</v>
      </c>
      <c r="C122" t="s">
        <v>8</v>
      </c>
      <c r="D122" s="82">
        <v>3</v>
      </c>
      <c r="E122" t="s">
        <v>8</v>
      </c>
      <c r="F122" t="s">
        <v>277</v>
      </c>
      <c r="G122" s="1">
        <v>37.415049999999994</v>
      </c>
      <c r="H122" s="3">
        <v>108.33301999999999</v>
      </c>
      <c r="I122" s="28">
        <v>2304</v>
      </c>
      <c r="J122" s="3" t="s">
        <v>19</v>
      </c>
      <c r="K122" s="16">
        <v>10</v>
      </c>
      <c r="L122" s="15">
        <v>53.5</v>
      </c>
      <c r="M122" s="16">
        <v>3.3</v>
      </c>
      <c r="N122" s="15">
        <v>10</v>
      </c>
      <c r="O122" s="3">
        <v>9</v>
      </c>
      <c r="P122" s="3">
        <v>0</v>
      </c>
      <c r="Q122" s="3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1">
        <v>0</v>
      </c>
      <c r="AM122" s="1">
        <v>90</v>
      </c>
      <c r="AN122" s="1">
        <f t="shared" si="39"/>
        <v>90</v>
      </c>
      <c r="AO122" s="23">
        <v>90</v>
      </c>
      <c r="AP122" s="1">
        <f t="shared" si="25"/>
        <v>0</v>
      </c>
      <c r="AQ122" s="1">
        <v>90</v>
      </c>
      <c r="AR122">
        <f t="shared" si="26"/>
        <v>0</v>
      </c>
      <c r="AS122">
        <f t="shared" si="27"/>
        <v>0</v>
      </c>
      <c r="AT122" s="102">
        <f t="shared" si="28"/>
        <v>0</v>
      </c>
      <c r="AU122" s="102">
        <f t="shared" si="29"/>
        <v>0</v>
      </c>
      <c r="AV122" s="1">
        <f t="shared" si="38"/>
        <v>90</v>
      </c>
      <c r="AW122" s="1">
        <f t="shared" si="30"/>
        <v>0</v>
      </c>
      <c r="AX122" s="1">
        <f t="shared" si="31"/>
        <v>0</v>
      </c>
      <c r="AY122" s="15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23">
        <v>0</v>
      </c>
      <c r="BL122" s="23">
        <v>0</v>
      </c>
      <c r="BM122" s="23">
        <v>0</v>
      </c>
      <c r="BN122" s="3">
        <v>0</v>
      </c>
      <c r="BO122" s="3">
        <v>0</v>
      </c>
      <c r="BP122" s="3">
        <f t="shared" si="32"/>
        <v>0</v>
      </c>
      <c r="BQ122" s="3">
        <f t="shared" si="33"/>
        <v>0</v>
      </c>
      <c r="BR122" s="26">
        <f t="shared" si="40"/>
        <v>0</v>
      </c>
      <c r="BS122" s="26">
        <f t="shared" si="41"/>
        <v>0</v>
      </c>
      <c r="BT122" s="26">
        <f t="shared" si="36"/>
        <v>0</v>
      </c>
      <c r="BU122" s="26">
        <f t="shared" si="37"/>
        <v>0</v>
      </c>
      <c r="BV122" s="46">
        <v>0</v>
      </c>
      <c r="BW122" s="3">
        <v>29</v>
      </c>
      <c r="BX122" s="3">
        <v>104</v>
      </c>
      <c r="BY122" s="3">
        <v>-13.7</v>
      </c>
      <c r="BZ122" s="3">
        <v>23</v>
      </c>
      <c r="CC122" s="3">
        <v>410</v>
      </c>
      <c r="CD122" s="16">
        <v>411</v>
      </c>
      <c r="CE122" s="26">
        <v>0</v>
      </c>
      <c r="CF122" s="26">
        <v>0</v>
      </c>
      <c r="CG122" s="26">
        <v>0</v>
      </c>
      <c r="CH122" s="26">
        <v>0</v>
      </c>
      <c r="CI122" s="23" t="s">
        <v>189</v>
      </c>
      <c r="CJ122" s="3">
        <v>0</v>
      </c>
      <c r="CK122" s="3">
        <v>0</v>
      </c>
      <c r="CL122" s="3">
        <v>0</v>
      </c>
      <c r="CM122" s="3">
        <v>0</v>
      </c>
      <c r="CN122" s="2" t="s">
        <v>189</v>
      </c>
      <c r="CO122" s="43">
        <v>0</v>
      </c>
      <c r="CP122" s="43">
        <v>0</v>
      </c>
      <c r="CQ122" s="43">
        <v>0</v>
      </c>
      <c r="CR122" s="43">
        <v>0</v>
      </c>
      <c r="CS122" s="2" t="s">
        <v>189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2" t="s">
        <v>189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 t="s">
        <v>189</v>
      </c>
      <c r="DF122" s="3">
        <v>0</v>
      </c>
      <c r="DG122" s="3">
        <v>0</v>
      </c>
      <c r="DH122" s="3">
        <v>0</v>
      </c>
      <c r="DI122" s="3">
        <v>0</v>
      </c>
      <c r="DJ122" s="2" t="s">
        <v>189</v>
      </c>
      <c r="DK122" s="3">
        <v>0</v>
      </c>
      <c r="DL122" s="3">
        <v>0</v>
      </c>
      <c r="DM122" s="3">
        <v>0</v>
      </c>
      <c r="DN122" s="3">
        <v>0</v>
      </c>
      <c r="DO122" s="2" t="s">
        <v>189</v>
      </c>
    </row>
    <row r="123" spans="1:120">
      <c r="A123" t="s">
        <v>5</v>
      </c>
      <c r="B123" t="s">
        <v>6</v>
      </c>
      <c r="C123" t="s">
        <v>8</v>
      </c>
      <c r="D123" s="82">
        <v>4</v>
      </c>
      <c r="E123" t="s">
        <v>15</v>
      </c>
      <c r="F123" t="s">
        <v>278</v>
      </c>
      <c r="G123" s="1">
        <v>37.415169999999996</v>
      </c>
      <c r="H123" s="3">
        <v>108.33176</v>
      </c>
      <c r="I123" s="28">
        <v>2298</v>
      </c>
      <c r="J123" s="3" t="s">
        <v>19</v>
      </c>
      <c r="K123" s="16">
        <v>15</v>
      </c>
      <c r="L123" s="15">
        <v>35.5</v>
      </c>
      <c r="M123" s="16">
        <v>2.7</v>
      </c>
      <c r="N123" s="15">
        <v>10</v>
      </c>
      <c r="O123" s="3">
        <v>16</v>
      </c>
      <c r="P123" s="3">
        <v>0</v>
      </c>
      <c r="Q123" s="3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1</v>
      </c>
      <c r="AK123" s="3">
        <v>0</v>
      </c>
      <c r="AL123" s="1">
        <v>0</v>
      </c>
      <c r="AM123" s="1">
        <v>170</v>
      </c>
      <c r="AN123" s="1">
        <f t="shared" si="39"/>
        <v>160</v>
      </c>
      <c r="AO123" s="23">
        <v>160</v>
      </c>
      <c r="AP123" s="1">
        <f t="shared" si="25"/>
        <v>0</v>
      </c>
      <c r="AQ123" s="1">
        <v>160</v>
      </c>
      <c r="AR123">
        <f t="shared" si="26"/>
        <v>10</v>
      </c>
      <c r="AS123">
        <f t="shared" si="27"/>
        <v>10</v>
      </c>
      <c r="AT123" s="102">
        <f t="shared" si="28"/>
        <v>0</v>
      </c>
      <c r="AU123" s="102">
        <f t="shared" si="29"/>
        <v>10</v>
      </c>
      <c r="AV123" s="1">
        <f t="shared" si="38"/>
        <v>170</v>
      </c>
      <c r="AW123" s="1">
        <f t="shared" si="30"/>
        <v>0</v>
      </c>
      <c r="AX123" s="1">
        <f t="shared" si="31"/>
        <v>0</v>
      </c>
      <c r="AY123" s="15">
        <v>8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23">
        <v>0</v>
      </c>
      <c r="BL123" s="23">
        <v>0</v>
      </c>
      <c r="BM123" s="23">
        <v>0</v>
      </c>
      <c r="BN123" s="3">
        <v>1</v>
      </c>
      <c r="BO123" s="3">
        <v>0</v>
      </c>
      <c r="BP123" s="3">
        <f t="shared" si="32"/>
        <v>9</v>
      </c>
      <c r="BQ123" s="3">
        <f t="shared" si="33"/>
        <v>9</v>
      </c>
      <c r="BR123" s="26">
        <f t="shared" si="40"/>
        <v>8</v>
      </c>
      <c r="BS123" s="26">
        <f t="shared" si="41"/>
        <v>8</v>
      </c>
      <c r="BT123" s="26">
        <f t="shared" si="36"/>
        <v>1</v>
      </c>
      <c r="BU123" s="26">
        <f t="shared" si="37"/>
        <v>1</v>
      </c>
      <c r="BV123" s="46">
        <v>4</v>
      </c>
      <c r="BW123" s="3">
        <v>42.4</v>
      </c>
      <c r="BX123" s="3">
        <v>85.5</v>
      </c>
      <c r="BY123" s="3">
        <v>-4.4000000000000004</v>
      </c>
      <c r="BZ123" s="3">
        <v>21</v>
      </c>
      <c r="CC123" s="3">
        <v>412</v>
      </c>
      <c r="CD123" s="16">
        <v>413</v>
      </c>
      <c r="CE123" s="26">
        <v>0</v>
      </c>
      <c r="CF123" s="26">
        <v>0</v>
      </c>
      <c r="CG123" s="26">
        <v>0</v>
      </c>
      <c r="CH123" s="26">
        <v>0</v>
      </c>
      <c r="CI123" s="23" t="s">
        <v>189</v>
      </c>
      <c r="CJ123" s="3">
        <v>0</v>
      </c>
      <c r="CK123" s="3">
        <v>0</v>
      </c>
      <c r="CL123" s="3">
        <v>0</v>
      </c>
      <c r="CM123" s="3">
        <v>0</v>
      </c>
      <c r="CN123" s="2" t="s">
        <v>189</v>
      </c>
      <c r="CO123" s="43">
        <v>0</v>
      </c>
      <c r="CP123" s="43">
        <v>0</v>
      </c>
      <c r="CQ123" s="43">
        <v>0</v>
      </c>
      <c r="CR123" s="43">
        <v>0</v>
      </c>
      <c r="CS123" s="2" t="s">
        <v>189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2" t="s">
        <v>189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 t="s">
        <v>189</v>
      </c>
      <c r="DF123" s="3">
        <v>0</v>
      </c>
      <c r="DG123" s="3">
        <v>0</v>
      </c>
      <c r="DH123" s="3">
        <v>1</v>
      </c>
      <c r="DI123" s="3">
        <v>1</v>
      </c>
      <c r="DJ123" s="2" t="s">
        <v>189</v>
      </c>
      <c r="DK123" s="3">
        <v>0</v>
      </c>
      <c r="DL123" s="3">
        <v>0</v>
      </c>
      <c r="DM123" s="3">
        <v>0</v>
      </c>
      <c r="DN123" s="3">
        <v>0</v>
      </c>
      <c r="DO123" s="2" t="s">
        <v>189</v>
      </c>
    </row>
    <row r="124" spans="1:120">
      <c r="A124" t="s">
        <v>5</v>
      </c>
      <c r="B124" t="s">
        <v>6</v>
      </c>
      <c r="C124" t="s">
        <v>8</v>
      </c>
      <c r="D124" s="82">
        <v>4</v>
      </c>
      <c r="E124" t="s">
        <v>8</v>
      </c>
      <c r="F124" t="s">
        <v>279</v>
      </c>
      <c r="G124" s="1">
        <v>37.415529999999997</v>
      </c>
      <c r="H124" s="3">
        <v>108.33154999999999</v>
      </c>
      <c r="I124">
        <v>2307</v>
      </c>
      <c r="J124" s="3" t="s">
        <v>19</v>
      </c>
      <c r="K124" s="16">
        <v>5</v>
      </c>
      <c r="L124" s="15">
        <v>37.299999999999997</v>
      </c>
      <c r="M124" s="16">
        <v>4.2</v>
      </c>
      <c r="N124" s="15">
        <v>10</v>
      </c>
      <c r="O124" s="3">
        <v>6</v>
      </c>
      <c r="P124" s="3">
        <v>0</v>
      </c>
      <c r="Q124" s="3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1</v>
      </c>
      <c r="AK124" s="3">
        <v>0</v>
      </c>
      <c r="AL124" s="1">
        <v>0</v>
      </c>
      <c r="AM124" s="1">
        <v>80</v>
      </c>
      <c r="AN124" s="1">
        <f t="shared" si="39"/>
        <v>60</v>
      </c>
      <c r="AO124" s="23">
        <v>60</v>
      </c>
      <c r="AP124" s="1">
        <f t="shared" si="25"/>
        <v>10</v>
      </c>
      <c r="AQ124" s="1">
        <v>70</v>
      </c>
      <c r="AR124">
        <f t="shared" si="26"/>
        <v>10</v>
      </c>
      <c r="AS124">
        <f t="shared" si="27"/>
        <v>10</v>
      </c>
      <c r="AT124" s="102">
        <f t="shared" si="28"/>
        <v>0</v>
      </c>
      <c r="AU124" s="102">
        <f t="shared" si="29"/>
        <v>10</v>
      </c>
      <c r="AV124" s="1">
        <f t="shared" si="38"/>
        <v>70</v>
      </c>
      <c r="AW124" s="1">
        <f t="shared" si="30"/>
        <v>0</v>
      </c>
      <c r="AX124" s="1">
        <f t="shared" si="31"/>
        <v>10</v>
      </c>
      <c r="AY124" s="15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23">
        <v>0</v>
      </c>
      <c r="BL124" s="23">
        <v>0</v>
      </c>
      <c r="BM124" s="23">
        <v>0</v>
      </c>
      <c r="BN124" s="3">
        <v>1</v>
      </c>
      <c r="BO124" s="3">
        <v>0</v>
      </c>
      <c r="BP124" s="3">
        <f t="shared" si="32"/>
        <v>1</v>
      </c>
      <c r="BQ124" s="3">
        <f t="shared" si="33"/>
        <v>1</v>
      </c>
      <c r="BR124" s="26">
        <f t="shared" si="40"/>
        <v>0</v>
      </c>
      <c r="BS124" s="26">
        <f t="shared" si="41"/>
        <v>0</v>
      </c>
      <c r="BT124" s="26">
        <f t="shared" si="36"/>
        <v>1</v>
      </c>
      <c r="BU124" s="26">
        <f t="shared" si="37"/>
        <v>1</v>
      </c>
      <c r="BV124" s="46">
        <v>0</v>
      </c>
      <c r="BW124" s="3">
        <v>20</v>
      </c>
      <c r="BX124" s="3">
        <v>53.5</v>
      </c>
      <c r="BY124" s="3">
        <v>1.8</v>
      </c>
      <c r="BZ124" s="3">
        <v>26</v>
      </c>
      <c r="CC124" s="3">
        <v>414</v>
      </c>
      <c r="CD124" s="16">
        <v>415</v>
      </c>
      <c r="CE124" s="26">
        <v>0</v>
      </c>
      <c r="CF124" s="26">
        <v>0</v>
      </c>
      <c r="CG124" s="26">
        <v>0</v>
      </c>
      <c r="CH124" s="26">
        <v>0</v>
      </c>
      <c r="CI124" s="23" t="s">
        <v>189</v>
      </c>
      <c r="CJ124" s="3">
        <v>0</v>
      </c>
      <c r="CK124" s="3">
        <v>0</v>
      </c>
      <c r="CL124" s="3">
        <v>0</v>
      </c>
      <c r="CM124" s="3">
        <v>0</v>
      </c>
      <c r="CN124" s="2" t="s">
        <v>189</v>
      </c>
      <c r="CO124" s="43">
        <v>0</v>
      </c>
      <c r="CP124" s="43">
        <v>0</v>
      </c>
      <c r="CQ124" s="43">
        <v>0</v>
      </c>
      <c r="CR124" s="43">
        <v>0</v>
      </c>
      <c r="CS124" s="2" t="s">
        <v>189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2" t="s">
        <v>189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 t="s">
        <v>189</v>
      </c>
      <c r="DF124" s="3">
        <v>0</v>
      </c>
      <c r="DG124" s="3">
        <v>0</v>
      </c>
      <c r="DH124" s="3">
        <v>0</v>
      </c>
      <c r="DI124" s="3">
        <v>0</v>
      </c>
      <c r="DJ124" s="2" t="s">
        <v>189</v>
      </c>
      <c r="DK124" s="3">
        <v>0</v>
      </c>
      <c r="DL124" s="3">
        <v>0</v>
      </c>
      <c r="DM124" s="3">
        <v>0</v>
      </c>
      <c r="DN124" s="3">
        <v>0</v>
      </c>
      <c r="DO124" s="2" t="s">
        <v>189</v>
      </c>
    </row>
    <row r="125" spans="1:120">
      <c r="A125" t="s">
        <v>5</v>
      </c>
      <c r="B125" t="s">
        <v>6</v>
      </c>
      <c r="C125" t="s">
        <v>8</v>
      </c>
      <c r="D125" s="82">
        <v>5</v>
      </c>
      <c r="E125" t="s">
        <v>15</v>
      </c>
      <c r="F125" t="s">
        <v>280</v>
      </c>
      <c r="G125" s="1">
        <v>37.415379999999999</v>
      </c>
      <c r="H125" s="3">
        <v>108.31711</v>
      </c>
      <c r="I125" s="28">
        <v>2336</v>
      </c>
      <c r="J125" s="3" t="s">
        <v>46</v>
      </c>
      <c r="K125" s="16">
        <v>2</v>
      </c>
      <c r="L125" s="15">
        <v>46.9</v>
      </c>
      <c r="M125" s="16">
        <v>3.7</v>
      </c>
      <c r="N125" s="15">
        <v>5</v>
      </c>
      <c r="O125" s="3">
        <v>24</v>
      </c>
      <c r="P125" s="3">
        <v>0</v>
      </c>
      <c r="Q125" s="3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1">
        <v>0</v>
      </c>
      <c r="AM125" s="1">
        <v>120</v>
      </c>
      <c r="AN125" s="1">
        <f t="shared" ref="AN125:AN156" si="44">N125*SUM(O125)</f>
        <v>120</v>
      </c>
      <c r="AO125" s="23">
        <v>120</v>
      </c>
      <c r="AP125" s="1">
        <f t="shared" si="25"/>
        <v>0</v>
      </c>
      <c r="AQ125" s="1">
        <v>120</v>
      </c>
      <c r="AR125">
        <f t="shared" si="26"/>
        <v>0</v>
      </c>
      <c r="AS125">
        <f t="shared" si="27"/>
        <v>0</v>
      </c>
      <c r="AT125" s="102">
        <f t="shared" si="28"/>
        <v>0</v>
      </c>
      <c r="AU125" s="102">
        <f t="shared" si="29"/>
        <v>0</v>
      </c>
      <c r="AV125" s="1">
        <f t="shared" si="38"/>
        <v>120</v>
      </c>
      <c r="AW125" s="1">
        <f t="shared" si="30"/>
        <v>0</v>
      </c>
      <c r="AX125" s="1">
        <f t="shared" si="31"/>
        <v>0</v>
      </c>
      <c r="AY125" s="15">
        <v>4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23">
        <v>0</v>
      </c>
      <c r="BL125" s="23">
        <v>0</v>
      </c>
      <c r="BM125" s="23">
        <v>0</v>
      </c>
      <c r="BN125" s="3">
        <v>0</v>
      </c>
      <c r="BO125" s="3">
        <v>0</v>
      </c>
      <c r="BP125" s="3">
        <f t="shared" si="32"/>
        <v>4</v>
      </c>
      <c r="BQ125" s="3">
        <f t="shared" si="33"/>
        <v>4</v>
      </c>
      <c r="BR125" s="26">
        <f t="shared" ref="BR125:BR156" si="45">SUM(AY125:AZ125)</f>
        <v>4</v>
      </c>
      <c r="BS125" s="26">
        <f t="shared" ref="BS125:BS156" si="46">AY125</f>
        <v>4</v>
      </c>
      <c r="BT125" s="26">
        <f t="shared" si="36"/>
        <v>0</v>
      </c>
      <c r="BU125" s="26">
        <f t="shared" si="37"/>
        <v>0</v>
      </c>
      <c r="BV125" s="46">
        <v>4</v>
      </c>
      <c r="BW125" s="3">
        <v>51.1</v>
      </c>
      <c r="BX125" s="3">
        <v>72.900000000000006</v>
      </c>
      <c r="BY125" s="3">
        <v>-1</v>
      </c>
      <c r="BZ125" s="3">
        <v>34</v>
      </c>
      <c r="CC125" s="3">
        <v>416</v>
      </c>
      <c r="CD125" s="16">
        <v>417</v>
      </c>
      <c r="CE125" s="26">
        <v>0</v>
      </c>
      <c r="CF125" s="26">
        <v>0</v>
      </c>
      <c r="CG125" s="26">
        <v>0</v>
      </c>
      <c r="CH125" s="26">
        <v>0</v>
      </c>
      <c r="CI125" s="23" t="s">
        <v>189</v>
      </c>
      <c r="CJ125" s="3">
        <v>0</v>
      </c>
      <c r="CK125" s="3">
        <v>0</v>
      </c>
      <c r="CL125" s="3">
        <v>0</v>
      </c>
      <c r="CM125" s="3">
        <v>0</v>
      </c>
      <c r="CN125" s="2" t="s">
        <v>189</v>
      </c>
      <c r="CO125" s="43">
        <v>0</v>
      </c>
      <c r="CP125" s="43">
        <v>0</v>
      </c>
      <c r="CQ125" s="43">
        <v>0</v>
      </c>
      <c r="CR125" s="43">
        <v>0</v>
      </c>
      <c r="CS125" s="2" t="s">
        <v>189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2" t="s">
        <v>189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51" t="s">
        <v>189</v>
      </c>
      <c r="DF125" s="3">
        <v>0</v>
      </c>
      <c r="DG125" s="3">
        <v>0</v>
      </c>
      <c r="DH125" s="3">
        <v>0</v>
      </c>
      <c r="DI125" s="3">
        <v>0</v>
      </c>
      <c r="DJ125" s="2" t="s">
        <v>189</v>
      </c>
      <c r="DK125" s="3">
        <v>0</v>
      </c>
      <c r="DL125" s="3">
        <v>0</v>
      </c>
      <c r="DM125" s="3">
        <v>0</v>
      </c>
      <c r="DN125" s="3">
        <v>0</v>
      </c>
      <c r="DO125" s="2" t="s">
        <v>189</v>
      </c>
    </row>
    <row r="126" spans="1:120">
      <c r="A126" t="s">
        <v>5</v>
      </c>
      <c r="B126" t="s">
        <v>6</v>
      </c>
      <c r="C126" t="s">
        <v>8</v>
      </c>
      <c r="D126" s="82">
        <v>5</v>
      </c>
      <c r="E126" t="s">
        <v>8</v>
      </c>
      <c r="F126" t="s">
        <v>281</v>
      </c>
      <c r="G126" s="1">
        <v>37.415559999999999</v>
      </c>
      <c r="H126" s="3">
        <v>108.31698</v>
      </c>
      <c r="I126">
        <v>2336</v>
      </c>
      <c r="J126" s="3" t="s">
        <v>18</v>
      </c>
      <c r="K126" s="16">
        <v>2</v>
      </c>
      <c r="L126" s="15">
        <v>52.1</v>
      </c>
      <c r="M126" s="16">
        <v>4</v>
      </c>
      <c r="N126" s="15">
        <v>5</v>
      </c>
      <c r="O126" s="3">
        <v>4</v>
      </c>
      <c r="P126" s="3">
        <v>0</v>
      </c>
      <c r="Q126" s="3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3">
        <v>1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1">
        <v>0</v>
      </c>
      <c r="AM126" s="1">
        <v>25</v>
      </c>
      <c r="AN126" s="1">
        <f t="shared" si="44"/>
        <v>20</v>
      </c>
      <c r="AO126" s="23">
        <v>20</v>
      </c>
      <c r="AP126" s="1">
        <f t="shared" si="25"/>
        <v>0</v>
      </c>
      <c r="AQ126" s="1">
        <v>20</v>
      </c>
      <c r="AR126">
        <f t="shared" si="26"/>
        <v>5</v>
      </c>
      <c r="AS126">
        <f t="shared" si="27"/>
        <v>5</v>
      </c>
      <c r="AT126" s="102">
        <f t="shared" si="28"/>
        <v>0</v>
      </c>
      <c r="AU126" s="102">
        <f t="shared" si="29"/>
        <v>5</v>
      </c>
      <c r="AV126" s="1">
        <f t="shared" si="38"/>
        <v>25</v>
      </c>
      <c r="AW126" s="1">
        <f t="shared" si="30"/>
        <v>0</v>
      </c>
      <c r="AX126" s="1">
        <f t="shared" si="31"/>
        <v>0</v>
      </c>
      <c r="AY126" s="15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1</v>
      </c>
      <c r="BJ126" s="3">
        <v>0</v>
      </c>
      <c r="BK126" s="23">
        <v>0</v>
      </c>
      <c r="BL126" s="23">
        <v>0</v>
      </c>
      <c r="BM126" s="23">
        <v>0</v>
      </c>
      <c r="BN126" s="3">
        <v>3</v>
      </c>
      <c r="BO126" s="3">
        <v>0</v>
      </c>
      <c r="BP126" s="3">
        <f t="shared" si="32"/>
        <v>4</v>
      </c>
      <c r="BQ126" s="3">
        <f t="shared" si="33"/>
        <v>4</v>
      </c>
      <c r="BR126" s="26">
        <f t="shared" si="45"/>
        <v>0</v>
      </c>
      <c r="BS126" s="26">
        <f t="shared" si="46"/>
        <v>0</v>
      </c>
      <c r="BT126" s="26">
        <f t="shared" si="36"/>
        <v>4</v>
      </c>
      <c r="BU126" s="26">
        <f t="shared" si="37"/>
        <v>4</v>
      </c>
      <c r="BV126" s="46">
        <v>0</v>
      </c>
      <c r="BW126" s="3">
        <v>11.3</v>
      </c>
      <c r="BX126" s="3">
        <v>75.400000000000006</v>
      </c>
      <c r="BY126" s="3">
        <v>-5</v>
      </c>
      <c r="BZ126" s="3">
        <v>23</v>
      </c>
      <c r="CB126" s="1" t="s">
        <v>282</v>
      </c>
      <c r="CC126" s="3">
        <v>418</v>
      </c>
      <c r="CD126" s="16">
        <v>419</v>
      </c>
      <c r="CE126" s="26">
        <v>0</v>
      </c>
      <c r="CF126" s="26">
        <v>0</v>
      </c>
      <c r="CG126" s="26">
        <v>0</v>
      </c>
      <c r="CH126" s="26">
        <v>0</v>
      </c>
      <c r="CI126" s="23" t="s">
        <v>189</v>
      </c>
      <c r="CJ126" s="3">
        <v>0</v>
      </c>
      <c r="CK126" s="3">
        <v>0</v>
      </c>
      <c r="CL126" s="3">
        <v>0</v>
      </c>
      <c r="CM126" s="3">
        <v>0</v>
      </c>
      <c r="CN126" s="2" t="s">
        <v>189</v>
      </c>
      <c r="CO126" s="43">
        <v>0</v>
      </c>
      <c r="CP126" s="43">
        <v>0</v>
      </c>
      <c r="CQ126" s="43">
        <v>0</v>
      </c>
      <c r="CR126" s="43">
        <v>0</v>
      </c>
      <c r="CS126" s="2" t="s">
        <v>189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2" t="s">
        <v>189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 t="s">
        <v>189</v>
      </c>
      <c r="DF126" s="3">
        <v>0</v>
      </c>
      <c r="DG126" s="3">
        <v>0</v>
      </c>
      <c r="DH126" s="3">
        <v>0</v>
      </c>
      <c r="DI126" s="3">
        <v>0</v>
      </c>
      <c r="DJ126" s="2" t="s">
        <v>189</v>
      </c>
      <c r="DK126" s="3">
        <v>0</v>
      </c>
      <c r="DL126" s="3">
        <v>0</v>
      </c>
      <c r="DM126" s="3">
        <v>0</v>
      </c>
      <c r="DN126" s="3">
        <v>0</v>
      </c>
      <c r="DO126" s="2" t="s">
        <v>189</v>
      </c>
    </row>
    <row r="127" spans="1:120">
      <c r="A127" t="s">
        <v>5</v>
      </c>
      <c r="B127" t="s">
        <v>6</v>
      </c>
      <c r="C127" t="s">
        <v>8</v>
      </c>
      <c r="D127" s="82">
        <v>6</v>
      </c>
      <c r="E127" t="s">
        <v>15</v>
      </c>
      <c r="F127" t="s">
        <v>283</v>
      </c>
      <c r="G127" s="1">
        <v>37.394410000000001</v>
      </c>
      <c r="H127" s="3">
        <v>108.30240999999999</v>
      </c>
      <c r="I127">
        <v>2264</v>
      </c>
      <c r="J127" s="3" t="s">
        <v>273</v>
      </c>
      <c r="K127" s="16">
        <v>3</v>
      </c>
      <c r="L127" s="15">
        <v>44.2</v>
      </c>
      <c r="M127" s="16">
        <v>3.8</v>
      </c>
      <c r="N127" s="15">
        <v>5</v>
      </c>
      <c r="O127" s="3">
        <v>10</v>
      </c>
      <c r="P127" s="3">
        <v>0</v>
      </c>
      <c r="Q127" s="3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</v>
      </c>
      <c r="AK127" s="3">
        <v>0</v>
      </c>
      <c r="AL127" s="1">
        <v>0</v>
      </c>
      <c r="AM127" s="1">
        <v>70</v>
      </c>
      <c r="AN127" s="1">
        <f t="shared" si="44"/>
        <v>50</v>
      </c>
      <c r="AO127" s="23">
        <v>50</v>
      </c>
      <c r="AP127" s="1">
        <f t="shared" si="25"/>
        <v>0</v>
      </c>
      <c r="AQ127" s="1">
        <v>50</v>
      </c>
      <c r="AR127">
        <f t="shared" si="26"/>
        <v>20</v>
      </c>
      <c r="AS127">
        <f t="shared" si="27"/>
        <v>20</v>
      </c>
      <c r="AT127" s="102">
        <f t="shared" si="28"/>
        <v>0</v>
      </c>
      <c r="AU127" s="102">
        <f t="shared" si="29"/>
        <v>20</v>
      </c>
      <c r="AV127" s="1">
        <f t="shared" si="38"/>
        <v>70</v>
      </c>
      <c r="AW127" s="1">
        <f t="shared" si="30"/>
        <v>0</v>
      </c>
      <c r="AX127" s="1">
        <f t="shared" si="31"/>
        <v>0</v>
      </c>
      <c r="AY127" s="15">
        <v>3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23">
        <v>0</v>
      </c>
      <c r="BL127" s="23">
        <v>0</v>
      </c>
      <c r="BM127" s="23">
        <v>0</v>
      </c>
      <c r="BN127" s="3">
        <v>2</v>
      </c>
      <c r="BO127" s="3">
        <v>0</v>
      </c>
      <c r="BP127" s="3">
        <f t="shared" si="32"/>
        <v>5</v>
      </c>
      <c r="BQ127" s="3">
        <f t="shared" si="33"/>
        <v>5</v>
      </c>
      <c r="BR127" s="26">
        <f t="shared" si="45"/>
        <v>3</v>
      </c>
      <c r="BS127" s="26">
        <f t="shared" si="46"/>
        <v>3</v>
      </c>
      <c r="BT127" s="26">
        <f t="shared" si="36"/>
        <v>2</v>
      </c>
      <c r="BU127" s="26">
        <f t="shared" si="37"/>
        <v>2</v>
      </c>
      <c r="BV127" s="46">
        <v>4</v>
      </c>
      <c r="BW127" s="3">
        <v>7.3</v>
      </c>
      <c r="BX127" s="3">
        <v>37.799999999999997</v>
      </c>
      <c r="BY127" s="3">
        <v>-6.9</v>
      </c>
      <c r="BZ127" s="3">
        <v>36</v>
      </c>
      <c r="CB127" s="3" t="s">
        <v>296</v>
      </c>
      <c r="CC127" s="3">
        <v>420</v>
      </c>
      <c r="CD127" s="16">
        <v>421</v>
      </c>
      <c r="CE127" s="26">
        <v>0</v>
      </c>
      <c r="CF127" s="26">
        <v>0</v>
      </c>
      <c r="CG127" s="26">
        <v>0</v>
      </c>
      <c r="CH127" s="26">
        <v>0</v>
      </c>
      <c r="CI127" s="23" t="s">
        <v>189</v>
      </c>
      <c r="CJ127" s="3">
        <v>0</v>
      </c>
      <c r="CK127" s="3">
        <v>0</v>
      </c>
      <c r="CL127" s="3">
        <v>0</v>
      </c>
      <c r="CM127" s="3">
        <v>0</v>
      </c>
      <c r="CN127" s="2" t="s">
        <v>189</v>
      </c>
      <c r="CO127" s="43">
        <v>0</v>
      </c>
      <c r="CP127" s="43">
        <v>0</v>
      </c>
      <c r="CQ127" s="43">
        <v>0</v>
      </c>
      <c r="CR127" s="43">
        <v>0</v>
      </c>
      <c r="CS127" s="2" t="s">
        <v>189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2" t="s">
        <v>189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 t="s">
        <v>189</v>
      </c>
      <c r="DF127" s="3">
        <v>0</v>
      </c>
      <c r="DG127" s="3">
        <v>0</v>
      </c>
      <c r="DH127" s="3">
        <v>0</v>
      </c>
      <c r="DI127" s="3">
        <v>0</v>
      </c>
      <c r="DJ127" s="2" t="s">
        <v>189</v>
      </c>
      <c r="DK127" s="3">
        <v>0</v>
      </c>
      <c r="DL127" s="3">
        <v>0</v>
      </c>
      <c r="DM127" s="3">
        <v>0</v>
      </c>
      <c r="DN127" s="3">
        <v>0</v>
      </c>
      <c r="DO127" s="2" t="s">
        <v>189</v>
      </c>
    </row>
    <row r="128" spans="1:120">
      <c r="A128" t="s">
        <v>5</v>
      </c>
      <c r="B128" t="s">
        <v>6</v>
      </c>
      <c r="C128" t="s">
        <v>8</v>
      </c>
      <c r="D128" s="82">
        <v>6</v>
      </c>
      <c r="E128" t="s">
        <v>8</v>
      </c>
      <c r="F128" t="s">
        <v>284</v>
      </c>
      <c r="G128" s="1">
        <v>37.394449999999999</v>
      </c>
      <c r="H128" s="3">
        <v>108.30246</v>
      </c>
      <c r="I128">
        <v>2256</v>
      </c>
      <c r="J128" s="3" t="s">
        <v>273</v>
      </c>
      <c r="K128" s="16">
        <v>2</v>
      </c>
      <c r="L128" s="15">
        <v>43.4</v>
      </c>
      <c r="M128" s="16">
        <v>2.4</v>
      </c>
      <c r="N128" s="15">
        <v>5</v>
      </c>
      <c r="O128" s="3">
        <v>9</v>
      </c>
      <c r="P128" s="3">
        <v>0</v>
      </c>
      <c r="Q128" s="3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3">
        <v>1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1</v>
      </c>
      <c r="AK128" s="3">
        <v>0</v>
      </c>
      <c r="AL128" s="1">
        <v>0</v>
      </c>
      <c r="AM128" s="1">
        <v>55</v>
      </c>
      <c r="AN128" s="1">
        <f t="shared" si="44"/>
        <v>45</v>
      </c>
      <c r="AO128" s="23">
        <v>45</v>
      </c>
      <c r="AP128" s="1">
        <f t="shared" si="25"/>
        <v>0</v>
      </c>
      <c r="AQ128" s="1">
        <v>45</v>
      </c>
      <c r="AR128">
        <f t="shared" si="26"/>
        <v>10</v>
      </c>
      <c r="AS128">
        <f t="shared" si="27"/>
        <v>10</v>
      </c>
      <c r="AT128" s="102">
        <f t="shared" si="28"/>
        <v>0</v>
      </c>
      <c r="AU128" s="102">
        <f t="shared" si="29"/>
        <v>10</v>
      </c>
      <c r="AV128" s="1">
        <f t="shared" si="38"/>
        <v>55</v>
      </c>
      <c r="AW128" s="1">
        <f t="shared" si="30"/>
        <v>0</v>
      </c>
      <c r="AX128" s="1">
        <f t="shared" si="31"/>
        <v>0</v>
      </c>
      <c r="AY128" s="15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1</v>
      </c>
      <c r="BJ128" s="3">
        <v>0</v>
      </c>
      <c r="BK128" s="23">
        <v>0</v>
      </c>
      <c r="BL128" s="23">
        <v>0</v>
      </c>
      <c r="BM128" s="23">
        <v>0</v>
      </c>
      <c r="BN128" s="3">
        <v>0</v>
      </c>
      <c r="BO128" s="3">
        <v>0</v>
      </c>
      <c r="BP128" s="3">
        <f t="shared" si="32"/>
        <v>1</v>
      </c>
      <c r="BQ128" s="3">
        <f t="shared" si="33"/>
        <v>1</v>
      </c>
      <c r="BR128" s="26">
        <f t="shared" si="45"/>
        <v>0</v>
      </c>
      <c r="BS128" s="26">
        <f t="shared" si="46"/>
        <v>0</v>
      </c>
      <c r="BT128" s="26">
        <f t="shared" si="36"/>
        <v>1</v>
      </c>
      <c r="BU128" s="26">
        <f t="shared" si="37"/>
        <v>1</v>
      </c>
      <c r="BV128" s="46">
        <v>1</v>
      </c>
      <c r="BW128" s="3">
        <v>6.1</v>
      </c>
      <c r="BX128" s="3">
        <v>57</v>
      </c>
      <c r="BY128" s="3">
        <v>-5</v>
      </c>
      <c r="BZ128" s="3">
        <v>30</v>
      </c>
      <c r="CB128" s="3" t="s">
        <v>296</v>
      </c>
      <c r="CC128" s="3">
        <v>422</v>
      </c>
      <c r="CD128" s="16">
        <v>423</v>
      </c>
      <c r="CE128" s="26">
        <v>0</v>
      </c>
      <c r="CF128" s="26">
        <v>0</v>
      </c>
      <c r="CG128" s="26">
        <v>0</v>
      </c>
      <c r="CH128" s="26">
        <v>0</v>
      </c>
      <c r="CI128" s="23" t="s">
        <v>189</v>
      </c>
      <c r="CJ128" s="3">
        <v>0</v>
      </c>
      <c r="CK128" s="3">
        <v>0</v>
      </c>
      <c r="CL128" s="3">
        <v>0</v>
      </c>
      <c r="CM128" s="3">
        <v>0</v>
      </c>
      <c r="CN128" s="2" t="s">
        <v>189</v>
      </c>
      <c r="CO128" s="43">
        <v>0</v>
      </c>
      <c r="CP128" s="43">
        <v>0</v>
      </c>
      <c r="CQ128" s="43">
        <v>0</v>
      </c>
      <c r="CR128" s="43">
        <v>0</v>
      </c>
      <c r="CS128" s="2" t="s">
        <v>189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2" t="s">
        <v>189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 t="s">
        <v>189</v>
      </c>
      <c r="DF128" s="3">
        <v>0</v>
      </c>
      <c r="DG128" s="3">
        <v>0</v>
      </c>
      <c r="DH128" s="3">
        <v>0</v>
      </c>
      <c r="DI128" s="3">
        <v>0</v>
      </c>
      <c r="DJ128" s="2" t="s">
        <v>189</v>
      </c>
      <c r="DK128" s="3">
        <v>0</v>
      </c>
      <c r="DL128" s="3">
        <v>1</v>
      </c>
      <c r="DM128" s="3">
        <v>0</v>
      </c>
      <c r="DN128" s="3">
        <v>0</v>
      </c>
      <c r="DO128" s="2" t="s">
        <v>189</v>
      </c>
    </row>
    <row r="129" spans="1:154">
      <c r="A129" t="s">
        <v>5</v>
      </c>
      <c r="B129" t="s">
        <v>6</v>
      </c>
      <c r="C129" t="s">
        <v>8</v>
      </c>
      <c r="D129" s="82">
        <v>7</v>
      </c>
      <c r="E129" t="s">
        <v>15</v>
      </c>
      <c r="F129" t="s">
        <v>285</v>
      </c>
      <c r="G129" s="1">
        <v>37.394980000000004</v>
      </c>
      <c r="H129" s="3">
        <v>108.3022</v>
      </c>
      <c r="I129">
        <v>2266</v>
      </c>
      <c r="J129" s="3" t="s">
        <v>273</v>
      </c>
      <c r="K129" s="16">
        <v>3</v>
      </c>
      <c r="L129" s="15">
        <v>43.8</v>
      </c>
      <c r="M129" s="16">
        <v>3.5</v>
      </c>
      <c r="N129" s="15">
        <v>10</v>
      </c>
      <c r="O129" s="3">
        <v>12</v>
      </c>
      <c r="P129" s="3">
        <v>0</v>
      </c>
      <c r="Q129" s="3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0</v>
      </c>
      <c r="AL129" s="1">
        <v>0</v>
      </c>
      <c r="AM129" s="1">
        <v>130</v>
      </c>
      <c r="AN129" s="1">
        <f t="shared" si="44"/>
        <v>120</v>
      </c>
      <c r="AO129" s="23">
        <v>120</v>
      </c>
      <c r="AP129" s="1">
        <f t="shared" si="25"/>
        <v>0</v>
      </c>
      <c r="AQ129" s="1">
        <v>120</v>
      </c>
      <c r="AR129">
        <f t="shared" si="26"/>
        <v>10</v>
      </c>
      <c r="AS129">
        <f t="shared" si="27"/>
        <v>10</v>
      </c>
      <c r="AT129" s="102">
        <f t="shared" si="28"/>
        <v>0</v>
      </c>
      <c r="AU129" s="102">
        <f t="shared" si="29"/>
        <v>10</v>
      </c>
      <c r="AV129" s="1">
        <f t="shared" si="38"/>
        <v>130</v>
      </c>
      <c r="AW129" s="1">
        <f t="shared" si="30"/>
        <v>0</v>
      </c>
      <c r="AX129" s="1">
        <f t="shared" si="31"/>
        <v>0</v>
      </c>
      <c r="AY129" s="15">
        <v>6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23">
        <v>0</v>
      </c>
      <c r="BL129" s="23">
        <v>0</v>
      </c>
      <c r="BM129" s="23">
        <v>0</v>
      </c>
      <c r="BN129" s="3">
        <v>1</v>
      </c>
      <c r="BO129" s="3">
        <v>0</v>
      </c>
      <c r="BP129" s="3">
        <f t="shared" si="32"/>
        <v>7</v>
      </c>
      <c r="BQ129" s="3">
        <f t="shared" si="33"/>
        <v>7</v>
      </c>
      <c r="BR129" s="26">
        <f t="shared" si="45"/>
        <v>6</v>
      </c>
      <c r="BS129" s="26">
        <f t="shared" si="46"/>
        <v>6</v>
      </c>
      <c r="BT129" s="26">
        <f t="shared" si="36"/>
        <v>1</v>
      </c>
      <c r="BU129" s="26">
        <f t="shared" si="37"/>
        <v>1</v>
      </c>
      <c r="BV129" s="46">
        <v>5</v>
      </c>
      <c r="BW129" s="3">
        <v>61.6</v>
      </c>
      <c r="BX129" s="3">
        <v>92.3</v>
      </c>
      <c r="BY129" s="3">
        <v>-6.6</v>
      </c>
      <c r="BZ129" s="3">
        <v>20</v>
      </c>
      <c r="CB129" s="3" t="s">
        <v>296</v>
      </c>
      <c r="CC129" s="3">
        <v>424</v>
      </c>
      <c r="CD129" s="16">
        <v>425</v>
      </c>
      <c r="CE129" s="26">
        <v>0</v>
      </c>
      <c r="CF129" s="26">
        <v>0</v>
      </c>
      <c r="CG129" s="26">
        <v>0</v>
      </c>
      <c r="CH129" s="26">
        <v>0</v>
      </c>
      <c r="CI129" s="23">
        <v>4</v>
      </c>
      <c r="CJ129" s="3">
        <v>0</v>
      </c>
      <c r="CK129" s="3">
        <v>0</v>
      </c>
      <c r="CL129" s="3">
        <v>0</v>
      </c>
      <c r="CM129" s="3">
        <v>0</v>
      </c>
      <c r="CN129" s="2" t="s">
        <v>189</v>
      </c>
      <c r="CO129" s="43">
        <v>0</v>
      </c>
      <c r="CP129" s="43">
        <v>0</v>
      </c>
      <c r="CQ129" s="43">
        <v>0</v>
      </c>
      <c r="CR129" s="43">
        <v>0</v>
      </c>
      <c r="CS129" s="2" t="s">
        <v>189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2" t="s">
        <v>189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 t="s">
        <v>189</v>
      </c>
      <c r="DF129" s="3">
        <v>1</v>
      </c>
      <c r="DG129" s="3">
        <v>0</v>
      </c>
      <c r="DH129" s="3">
        <v>0</v>
      </c>
      <c r="DI129" s="3">
        <v>0</v>
      </c>
      <c r="DJ129" s="2" t="s">
        <v>189</v>
      </c>
      <c r="DK129" s="3">
        <v>0</v>
      </c>
      <c r="DL129" s="3">
        <v>0</v>
      </c>
      <c r="DM129" s="3">
        <v>1</v>
      </c>
      <c r="DN129" s="3">
        <v>0</v>
      </c>
      <c r="DO129" s="2" t="s">
        <v>189</v>
      </c>
    </row>
    <row r="130" spans="1:154">
      <c r="A130" t="s">
        <v>5</v>
      </c>
      <c r="B130" t="s">
        <v>6</v>
      </c>
      <c r="C130" t="s">
        <v>8</v>
      </c>
      <c r="D130" s="82">
        <v>7</v>
      </c>
      <c r="E130" t="s">
        <v>8</v>
      </c>
      <c r="F130" t="str">
        <f t="shared" ref="F130:F161" si="47">CONCATENATE(B130,"-",C130,"-",D130,E130)</f>
        <v>PIPO-L-7L</v>
      </c>
      <c r="G130" s="1">
        <v>37.394919999999999</v>
      </c>
      <c r="H130" s="3">
        <v>108.30246</v>
      </c>
      <c r="I130">
        <v>2259</v>
      </c>
      <c r="J130" s="3" t="s">
        <v>16</v>
      </c>
      <c r="K130" s="16">
        <v>2</v>
      </c>
      <c r="L130" s="15">
        <v>47.9</v>
      </c>
      <c r="M130" s="16">
        <v>4.7</v>
      </c>
      <c r="N130" s="15">
        <v>10</v>
      </c>
      <c r="O130" s="3">
        <v>2</v>
      </c>
      <c r="P130" s="3">
        <v>0</v>
      </c>
      <c r="Q130" s="3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2</v>
      </c>
      <c r="AK130" s="3">
        <v>0</v>
      </c>
      <c r="AL130" s="1">
        <v>0</v>
      </c>
      <c r="AM130" s="1">
        <v>40</v>
      </c>
      <c r="AN130" s="1">
        <f t="shared" si="44"/>
        <v>20</v>
      </c>
      <c r="AO130" s="23">
        <v>20</v>
      </c>
      <c r="AP130" s="1">
        <f t="shared" si="25"/>
        <v>0</v>
      </c>
      <c r="AQ130" s="1">
        <v>20</v>
      </c>
      <c r="AR130">
        <f t="shared" si="26"/>
        <v>20</v>
      </c>
      <c r="AS130">
        <f t="shared" si="27"/>
        <v>20</v>
      </c>
      <c r="AT130" s="102">
        <f t="shared" si="28"/>
        <v>0</v>
      </c>
      <c r="AU130" s="102">
        <f t="shared" si="29"/>
        <v>20</v>
      </c>
      <c r="AV130" s="1">
        <f t="shared" si="38"/>
        <v>40</v>
      </c>
      <c r="AW130" s="1">
        <f t="shared" si="30"/>
        <v>0</v>
      </c>
      <c r="AX130" s="1">
        <f t="shared" si="31"/>
        <v>0</v>
      </c>
      <c r="AY130" s="15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23">
        <v>0</v>
      </c>
      <c r="BL130" s="23">
        <v>0</v>
      </c>
      <c r="BM130" s="23">
        <v>0</v>
      </c>
      <c r="BN130" s="3">
        <v>2</v>
      </c>
      <c r="BO130" s="3">
        <v>0</v>
      </c>
      <c r="BP130" s="3">
        <f t="shared" si="32"/>
        <v>2</v>
      </c>
      <c r="BQ130" s="3">
        <f t="shared" si="33"/>
        <v>2</v>
      </c>
      <c r="BR130" s="26">
        <f t="shared" si="45"/>
        <v>0</v>
      </c>
      <c r="BS130" s="26">
        <f t="shared" si="46"/>
        <v>0</v>
      </c>
      <c r="BT130" s="26">
        <f t="shared" si="36"/>
        <v>2</v>
      </c>
      <c r="BU130" s="26">
        <f t="shared" si="37"/>
        <v>2</v>
      </c>
      <c r="BV130" s="46">
        <v>1</v>
      </c>
      <c r="BW130" s="3">
        <v>10.4</v>
      </c>
      <c r="BX130" s="3">
        <v>91.3</v>
      </c>
      <c r="BY130" s="3">
        <v>-1.6</v>
      </c>
      <c r="BZ130" s="3">
        <v>18</v>
      </c>
      <c r="CB130" s="3" t="s">
        <v>296</v>
      </c>
      <c r="CC130" s="3">
        <v>426</v>
      </c>
      <c r="CD130" s="16">
        <f t="shared" ref="CD130:CD137" si="48">CC130+1</f>
        <v>427</v>
      </c>
      <c r="CE130" s="26">
        <v>0</v>
      </c>
      <c r="CF130" s="26">
        <v>0</v>
      </c>
      <c r="CG130" s="26">
        <v>0</v>
      </c>
      <c r="CH130" s="26">
        <v>0</v>
      </c>
      <c r="CI130" s="23" t="s">
        <v>189</v>
      </c>
      <c r="CJ130" s="3">
        <v>0</v>
      </c>
      <c r="CK130" s="3">
        <v>0</v>
      </c>
      <c r="CL130" s="3">
        <v>0</v>
      </c>
      <c r="CM130" s="3">
        <v>0</v>
      </c>
      <c r="CN130" s="2" t="s">
        <v>189</v>
      </c>
      <c r="CO130" s="43">
        <v>0</v>
      </c>
      <c r="CP130" s="43">
        <v>0</v>
      </c>
      <c r="CQ130" s="43">
        <v>0</v>
      </c>
      <c r="CR130" s="43">
        <v>0</v>
      </c>
      <c r="CS130" s="2" t="s">
        <v>189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2" t="s">
        <v>189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51" t="s">
        <v>189</v>
      </c>
      <c r="DF130" s="3">
        <v>0</v>
      </c>
      <c r="DG130" s="3">
        <v>0</v>
      </c>
      <c r="DH130" s="3">
        <v>0</v>
      </c>
      <c r="DI130" s="3">
        <v>4</v>
      </c>
      <c r="DJ130" s="2" t="s">
        <v>189</v>
      </c>
      <c r="DK130" s="3">
        <v>0</v>
      </c>
      <c r="DL130" s="3">
        <v>0</v>
      </c>
      <c r="DM130" s="3">
        <v>0</v>
      </c>
      <c r="DN130" s="3">
        <v>0</v>
      </c>
      <c r="DO130" s="2" t="s">
        <v>189</v>
      </c>
    </row>
    <row r="131" spans="1:154">
      <c r="A131" t="s">
        <v>5</v>
      </c>
      <c r="B131" t="s">
        <v>6</v>
      </c>
      <c r="C131" t="s">
        <v>8</v>
      </c>
      <c r="D131" s="82">
        <v>8</v>
      </c>
      <c r="E131" t="s">
        <v>15</v>
      </c>
      <c r="F131" t="str">
        <f t="shared" si="47"/>
        <v>PIPO-L-8H</v>
      </c>
      <c r="G131" s="1">
        <v>37.392150000000001</v>
      </c>
      <c r="H131" s="3">
        <v>108.30973999999999</v>
      </c>
      <c r="I131">
        <v>2246</v>
      </c>
      <c r="J131" s="3" t="s">
        <v>18</v>
      </c>
      <c r="K131" s="16">
        <v>15</v>
      </c>
      <c r="L131" s="15">
        <v>40.799999999999997</v>
      </c>
      <c r="M131" s="16">
        <v>3.5</v>
      </c>
      <c r="N131" s="15">
        <v>5</v>
      </c>
      <c r="O131" s="3">
        <v>9</v>
      </c>
      <c r="P131" s="3">
        <v>0</v>
      </c>
      <c r="Q131" s="3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3">
        <v>3</v>
      </c>
      <c r="AE131" s="3">
        <v>0</v>
      </c>
      <c r="AF131" s="3">
        <v>1</v>
      </c>
      <c r="AG131" s="3">
        <v>0</v>
      </c>
      <c r="AH131" s="3">
        <v>0</v>
      </c>
      <c r="AI131" s="3">
        <v>0</v>
      </c>
      <c r="AJ131" s="3">
        <v>2</v>
      </c>
      <c r="AK131" s="3">
        <v>0</v>
      </c>
      <c r="AL131" s="1">
        <v>0</v>
      </c>
      <c r="AM131" s="1">
        <v>80</v>
      </c>
      <c r="AN131" s="1">
        <f t="shared" si="44"/>
        <v>45</v>
      </c>
      <c r="AO131" s="23">
        <v>45</v>
      </c>
      <c r="AP131" s="1">
        <f t="shared" ref="AP131:AP194" si="49">AQ131-AN131</f>
        <v>5</v>
      </c>
      <c r="AQ131" s="1">
        <v>50</v>
      </c>
      <c r="AR131">
        <f t="shared" ref="AR131:AR194" si="50">AV131-AN131</f>
        <v>25</v>
      </c>
      <c r="AS131">
        <f t="shared" ref="AS131:AS194" si="51">AV131+AW131-AO131</f>
        <v>25</v>
      </c>
      <c r="AT131" s="102">
        <f t="shared" ref="AT131:AT194" si="52">AU131-AR131</f>
        <v>5</v>
      </c>
      <c r="AU131" s="102">
        <f t="shared" ref="AU131:AU194" si="53">AM131-AQ131</f>
        <v>30</v>
      </c>
      <c r="AV131" s="1">
        <f t="shared" si="38"/>
        <v>70</v>
      </c>
      <c r="AW131" s="1">
        <f t="shared" ref="AW131:AW194" si="54">(P131+S131+V131+Y131+AB131+AE131+AH131+AK131)*N131</f>
        <v>0</v>
      </c>
      <c r="AX131" s="1">
        <f t="shared" ref="AX131:AX194" si="55">AM131-AV131-AW131</f>
        <v>10</v>
      </c>
      <c r="AY131" s="15">
        <v>2</v>
      </c>
      <c r="AZ131" s="3">
        <v>1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3</v>
      </c>
      <c r="BJ131" s="3">
        <v>1</v>
      </c>
      <c r="BK131" s="23">
        <v>0</v>
      </c>
      <c r="BL131" s="23">
        <v>0</v>
      </c>
      <c r="BM131" s="23">
        <v>0</v>
      </c>
      <c r="BN131" s="3">
        <v>0</v>
      </c>
      <c r="BO131" s="3">
        <v>0</v>
      </c>
      <c r="BP131" s="3">
        <f t="shared" ref="BP131:BP194" si="56">SUM(AY131:BO131)</f>
        <v>7</v>
      </c>
      <c r="BQ131" s="3">
        <f t="shared" ref="BQ131:BQ194" si="57">SUM(AY131,BA131,BC131,BE131,BG131,BI131,BK131,BL131,BN131)</f>
        <v>5</v>
      </c>
      <c r="BR131" s="26">
        <f t="shared" si="45"/>
        <v>3</v>
      </c>
      <c r="BS131" s="26">
        <f t="shared" si="46"/>
        <v>2</v>
      </c>
      <c r="BT131" s="26">
        <f t="shared" ref="BT131:BT194" si="58">BP131-BR131</f>
        <v>4</v>
      </c>
      <c r="BU131" s="26">
        <f t="shared" ref="BU131:BU194" si="59">BQ131-BS131</f>
        <v>3</v>
      </c>
      <c r="BV131" s="46">
        <v>3</v>
      </c>
      <c r="BW131" s="3">
        <v>12.3</v>
      </c>
      <c r="BX131" s="3">
        <v>86</v>
      </c>
      <c r="BY131" s="3">
        <v>-16.7</v>
      </c>
      <c r="BZ131" s="3">
        <v>15</v>
      </c>
      <c r="CB131" s="3" t="s">
        <v>297</v>
      </c>
      <c r="CC131" s="3">
        <v>428</v>
      </c>
      <c r="CD131" s="16">
        <f t="shared" si="48"/>
        <v>429</v>
      </c>
      <c r="CE131" s="26">
        <v>0</v>
      </c>
      <c r="CF131" s="26">
        <v>0</v>
      </c>
      <c r="CG131" s="26">
        <v>0</v>
      </c>
      <c r="CH131" s="26">
        <v>0</v>
      </c>
      <c r="CI131" s="23" t="s">
        <v>189</v>
      </c>
      <c r="CJ131" s="3">
        <v>0</v>
      </c>
      <c r="CK131" s="3">
        <v>0</v>
      </c>
      <c r="CL131" s="3">
        <v>0</v>
      </c>
      <c r="CM131" s="3">
        <v>0</v>
      </c>
      <c r="CN131" s="2" t="s">
        <v>189</v>
      </c>
      <c r="CO131" s="43">
        <v>0</v>
      </c>
      <c r="CP131" s="43">
        <v>0</v>
      </c>
      <c r="CQ131" s="43">
        <v>0</v>
      </c>
      <c r="CR131" s="43">
        <v>0</v>
      </c>
      <c r="CS131" s="2" t="s">
        <v>189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2" t="s">
        <v>189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 t="s">
        <v>189</v>
      </c>
      <c r="DF131" s="3">
        <v>0</v>
      </c>
      <c r="DG131" s="3">
        <v>0</v>
      </c>
      <c r="DH131" s="3">
        <v>3</v>
      </c>
      <c r="DI131" s="3">
        <v>3</v>
      </c>
      <c r="DJ131" s="2">
        <v>3</v>
      </c>
      <c r="DK131" s="3">
        <v>0</v>
      </c>
      <c r="DL131" s="3">
        <v>0</v>
      </c>
      <c r="DM131" s="3">
        <v>0</v>
      </c>
      <c r="DN131" s="3">
        <v>0</v>
      </c>
      <c r="DO131" s="2" t="s">
        <v>189</v>
      </c>
    </row>
    <row r="132" spans="1:154">
      <c r="A132" s="1" t="s">
        <v>5</v>
      </c>
      <c r="B132" s="1" t="s">
        <v>6</v>
      </c>
      <c r="C132" s="1" t="s">
        <v>8</v>
      </c>
      <c r="D132" s="81">
        <v>8</v>
      </c>
      <c r="E132" s="1" t="s">
        <v>8</v>
      </c>
      <c r="F132" s="1" t="str">
        <f t="shared" si="47"/>
        <v>PIPO-L-8L</v>
      </c>
      <c r="G132" s="1">
        <v>37.392400000000002</v>
      </c>
      <c r="H132" s="3">
        <v>108.30982999999999</v>
      </c>
      <c r="I132" s="1">
        <v>2240</v>
      </c>
      <c r="J132" s="3" t="s">
        <v>18</v>
      </c>
      <c r="K132" s="16">
        <v>10</v>
      </c>
      <c r="L132" s="15">
        <v>46.5</v>
      </c>
      <c r="M132" s="16">
        <v>3.5</v>
      </c>
      <c r="N132" s="15">
        <v>5</v>
      </c>
      <c r="O132" s="3">
        <v>2</v>
      </c>
      <c r="P132" s="3">
        <v>0</v>
      </c>
      <c r="Q132" s="3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3">
        <v>3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1</v>
      </c>
      <c r="AK132" s="3">
        <v>0</v>
      </c>
      <c r="AL132" s="1">
        <v>0</v>
      </c>
      <c r="AM132" s="1">
        <v>30</v>
      </c>
      <c r="AN132" s="1">
        <f t="shared" si="44"/>
        <v>10</v>
      </c>
      <c r="AO132" s="23">
        <v>10</v>
      </c>
      <c r="AP132" s="1">
        <f t="shared" si="49"/>
        <v>0</v>
      </c>
      <c r="AQ132" s="1">
        <v>10</v>
      </c>
      <c r="AR132">
        <f t="shared" si="50"/>
        <v>20</v>
      </c>
      <c r="AS132">
        <f t="shared" si="51"/>
        <v>20</v>
      </c>
      <c r="AT132" s="102">
        <f t="shared" si="52"/>
        <v>0</v>
      </c>
      <c r="AU132" s="102">
        <f t="shared" si="53"/>
        <v>20</v>
      </c>
      <c r="AV132" s="1">
        <f t="shared" si="38"/>
        <v>30</v>
      </c>
      <c r="AW132" s="1">
        <f t="shared" si="54"/>
        <v>0</v>
      </c>
      <c r="AX132" s="1">
        <f t="shared" si="55"/>
        <v>0</v>
      </c>
      <c r="AY132" s="15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1</v>
      </c>
      <c r="BJ132" s="3">
        <v>0</v>
      </c>
      <c r="BK132" s="23">
        <v>0</v>
      </c>
      <c r="BL132" s="23">
        <v>0</v>
      </c>
      <c r="BM132" s="23">
        <v>0</v>
      </c>
      <c r="BN132" s="3">
        <v>0</v>
      </c>
      <c r="BO132" s="3">
        <v>0</v>
      </c>
      <c r="BP132" s="3">
        <f t="shared" si="56"/>
        <v>1</v>
      </c>
      <c r="BQ132" s="3">
        <f t="shared" si="57"/>
        <v>1</v>
      </c>
      <c r="BR132" s="26">
        <f t="shared" si="45"/>
        <v>0</v>
      </c>
      <c r="BS132" s="26">
        <f t="shared" si="46"/>
        <v>0</v>
      </c>
      <c r="BT132" s="26">
        <f t="shared" si="58"/>
        <v>1</v>
      </c>
      <c r="BU132" s="26">
        <f t="shared" si="59"/>
        <v>1</v>
      </c>
      <c r="BV132" s="46">
        <v>1</v>
      </c>
      <c r="BW132" s="3">
        <v>-3.4</v>
      </c>
      <c r="BX132" s="3">
        <v>40</v>
      </c>
      <c r="BY132" s="3">
        <v>-14</v>
      </c>
      <c r="BZ132" s="3">
        <v>30</v>
      </c>
      <c r="CB132" s="3" t="s">
        <v>297</v>
      </c>
      <c r="CC132" s="3">
        <v>430</v>
      </c>
      <c r="CD132" s="16">
        <f t="shared" si="48"/>
        <v>431</v>
      </c>
      <c r="CE132" s="26">
        <v>0</v>
      </c>
      <c r="CF132" s="26">
        <v>0</v>
      </c>
      <c r="CG132" s="26">
        <v>0</v>
      </c>
      <c r="CH132" s="26">
        <v>0</v>
      </c>
      <c r="CI132" s="23" t="s">
        <v>189</v>
      </c>
      <c r="CJ132" s="3">
        <v>0</v>
      </c>
      <c r="CK132" s="3">
        <v>0</v>
      </c>
      <c r="CL132" s="3">
        <v>0</v>
      </c>
      <c r="CM132" s="3">
        <v>0</v>
      </c>
      <c r="CN132" s="2" t="s">
        <v>189</v>
      </c>
      <c r="CO132" s="43">
        <v>0</v>
      </c>
      <c r="CP132" s="43">
        <v>0</v>
      </c>
      <c r="CQ132" s="43">
        <v>0</v>
      </c>
      <c r="CR132" s="43">
        <v>0</v>
      </c>
      <c r="CS132" s="2" t="s">
        <v>189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2" t="s">
        <v>189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51" t="s">
        <v>189</v>
      </c>
      <c r="DF132" s="3">
        <v>2</v>
      </c>
      <c r="DG132" s="3">
        <v>1</v>
      </c>
      <c r="DH132" s="3">
        <v>0</v>
      </c>
      <c r="DI132" s="3">
        <v>1</v>
      </c>
      <c r="DJ132" s="2" t="s">
        <v>189</v>
      </c>
      <c r="DK132" s="3">
        <v>1</v>
      </c>
      <c r="DL132" s="3">
        <v>1</v>
      </c>
      <c r="DM132" s="3">
        <v>0</v>
      </c>
      <c r="DN132" s="3">
        <v>0</v>
      </c>
      <c r="DO132" s="2" t="s">
        <v>189</v>
      </c>
    </row>
    <row r="133" spans="1:154">
      <c r="A133" t="s">
        <v>5</v>
      </c>
      <c r="B133" t="s">
        <v>6</v>
      </c>
      <c r="C133" t="s">
        <v>8</v>
      </c>
      <c r="D133" s="82">
        <v>9</v>
      </c>
      <c r="E133" t="s">
        <v>15</v>
      </c>
      <c r="F133" t="str">
        <f t="shared" si="47"/>
        <v>PIPO-L-9H</v>
      </c>
      <c r="G133" s="1">
        <v>37.39235</v>
      </c>
      <c r="H133" s="3">
        <v>108.30911999999999</v>
      </c>
      <c r="I133">
        <v>2250</v>
      </c>
      <c r="J133" s="3" t="s">
        <v>273</v>
      </c>
      <c r="K133" s="16">
        <v>3</v>
      </c>
      <c r="L133" s="15">
        <v>33.799999999999997</v>
      </c>
      <c r="M133" s="16">
        <v>3</v>
      </c>
      <c r="N133" s="15">
        <v>5</v>
      </c>
      <c r="O133" s="3">
        <v>14</v>
      </c>
      <c r="P133" s="3">
        <v>0</v>
      </c>
      <c r="Q133" s="3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</v>
      </c>
      <c r="AK133" s="3">
        <v>0</v>
      </c>
      <c r="AL133" s="1">
        <v>0</v>
      </c>
      <c r="AM133" s="1">
        <v>80</v>
      </c>
      <c r="AN133" s="1">
        <f t="shared" si="44"/>
        <v>70</v>
      </c>
      <c r="AO133" s="23">
        <v>70</v>
      </c>
      <c r="AP133" s="1">
        <f t="shared" si="49"/>
        <v>0</v>
      </c>
      <c r="AQ133" s="23">
        <v>70</v>
      </c>
      <c r="AR133">
        <f t="shared" si="50"/>
        <v>10</v>
      </c>
      <c r="AS133">
        <f t="shared" si="51"/>
        <v>10</v>
      </c>
      <c r="AT133" s="102">
        <f t="shared" si="52"/>
        <v>0</v>
      </c>
      <c r="AU133" s="102">
        <f t="shared" si="53"/>
        <v>10</v>
      </c>
      <c r="AV133" s="1">
        <f t="shared" si="38"/>
        <v>80</v>
      </c>
      <c r="AW133" s="1">
        <f t="shared" si="54"/>
        <v>0</v>
      </c>
      <c r="AX133" s="1">
        <f t="shared" si="55"/>
        <v>0</v>
      </c>
      <c r="AY133" s="15">
        <v>5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1</v>
      </c>
      <c r="BJ133" s="3">
        <v>0</v>
      </c>
      <c r="BK133" s="23">
        <v>0</v>
      </c>
      <c r="BL133" s="23">
        <v>0</v>
      </c>
      <c r="BM133" s="23">
        <v>0</v>
      </c>
      <c r="BN133" s="3">
        <v>0</v>
      </c>
      <c r="BO133" s="3">
        <v>0</v>
      </c>
      <c r="BP133" s="3">
        <f t="shared" si="56"/>
        <v>6</v>
      </c>
      <c r="BQ133" s="3">
        <f t="shared" si="57"/>
        <v>6</v>
      </c>
      <c r="BR133" s="26">
        <f t="shared" si="45"/>
        <v>5</v>
      </c>
      <c r="BS133" s="26">
        <f t="shared" si="46"/>
        <v>5</v>
      </c>
      <c r="BT133" s="26">
        <f t="shared" si="58"/>
        <v>1</v>
      </c>
      <c r="BU133" s="26">
        <f t="shared" si="59"/>
        <v>1</v>
      </c>
      <c r="BV133" s="46">
        <v>4</v>
      </c>
      <c r="BW133" s="3">
        <v>25.2</v>
      </c>
      <c r="BX133" s="3">
        <v>69.7</v>
      </c>
      <c r="BY133" s="3">
        <v>-5.7</v>
      </c>
      <c r="BZ133" s="3">
        <v>20</v>
      </c>
      <c r="CB133" s="3" t="s">
        <v>297</v>
      </c>
      <c r="CC133" s="3">
        <v>432</v>
      </c>
      <c r="CD133" s="16">
        <f t="shared" si="48"/>
        <v>433</v>
      </c>
      <c r="CE133" s="26">
        <v>0</v>
      </c>
      <c r="CF133" s="26">
        <v>0</v>
      </c>
      <c r="CG133" s="26">
        <v>0</v>
      </c>
      <c r="CH133" s="26">
        <v>0</v>
      </c>
      <c r="CI133" s="23" t="s">
        <v>189</v>
      </c>
      <c r="CJ133" s="3">
        <v>0</v>
      </c>
      <c r="CK133" s="3">
        <v>0</v>
      </c>
      <c r="CL133" s="3">
        <v>0</v>
      </c>
      <c r="CM133" s="3">
        <v>0</v>
      </c>
      <c r="CN133" s="2" t="s">
        <v>189</v>
      </c>
      <c r="CO133" s="43">
        <v>0</v>
      </c>
      <c r="CP133" s="43">
        <v>0</v>
      </c>
      <c r="CQ133" s="43">
        <v>0</v>
      </c>
      <c r="CR133" s="43">
        <v>0</v>
      </c>
      <c r="CS133" s="2" t="s">
        <v>189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2" t="s">
        <v>189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 t="s">
        <v>189</v>
      </c>
      <c r="DF133" s="3">
        <v>0</v>
      </c>
      <c r="DG133" s="3">
        <v>2</v>
      </c>
      <c r="DH133" s="3">
        <v>3</v>
      </c>
      <c r="DI133" s="3">
        <v>0</v>
      </c>
      <c r="DJ133" s="2" t="s">
        <v>189</v>
      </c>
      <c r="DK133" s="3">
        <v>0</v>
      </c>
      <c r="DL133" s="3">
        <v>1</v>
      </c>
      <c r="DM133" s="3">
        <v>1</v>
      </c>
      <c r="DN133" s="3">
        <v>0</v>
      </c>
      <c r="DO133" s="2" t="s">
        <v>189</v>
      </c>
    </row>
    <row r="134" spans="1:154">
      <c r="A134" s="30" t="s">
        <v>5</v>
      </c>
      <c r="B134" s="30" t="s">
        <v>6</v>
      </c>
      <c r="C134" s="30" t="s">
        <v>8</v>
      </c>
      <c r="D134" s="85">
        <v>9</v>
      </c>
      <c r="E134" s="30" t="s">
        <v>8</v>
      </c>
      <c r="F134" s="30" t="str">
        <f t="shared" si="47"/>
        <v>PIPO-L-9L</v>
      </c>
      <c r="G134" s="30">
        <v>37.392229999999998</v>
      </c>
      <c r="H134" s="33">
        <v>108.30914</v>
      </c>
      <c r="I134" s="30">
        <v>2249</v>
      </c>
      <c r="J134" s="33" t="s">
        <v>16</v>
      </c>
      <c r="K134" s="32">
        <v>2</v>
      </c>
      <c r="L134" s="31">
        <v>37.5</v>
      </c>
      <c r="M134" s="32">
        <v>2.9</v>
      </c>
      <c r="N134" s="31">
        <v>5</v>
      </c>
      <c r="O134" s="33">
        <v>6</v>
      </c>
      <c r="P134" s="33">
        <v>0</v>
      </c>
      <c r="Q134" s="33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3">
        <v>1</v>
      </c>
      <c r="AE134" s="33">
        <v>0</v>
      </c>
      <c r="AF134" s="33">
        <v>0</v>
      </c>
      <c r="AG134" s="33">
        <v>0</v>
      </c>
      <c r="AH134" s="33">
        <v>0</v>
      </c>
      <c r="AI134" s="33">
        <v>0</v>
      </c>
      <c r="AJ134" s="33">
        <v>4</v>
      </c>
      <c r="AK134" s="33">
        <v>0</v>
      </c>
      <c r="AL134" s="32">
        <v>0</v>
      </c>
      <c r="AM134" s="1">
        <v>55</v>
      </c>
      <c r="AN134" s="1">
        <f t="shared" si="44"/>
        <v>30</v>
      </c>
      <c r="AO134" s="23">
        <v>30</v>
      </c>
      <c r="AP134" s="1">
        <f t="shared" si="49"/>
        <v>0</v>
      </c>
      <c r="AQ134" s="23">
        <v>30</v>
      </c>
      <c r="AR134">
        <f t="shared" si="50"/>
        <v>25</v>
      </c>
      <c r="AS134">
        <f t="shared" si="51"/>
        <v>25</v>
      </c>
      <c r="AT134" s="102">
        <f t="shared" si="52"/>
        <v>0</v>
      </c>
      <c r="AU134" s="102">
        <f t="shared" si="53"/>
        <v>25</v>
      </c>
      <c r="AV134" s="1">
        <f t="shared" si="38"/>
        <v>55</v>
      </c>
      <c r="AW134" s="1">
        <f t="shared" si="54"/>
        <v>0</v>
      </c>
      <c r="AX134" s="1">
        <f t="shared" si="55"/>
        <v>0</v>
      </c>
      <c r="AY134" s="31">
        <v>0</v>
      </c>
      <c r="AZ134" s="33">
        <v>0</v>
      </c>
      <c r="BA134" s="33">
        <v>0</v>
      </c>
      <c r="BB134" s="33">
        <v>0</v>
      </c>
      <c r="BC134" s="33">
        <v>0</v>
      </c>
      <c r="BD134" s="33">
        <v>0</v>
      </c>
      <c r="BE134" s="33">
        <v>0</v>
      </c>
      <c r="BF134" s="33">
        <v>0</v>
      </c>
      <c r="BG134" s="33">
        <v>0</v>
      </c>
      <c r="BH134" s="33">
        <v>0</v>
      </c>
      <c r="BI134" s="33">
        <v>1</v>
      </c>
      <c r="BJ134" s="3">
        <v>0</v>
      </c>
      <c r="BK134" s="23">
        <v>0</v>
      </c>
      <c r="BL134" s="23">
        <v>0</v>
      </c>
      <c r="BM134" s="23">
        <v>0</v>
      </c>
      <c r="BN134" s="33">
        <v>4</v>
      </c>
      <c r="BO134" s="33">
        <v>0</v>
      </c>
      <c r="BP134" s="3">
        <f t="shared" si="56"/>
        <v>5</v>
      </c>
      <c r="BQ134" s="3">
        <f t="shared" si="57"/>
        <v>5</v>
      </c>
      <c r="BR134" s="26">
        <f t="shared" si="45"/>
        <v>0</v>
      </c>
      <c r="BS134" s="26">
        <f t="shared" si="46"/>
        <v>0</v>
      </c>
      <c r="BT134" s="26">
        <f t="shared" si="58"/>
        <v>5</v>
      </c>
      <c r="BU134" s="26">
        <f t="shared" si="59"/>
        <v>5</v>
      </c>
      <c r="BV134" s="52">
        <v>2</v>
      </c>
      <c r="BW134" s="33">
        <v>13.7</v>
      </c>
      <c r="BX134" s="33">
        <v>71</v>
      </c>
      <c r="BY134" s="33">
        <v>-2.1</v>
      </c>
      <c r="BZ134" s="33">
        <v>18</v>
      </c>
      <c r="CA134" s="30"/>
      <c r="CB134" s="33" t="s">
        <v>297</v>
      </c>
      <c r="CC134" s="33">
        <v>434</v>
      </c>
      <c r="CD134" s="32">
        <f t="shared" si="48"/>
        <v>435</v>
      </c>
      <c r="CE134" s="26">
        <v>0</v>
      </c>
      <c r="CF134" s="26">
        <v>0</v>
      </c>
      <c r="CG134" s="26">
        <v>0</v>
      </c>
      <c r="CH134" s="26">
        <v>0</v>
      </c>
      <c r="CI134" s="23" t="s">
        <v>189</v>
      </c>
      <c r="CJ134" s="33">
        <v>0</v>
      </c>
      <c r="CK134" s="33">
        <v>0</v>
      </c>
      <c r="CL134" s="33">
        <v>0</v>
      </c>
      <c r="CM134" s="33">
        <v>0</v>
      </c>
      <c r="CN134" s="34" t="s">
        <v>189</v>
      </c>
      <c r="CO134" s="74">
        <v>0</v>
      </c>
      <c r="CP134" s="74">
        <v>0</v>
      </c>
      <c r="CQ134" s="74">
        <v>0</v>
      </c>
      <c r="CR134" s="74">
        <v>0</v>
      </c>
      <c r="CS134" s="2" t="s">
        <v>189</v>
      </c>
      <c r="CT134" s="33">
        <v>0</v>
      </c>
      <c r="CU134" s="33">
        <v>0</v>
      </c>
      <c r="CV134" s="33">
        <v>0</v>
      </c>
      <c r="CW134" s="33">
        <v>0</v>
      </c>
      <c r="CX134" s="33">
        <v>0</v>
      </c>
      <c r="CY134" s="34" t="s">
        <v>189</v>
      </c>
      <c r="CZ134" s="33">
        <v>0</v>
      </c>
      <c r="DA134" s="33">
        <v>0</v>
      </c>
      <c r="DB134" s="33">
        <v>0</v>
      </c>
      <c r="DC134" s="33">
        <v>0</v>
      </c>
      <c r="DD134" s="33">
        <v>0</v>
      </c>
      <c r="DE134" s="33" t="s">
        <v>189</v>
      </c>
      <c r="DF134" s="3">
        <v>0</v>
      </c>
      <c r="DG134" s="3">
        <v>2</v>
      </c>
      <c r="DH134" s="3">
        <v>1</v>
      </c>
      <c r="DI134" s="3">
        <v>0</v>
      </c>
      <c r="DJ134" s="2" t="s">
        <v>189</v>
      </c>
      <c r="DK134" s="3">
        <v>0</v>
      </c>
      <c r="DL134" s="3">
        <v>1</v>
      </c>
      <c r="DM134" s="3">
        <v>0</v>
      </c>
      <c r="DN134" s="3">
        <v>1</v>
      </c>
      <c r="DO134" s="2" t="s">
        <v>189</v>
      </c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</row>
    <row r="135" spans="1:154">
      <c r="A135" t="s">
        <v>5</v>
      </c>
      <c r="B135" t="s">
        <v>6</v>
      </c>
      <c r="C135" t="s">
        <v>8</v>
      </c>
      <c r="D135" s="82">
        <v>10</v>
      </c>
      <c r="E135" t="s">
        <v>15</v>
      </c>
      <c r="F135" t="str">
        <f t="shared" si="47"/>
        <v>PIPO-L-10H</v>
      </c>
      <c r="G135" s="1">
        <v>37.39123</v>
      </c>
      <c r="H135" s="3">
        <v>108.30937</v>
      </c>
      <c r="I135">
        <v>2241</v>
      </c>
      <c r="J135" s="3" t="s">
        <v>18</v>
      </c>
      <c r="K135" s="16">
        <v>5</v>
      </c>
      <c r="L135" s="15">
        <v>38.299999999999997</v>
      </c>
      <c r="M135" s="16">
        <v>3.9</v>
      </c>
      <c r="N135" s="15">
        <v>5</v>
      </c>
      <c r="O135" s="3">
        <v>6</v>
      </c>
      <c r="P135" s="3">
        <v>0</v>
      </c>
      <c r="Q135" s="3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3">
        <v>1</v>
      </c>
      <c r="AE135" s="3">
        <v>0</v>
      </c>
      <c r="AF135" s="1">
        <v>1</v>
      </c>
      <c r="AG135" s="3">
        <v>0</v>
      </c>
      <c r="AH135" s="3">
        <v>0</v>
      </c>
      <c r="AI135" s="3">
        <v>0</v>
      </c>
      <c r="AJ135" s="3">
        <v>4</v>
      </c>
      <c r="AK135" s="3">
        <v>0</v>
      </c>
      <c r="AL135" s="16">
        <v>0</v>
      </c>
      <c r="AM135" s="1">
        <v>60</v>
      </c>
      <c r="AN135" s="1">
        <f t="shared" si="44"/>
        <v>30</v>
      </c>
      <c r="AO135" s="1">
        <v>30</v>
      </c>
      <c r="AP135" s="1">
        <f t="shared" si="49"/>
        <v>0</v>
      </c>
      <c r="AQ135" s="1">
        <v>30</v>
      </c>
      <c r="AR135">
        <f t="shared" si="50"/>
        <v>25</v>
      </c>
      <c r="AS135">
        <f t="shared" si="51"/>
        <v>25</v>
      </c>
      <c r="AT135" s="102">
        <f t="shared" si="52"/>
        <v>5</v>
      </c>
      <c r="AU135" s="102">
        <f t="shared" si="53"/>
        <v>30</v>
      </c>
      <c r="AV135" s="1">
        <f t="shared" si="38"/>
        <v>55</v>
      </c>
      <c r="AW135" s="1">
        <f t="shared" si="54"/>
        <v>0</v>
      </c>
      <c r="AX135" s="1">
        <f t="shared" si="55"/>
        <v>5</v>
      </c>
      <c r="AY135" s="15">
        <v>2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3</v>
      </c>
      <c r="BJ135" s="3">
        <v>1</v>
      </c>
      <c r="BK135" s="23">
        <v>0</v>
      </c>
      <c r="BL135" s="23">
        <v>0</v>
      </c>
      <c r="BM135" s="23">
        <v>0</v>
      </c>
      <c r="BN135" s="3">
        <v>1</v>
      </c>
      <c r="BO135" s="3">
        <v>0</v>
      </c>
      <c r="BP135" s="3">
        <f t="shared" si="56"/>
        <v>7</v>
      </c>
      <c r="BQ135" s="3">
        <f t="shared" si="57"/>
        <v>6</v>
      </c>
      <c r="BR135" s="26">
        <f t="shared" si="45"/>
        <v>2</v>
      </c>
      <c r="BS135" s="26">
        <f t="shared" si="46"/>
        <v>2</v>
      </c>
      <c r="BT135" s="26">
        <f t="shared" si="58"/>
        <v>5</v>
      </c>
      <c r="BU135" s="26">
        <f t="shared" si="59"/>
        <v>4</v>
      </c>
      <c r="BV135" s="46">
        <v>3</v>
      </c>
      <c r="BW135" s="3">
        <v>15.5</v>
      </c>
      <c r="BX135" s="3">
        <v>65.900000000000006</v>
      </c>
      <c r="BY135" s="3">
        <v>-11</v>
      </c>
      <c r="BZ135" s="3">
        <v>19</v>
      </c>
      <c r="CB135" s="3" t="s">
        <v>297</v>
      </c>
      <c r="CC135" s="3">
        <v>436</v>
      </c>
      <c r="CD135" s="16">
        <f t="shared" si="48"/>
        <v>437</v>
      </c>
      <c r="CE135" s="3">
        <v>0</v>
      </c>
      <c r="CF135" s="3">
        <v>0</v>
      </c>
      <c r="CG135" s="3">
        <v>0</v>
      </c>
      <c r="CH135" s="3">
        <v>0</v>
      </c>
      <c r="CI135" s="2" t="s">
        <v>189</v>
      </c>
      <c r="CJ135" s="3">
        <v>0</v>
      </c>
      <c r="CK135" s="3">
        <v>0</v>
      </c>
      <c r="CL135" s="3">
        <v>0</v>
      </c>
      <c r="CM135" s="3">
        <v>0</v>
      </c>
      <c r="CN135" s="2" t="s">
        <v>189</v>
      </c>
      <c r="CO135" s="43">
        <v>0</v>
      </c>
      <c r="CP135" s="43">
        <v>0</v>
      </c>
      <c r="CQ135" s="43">
        <v>0</v>
      </c>
      <c r="CR135" s="43">
        <v>0</v>
      </c>
      <c r="CS135" s="2" t="s">
        <v>189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2" t="s">
        <v>189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 t="s">
        <v>189</v>
      </c>
      <c r="DF135" s="35">
        <v>0</v>
      </c>
      <c r="DG135" s="3">
        <v>0</v>
      </c>
      <c r="DH135" s="3">
        <v>0</v>
      </c>
      <c r="DI135" s="3">
        <v>0</v>
      </c>
      <c r="DJ135" s="2" t="s">
        <v>189</v>
      </c>
      <c r="DK135" s="35">
        <v>1</v>
      </c>
      <c r="DL135" s="3">
        <v>1</v>
      </c>
      <c r="DM135" s="3">
        <v>0</v>
      </c>
      <c r="DN135" s="3">
        <v>0</v>
      </c>
      <c r="DO135" s="2" t="s">
        <v>189</v>
      </c>
    </row>
    <row r="136" spans="1:154">
      <c r="A136" t="s">
        <v>5</v>
      </c>
      <c r="B136" t="s">
        <v>6</v>
      </c>
      <c r="C136" t="s">
        <v>8</v>
      </c>
      <c r="D136" s="82">
        <v>10</v>
      </c>
      <c r="E136" t="s">
        <v>8</v>
      </c>
      <c r="F136" t="str">
        <f t="shared" si="47"/>
        <v>PIPO-L-10L</v>
      </c>
      <c r="G136" s="1">
        <v>37.391379999999998</v>
      </c>
      <c r="H136" s="3">
        <v>108.30949</v>
      </c>
      <c r="I136">
        <v>2245</v>
      </c>
      <c r="J136" s="3" t="s">
        <v>18</v>
      </c>
      <c r="K136" s="16">
        <v>10</v>
      </c>
      <c r="L136" s="15">
        <v>43.3</v>
      </c>
      <c r="M136" s="16">
        <v>3.5</v>
      </c>
      <c r="N136" s="15">
        <v>5</v>
      </c>
      <c r="O136" s="3">
        <v>5</v>
      </c>
      <c r="P136" s="3">
        <v>0</v>
      </c>
      <c r="Q136" s="3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3">
        <v>2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16">
        <v>0</v>
      </c>
      <c r="AM136" s="1">
        <v>35</v>
      </c>
      <c r="AN136" s="1">
        <f t="shared" si="44"/>
        <v>25</v>
      </c>
      <c r="AO136" s="1">
        <v>25</v>
      </c>
      <c r="AP136" s="1">
        <f t="shared" si="49"/>
        <v>0</v>
      </c>
      <c r="AQ136" s="1">
        <v>25</v>
      </c>
      <c r="AR136">
        <f t="shared" si="50"/>
        <v>10</v>
      </c>
      <c r="AS136">
        <f t="shared" si="51"/>
        <v>10</v>
      </c>
      <c r="AT136" s="102">
        <f t="shared" si="52"/>
        <v>0</v>
      </c>
      <c r="AU136" s="102">
        <f t="shared" si="53"/>
        <v>10</v>
      </c>
      <c r="AV136" s="1">
        <f t="shared" si="38"/>
        <v>35</v>
      </c>
      <c r="AW136" s="1">
        <f t="shared" si="54"/>
        <v>0</v>
      </c>
      <c r="AX136" s="1">
        <f t="shared" si="55"/>
        <v>0</v>
      </c>
      <c r="AY136" s="15">
        <v>2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1</v>
      </c>
      <c r="BJ136" s="3">
        <v>0</v>
      </c>
      <c r="BK136" s="23">
        <v>0</v>
      </c>
      <c r="BL136" s="23">
        <v>0</v>
      </c>
      <c r="BM136" s="23">
        <v>0</v>
      </c>
      <c r="BN136" s="3">
        <v>0</v>
      </c>
      <c r="BO136" s="3">
        <v>0</v>
      </c>
      <c r="BP136" s="3">
        <f t="shared" si="56"/>
        <v>3</v>
      </c>
      <c r="BQ136" s="3">
        <f t="shared" si="57"/>
        <v>3</v>
      </c>
      <c r="BR136" s="26">
        <f t="shared" si="45"/>
        <v>2</v>
      </c>
      <c r="BS136" s="26">
        <f t="shared" si="46"/>
        <v>2</v>
      </c>
      <c r="BT136" s="26">
        <f t="shared" si="58"/>
        <v>1</v>
      </c>
      <c r="BU136" s="26">
        <f t="shared" si="59"/>
        <v>1</v>
      </c>
      <c r="BV136" s="46">
        <v>2</v>
      </c>
      <c r="BW136" s="3">
        <v>4</v>
      </c>
      <c r="BX136" s="3">
        <v>56</v>
      </c>
      <c r="BY136" s="3">
        <v>-17.100000000000001</v>
      </c>
      <c r="BZ136" s="3">
        <v>20</v>
      </c>
      <c r="CB136" s="3" t="s">
        <v>297</v>
      </c>
      <c r="CC136" s="3">
        <v>438</v>
      </c>
      <c r="CD136" s="16">
        <f t="shared" si="48"/>
        <v>439</v>
      </c>
      <c r="CE136" s="3">
        <v>0</v>
      </c>
      <c r="CF136" s="3">
        <v>0</v>
      </c>
      <c r="CG136" s="3">
        <v>0</v>
      </c>
      <c r="CH136" s="3">
        <v>0</v>
      </c>
      <c r="CI136" s="2" t="s">
        <v>189</v>
      </c>
      <c r="CJ136" s="3">
        <v>0</v>
      </c>
      <c r="CK136" s="3">
        <v>0</v>
      </c>
      <c r="CL136" s="3">
        <v>0</v>
      </c>
      <c r="CM136" s="3">
        <v>0</v>
      </c>
      <c r="CN136" s="2" t="s">
        <v>189</v>
      </c>
      <c r="CO136" s="43">
        <v>0</v>
      </c>
      <c r="CP136" s="43">
        <v>0</v>
      </c>
      <c r="CQ136" s="43">
        <v>0</v>
      </c>
      <c r="CR136" s="43">
        <v>0</v>
      </c>
      <c r="CS136" s="2" t="s">
        <v>189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2" t="s">
        <v>189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 t="s">
        <v>189</v>
      </c>
      <c r="DF136" s="35">
        <v>3</v>
      </c>
      <c r="DG136" s="3">
        <v>0</v>
      </c>
      <c r="DH136" s="3">
        <v>1</v>
      </c>
      <c r="DI136" s="3">
        <v>3</v>
      </c>
      <c r="DJ136" s="2" t="s">
        <v>189</v>
      </c>
      <c r="DK136" s="35">
        <v>1</v>
      </c>
      <c r="DL136" s="3">
        <v>1</v>
      </c>
      <c r="DM136" s="3">
        <v>2</v>
      </c>
      <c r="DN136" s="3">
        <v>0</v>
      </c>
      <c r="DO136" s="2" t="s">
        <v>189</v>
      </c>
    </row>
    <row r="137" spans="1:154">
      <c r="A137" t="s">
        <v>5</v>
      </c>
      <c r="B137" t="s">
        <v>6</v>
      </c>
      <c r="C137" t="s">
        <v>7</v>
      </c>
      <c r="D137" s="82" t="s">
        <v>525</v>
      </c>
      <c r="E137" t="s">
        <v>15</v>
      </c>
      <c r="F137" t="str">
        <f t="shared" si="47"/>
        <v>PIPO-M-01H</v>
      </c>
      <c r="G137" s="1">
        <v>37.44</v>
      </c>
      <c r="H137" s="1">
        <v>108.27736</v>
      </c>
      <c r="I137" s="1">
        <v>2483</v>
      </c>
      <c r="J137" s="1" t="s">
        <v>17</v>
      </c>
      <c r="K137" s="16">
        <v>7</v>
      </c>
      <c r="L137" s="15">
        <v>57.3</v>
      </c>
      <c r="M137" s="16">
        <v>3.5</v>
      </c>
      <c r="N137" s="15">
        <v>5</v>
      </c>
      <c r="O137" s="1">
        <v>27</v>
      </c>
      <c r="P137" s="3">
        <v>0</v>
      </c>
      <c r="Q137" s="3">
        <v>0</v>
      </c>
      <c r="R137" s="3">
        <v>0</v>
      </c>
      <c r="S137" s="3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6">
        <v>0</v>
      </c>
      <c r="AM137" s="1">
        <v>140</v>
      </c>
      <c r="AN137" s="1">
        <f t="shared" si="44"/>
        <v>135</v>
      </c>
      <c r="AO137" s="1">
        <v>135</v>
      </c>
      <c r="AP137" s="1">
        <f t="shared" si="49"/>
        <v>0</v>
      </c>
      <c r="AQ137" s="1">
        <v>135</v>
      </c>
      <c r="AR137">
        <f t="shared" si="50"/>
        <v>0</v>
      </c>
      <c r="AS137">
        <f t="shared" si="51"/>
        <v>0</v>
      </c>
      <c r="AT137" s="102">
        <f t="shared" si="52"/>
        <v>5</v>
      </c>
      <c r="AU137" s="102">
        <f t="shared" si="53"/>
        <v>5</v>
      </c>
      <c r="AV137" s="1">
        <f t="shared" si="38"/>
        <v>135</v>
      </c>
      <c r="AW137" s="1">
        <f t="shared" si="54"/>
        <v>0</v>
      </c>
      <c r="AX137" s="1">
        <f t="shared" si="55"/>
        <v>5</v>
      </c>
      <c r="AY137" s="15">
        <v>6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26">
        <v>0</v>
      </c>
      <c r="BL137" s="26">
        <v>0</v>
      </c>
      <c r="BM137" s="26">
        <v>0</v>
      </c>
      <c r="BN137" s="1">
        <v>0</v>
      </c>
      <c r="BO137" s="1">
        <v>0</v>
      </c>
      <c r="BP137" s="3">
        <f t="shared" si="56"/>
        <v>6</v>
      </c>
      <c r="BQ137" s="3">
        <f t="shared" si="57"/>
        <v>6</v>
      </c>
      <c r="BR137" s="26">
        <f t="shared" si="45"/>
        <v>6</v>
      </c>
      <c r="BS137" s="26">
        <f t="shared" si="46"/>
        <v>6</v>
      </c>
      <c r="BT137" s="26">
        <f t="shared" si="58"/>
        <v>0</v>
      </c>
      <c r="BU137" s="26">
        <f t="shared" si="59"/>
        <v>0</v>
      </c>
      <c r="BV137" s="46">
        <v>5</v>
      </c>
      <c r="BW137" s="1">
        <v>47.6</v>
      </c>
      <c r="BX137" s="1">
        <v>109</v>
      </c>
      <c r="BY137" s="1">
        <v>-0.8</v>
      </c>
      <c r="BZ137" s="1">
        <v>26</v>
      </c>
      <c r="CA137" s="1" t="s">
        <v>27</v>
      </c>
      <c r="CC137" s="3">
        <v>362</v>
      </c>
      <c r="CD137" s="16">
        <v>363</v>
      </c>
      <c r="CE137" s="1">
        <v>0</v>
      </c>
      <c r="CF137" s="1">
        <v>0</v>
      </c>
      <c r="CG137" s="1">
        <v>0</v>
      </c>
      <c r="CH137" s="1">
        <v>0</v>
      </c>
      <c r="CI137" s="2" t="s">
        <v>189</v>
      </c>
      <c r="CJ137" s="3">
        <v>0</v>
      </c>
      <c r="CK137" s="3">
        <v>0</v>
      </c>
      <c r="CL137" s="3">
        <v>0</v>
      </c>
      <c r="CM137" s="3">
        <v>0</v>
      </c>
      <c r="CN137" s="2" t="s">
        <v>189</v>
      </c>
      <c r="CO137" s="3">
        <v>0</v>
      </c>
      <c r="CP137" s="3">
        <v>0</v>
      </c>
      <c r="CQ137" s="3">
        <v>0</v>
      </c>
      <c r="CR137" s="3">
        <v>0</v>
      </c>
      <c r="CS137" s="2" t="s">
        <v>189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2" t="s">
        <v>189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1" t="s">
        <v>189</v>
      </c>
      <c r="DF137" s="35">
        <v>0</v>
      </c>
      <c r="DG137" s="3">
        <v>0</v>
      </c>
      <c r="DH137" s="3">
        <v>0</v>
      </c>
      <c r="DI137" s="3">
        <v>0</v>
      </c>
      <c r="DJ137" s="2" t="s">
        <v>189</v>
      </c>
      <c r="DK137" s="35">
        <v>0</v>
      </c>
      <c r="DL137" s="3">
        <v>0</v>
      </c>
      <c r="DM137" s="3">
        <v>0</v>
      </c>
      <c r="DN137" s="3">
        <v>0</v>
      </c>
      <c r="DO137" s="2" t="s">
        <v>189</v>
      </c>
    </row>
    <row r="138" spans="1:154">
      <c r="A138" t="s">
        <v>5</v>
      </c>
      <c r="B138" t="s">
        <v>6</v>
      </c>
      <c r="C138" t="s">
        <v>7</v>
      </c>
      <c r="D138" s="82" t="s">
        <v>525</v>
      </c>
      <c r="E138" t="s">
        <v>8</v>
      </c>
      <c r="F138" t="str">
        <f t="shared" si="47"/>
        <v>PIPO-M-01L</v>
      </c>
      <c r="G138" s="1">
        <v>37.440019999999997</v>
      </c>
      <c r="H138" s="1">
        <v>108.27714999999999</v>
      </c>
      <c r="I138" s="1">
        <v>2484</v>
      </c>
      <c r="J138" s="1" t="s">
        <v>17</v>
      </c>
      <c r="K138" s="16">
        <v>10</v>
      </c>
      <c r="L138" s="15">
        <v>53.8</v>
      </c>
      <c r="M138" s="16">
        <v>5</v>
      </c>
      <c r="N138" s="15">
        <v>5</v>
      </c>
      <c r="O138" s="1">
        <v>24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6">
        <v>0</v>
      </c>
      <c r="AM138" s="1">
        <v>120</v>
      </c>
      <c r="AN138" s="1">
        <f t="shared" si="44"/>
        <v>120</v>
      </c>
      <c r="AO138" s="1">
        <v>120</v>
      </c>
      <c r="AP138" s="1">
        <f t="shared" si="49"/>
        <v>0</v>
      </c>
      <c r="AQ138" s="1">
        <v>120</v>
      </c>
      <c r="AR138">
        <f t="shared" si="50"/>
        <v>0</v>
      </c>
      <c r="AS138">
        <f t="shared" si="51"/>
        <v>0</v>
      </c>
      <c r="AT138" s="102">
        <f t="shared" si="52"/>
        <v>0</v>
      </c>
      <c r="AU138" s="102">
        <f t="shared" si="53"/>
        <v>0</v>
      </c>
      <c r="AV138" s="1">
        <f t="shared" ref="AV138:AV201" si="60">(AJ138+AG138+AD138+AA138+X138+U138+R138+O138)*N138</f>
        <v>120</v>
      </c>
      <c r="AW138" s="1">
        <f t="shared" si="54"/>
        <v>0</v>
      </c>
      <c r="AX138" s="1">
        <f t="shared" si="55"/>
        <v>0</v>
      </c>
      <c r="AY138" s="15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26">
        <v>0</v>
      </c>
      <c r="BL138" s="26">
        <v>0</v>
      </c>
      <c r="BM138" s="26">
        <v>0</v>
      </c>
      <c r="BN138" s="1">
        <v>0</v>
      </c>
      <c r="BO138" s="1">
        <v>0</v>
      </c>
      <c r="BP138" s="3">
        <f t="shared" si="56"/>
        <v>0</v>
      </c>
      <c r="BQ138" s="3">
        <f t="shared" si="57"/>
        <v>0</v>
      </c>
      <c r="BR138" s="26">
        <f t="shared" si="45"/>
        <v>0</v>
      </c>
      <c r="BS138" s="26">
        <f t="shared" si="46"/>
        <v>0</v>
      </c>
      <c r="BT138" s="26">
        <f t="shared" si="58"/>
        <v>0</v>
      </c>
      <c r="BU138" s="26">
        <f t="shared" si="59"/>
        <v>0</v>
      </c>
      <c r="BV138" s="46">
        <v>2</v>
      </c>
      <c r="BW138" s="1">
        <v>31.1</v>
      </c>
      <c r="BX138" s="1">
        <v>71.900000000000006</v>
      </c>
      <c r="BY138" s="1">
        <v>1.1000000000000001</v>
      </c>
      <c r="BZ138" s="1">
        <v>42</v>
      </c>
      <c r="CA138" s="1" t="s">
        <v>27</v>
      </c>
      <c r="CC138" s="3">
        <v>360</v>
      </c>
      <c r="CD138" s="16">
        <v>361</v>
      </c>
      <c r="CE138" s="1">
        <v>0</v>
      </c>
      <c r="CF138" s="1">
        <v>0</v>
      </c>
      <c r="CG138" s="1">
        <v>0</v>
      </c>
      <c r="CH138" s="1">
        <v>0</v>
      </c>
      <c r="CI138" s="2" t="s">
        <v>189</v>
      </c>
      <c r="CJ138" s="3">
        <v>0</v>
      </c>
      <c r="CK138" s="3">
        <v>0</v>
      </c>
      <c r="CL138" s="3">
        <v>0</v>
      </c>
      <c r="CM138" s="3">
        <v>0</v>
      </c>
      <c r="CN138" s="2" t="s">
        <v>189</v>
      </c>
      <c r="CO138" s="3">
        <v>0</v>
      </c>
      <c r="CP138" s="3">
        <v>0</v>
      </c>
      <c r="CQ138" s="3">
        <v>0</v>
      </c>
      <c r="CR138" s="3">
        <v>0</v>
      </c>
      <c r="CS138" s="2" t="s">
        <v>189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2" t="s">
        <v>189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1" t="s">
        <v>189</v>
      </c>
      <c r="DF138" s="35">
        <v>0</v>
      </c>
      <c r="DG138" s="3">
        <v>0</v>
      </c>
      <c r="DH138" s="3">
        <v>0</v>
      </c>
      <c r="DI138" s="3">
        <v>0</v>
      </c>
      <c r="DJ138" s="2" t="s">
        <v>189</v>
      </c>
      <c r="DK138" s="35">
        <v>0</v>
      </c>
      <c r="DL138" s="3">
        <v>0</v>
      </c>
      <c r="DM138" s="3">
        <v>0</v>
      </c>
      <c r="DN138" s="3">
        <v>0</v>
      </c>
      <c r="DO138" s="2" t="s">
        <v>189</v>
      </c>
    </row>
    <row r="139" spans="1:154">
      <c r="A139" t="s">
        <v>5</v>
      </c>
      <c r="B139" t="s">
        <v>6</v>
      </c>
      <c r="C139" t="s">
        <v>7</v>
      </c>
      <c r="D139" s="82">
        <v>2</v>
      </c>
      <c r="E139" t="s">
        <v>15</v>
      </c>
      <c r="F139" t="str">
        <f t="shared" si="47"/>
        <v>PIPO-M-2H</v>
      </c>
      <c r="G139" s="1">
        <v>37.439067000000001</v>
      </c>
      <c r="H139" s="1">
        <v>108.27669</v>
      </c>
      <c r="I139" s="1">
        <v>2495</v>
      </c>
      <c r="J139" s="1" t="s">
        <v>16</v>
      </c>
      <c r="K139" s="16">
        <v>7</v>
      </c>
      <c r="L139" s="15">
        <v>47</v>
      </c>
      <c r="M139" s="16">
        <v>4.5999999999999996</v>
      </c>
      <c r="N139" s="15">
        <v>5</v>
      </c>
      <c r="O139" s="1">
        <v>26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6">
        <v>0</v>
      </c>
      <c r="AM139" s="1">
        <v>130</v>
      </c>
      <c r="AN139" s="1">
        <f t="shared" si="44"/>
        <v>130</v>
      </c>
      <c r="AO139" s="1">
        <v>130</v>
      </c>
      <c r="AP139" s="1">
        <f t="shared" si="49"/>
        <v>0</v>
      </c>
      <c r="AQ139" s="1">
        <v>130</v>
      </c>
      <c r="AR139">
        <f t="shared" si="50"/>
        <v>0</v>
      </c>
      <c r="AS139">
        <f t="shared" si="51"/>
        <v>0</v>
      </c>
      <c r="AT139" s="102">
        <f t="shared" si="52"/>
        <v>0</v>
      </c>
      <c r="AU139" s="102">
        <f t="shared" si="53"/>
        <v>0</v>
      </c>
      <c r="AV139" s="1">
        <f t="shared" si="60"/>
        <v>130</v>
      </c>
      <c r="AW139" s="1">
        <f t="shared" si="54"/>
        <v>0</v>
      </c>
      <c r="AX139" s="1">
        <f t="shared" si="55"/>
        <v>0</v>
      </c>
      <c r="AY139" s="15">
        <v>5</v>
      </c>
      <c r="AZ139" s="3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26">
        <v>0</v>
      </c>
      <c r="BL139" s="26">
        <v>0</v>
      </c>
      <c r="BM139" s="26">
        <v>0</v>
      </c>
      <c r="BN139" s="1">
        <v>0</v>
      </c>
      <c r="BO139" s="1">
        <v>0</v>
      </c>
      <c r="BP139" s="3">
        <f t="shared" si="56"/>
        <v>5</v>
      </c>
      <c r="BQ139" s="3">
        <f t="shared" si="57"/>
        <v>5</v>
      </c>
      <c r="BR139" s="26">
        <f t="shared" si="45"/>
        <v>5</v>
      </c>
      <c r="BS139" s="26">
        <f t="shared" si="46"/>
        <v>5</v>
      </c>
      <c r="BT139" s="26">
        <f t="shared" si="58"/>
        <v>0</v>
      </c>
      <c r="BU139" s="26">
        <f t="shared" si="59"/>
        <v>0</v>
      </c>
      <c r="BV139" s="46">
        <v>4</v>
      </c>
      <c r="BW139" s="1">
        <v>63.4</v>
      </c>
      <c r="BX139" s="1">
        <v>107</v>
      </c>
      <c r="BY139" s="1">
        <v>2.9</v>
      </c>
      <c r="BZ139" s="1">
        <v>26</v>
      </c>
      <c r="CA139" s="1" t="s">
        <v>27</v>
      </c>
      <c r="CE139" s="1">
        <v>0</v>
      </c>
      <c r="CF139" s="1">
        <v>0</v>
      </c>
      <c r="CG139" s="1">
        <v>4</v>
      </c>
      <c r="CH139" s="3">
        <v>0</v>
      </c>
      <c r="CI139" s="2" t="s">
        <v>189</v>
      </c>
      <c r="CJ139" s="3">
        <v>0</v>
      </c>
      <c r="CK139" s="3">
        <v>0</v>
      </c>
      <c r="CL139" s="3">
        <v>0</v>
      </c>
      <c r="CM139" s="3">
        <v>0</v>
      </c>
      <c r="CN139" s="2" t="s">
        <v>189</v>
      </c>
      <c r="CO139" s="3">
        <v>0</v>
      </c>
      <c r="CP139" s="3">
        <v>0</v>
      </c>
      <c r="CQ139" s="3">
        <v>0</v>
      </c>
      <c r="CR139" s="3">
        <v>0</v>
      </c>
      <c r="CS139" s="2" t="s">
        <v>189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2" t="s">
        <v>189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1" t="s">
        <v>189</v>
      </c>
      <c r="DF139" s="35">
        <v>0</v>
      </c>
      <c r="DG139" s="3">
        <v>0</v>
      </c>
      <c r="DH139" s="3">
        <v>0</v>
      </c>
      <c r="DI139" s="3">
        <v>0</v>
      </c>
      <c r="DJ139" s="2" t="s">
        <v>189</v>
      </c>
      <c r="DK139" s="35">
        <v>0</v>
      </c>
      <c r="DL139" s="3">
        <v>0</v>
      </c>
      <c r="DM139" s="3">
        <v>0</v>
      </c>
      <c r="DN139" s="3">
        <v>0</v>
      </c>
      <c r="DO139" s="2" t="s">
        <v>189</v>
      </c>
    </row>
    <row r="140" spans="1:154">
      <c r="A140" t="s">
        <v>5</v>
      </c>
      <c r="B140" t="s">
        <v>6</v>
      </c>
      <c r="C140" t="s">
        <v>7</v>
      </c>
      <c r="D140" s="82">
        <v>2</v>
      </c>
      <c r="E140" t="s">
        <v>8</v>
      </c>
      <c r="F140" t="str">
        <f t="shared" si="47"/>
        <v>PIPO-M-2L</v>
      </c>
      <c r="G140" s="1">
        <v>37.439430000000002</v>
      </c>
      <c r="H140" s="1">
        <v>108.27661999999999</v>
      </c>
      <c r="I140" s="1">
        <v>2485</v>
      </c>
      <c r="J140" s="1" t="s">
        <v>16</v>
      </c>
      <c r="K140" s="16">
        <v>5</v>
      </c>
      <c r="L140" s="15">
        <v>51</v>
      </c>
      <c r="M140" s="16">
        <v>4.5</v>
      </c>
      <c r="N140" s="15">
        <v>5</v>
      </c>
      <c r="O140" s="1">
        <v>21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6">
        <v>0</v>
      </c>
      <c r="AM140" s="1">
        <v>105</v>
      </c>
      <c r="AN140" s="1">
        <f t="shared" si="44"/>
        <v>105</v>
      </c>
      <c r="AO140" s="1">
        <v>105</v>
      </c>
      <c r="AP140" s="1">
        <f t="shared" si="49"/>
        <v>0</v>
      </c>
      <c r="AQ140" s="1">
        <v>105</v>
      </c>
      <c r="AR140">
        <f t="shared" si="50"/>
        <v>0</v>
      </c>
      <c r="AS140">
        <f t="shared" si="51"/>
        <v>0</v>
      </c>
      <c r="AT140" s="102">
        <f t="shared" si="52"/>
        <v>0</v>
      </c>
      <c r="AU140" s="102">
        <f t="shared" si="53"/>
        <v>0</v>
      </c>
      <c r="AV140" s="1">
        <f t="shared" si="60"/>
        <v>105</v>
      </c>
      <c r="AW140" s="1">
        <f t="shared" si="54"/>
        <v>0</v>
      </c>
      <c r="AX140" s="1">
        <f t="shared" si="55"/>
        <v>0</v>
      </c>
      <c r="AY140" s="15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6">
        <v>0</v>
      </c>
      <c r="BL140" s="26">
        <v>0</v>
      </c>
      <c r="BM140" s="26">
        <v>0</v>
      </c>
      <c r="BN140" s="1">
        <v>0</v>
      </c>
      <c r="BO140" s="1">
        <v>0</v>
      </c>
      <c r="BP140" s="3">
        <f t="shared" si="56"/>
        <v>0</v>
      </c>
      <c r="BQ140" s="3">
        <f t="shared" si="57"/>
        <v>0</v>
      </c>
      <c r="BR140" s="26">
        <f t="shared" si="45"/>
        <v>0</v>
      </c>
      <c r="BS140" s="26">
        <f t="shared" si="46"/>
        <v>0</v>
      </c>
      <c r="BT140" s="26">
        <f t="shared" si="58"/>
        <v>0</v>
      </c>
      <c r="BU140" s="26">
        <f t="shared" si="59"/>
        <v>0</v>
      </c>
      <c r="BV140" s="46">
        <v>1</v>
      </c>
      <c r="BW140" s="1">
        <v>31.5</v>
      </c>
      <c r="BX140" s="1">
        <v>85</v>
      </c>
      <c r="BY140" s="1">
        <v>2.5</v>
      </c>
      <c r="BZ140" s="1">
        <v>27</v>
      </c>
      <c r="CA140" s="1" t="s">
        <v>27</v>
      </c>
      <c r="CE140" s="1">
        <v>0</v>
      </c>
      <c r="CF140" s="1">
        <v>4</v>
      </c>
      <c r="CG140" s="1">
        <v>0</v>
      </c>
      <c r="CH140" s="3">
        <v>0</v>
      </c>
      <c r="CI140" s="2" t="s">
        <v>189</v>
      </c>
      <c r="CJ140" s="3">
        <v>0</v>
      </c>
      <c r="CK140" s="3">
        <v>0</v>
      </c>
      <c r="CL140" s="3">
        <v>0</v>
      </c>
      <c r="CM140" s="3">
        <v>0</v>
      </c>
      <c r="CN140" s="2" t="s">
        <v>189</v>
      </c>
      <c r="CO140" s="3">
        <v>0</v>
      </c>
      <c r="CP140" s="3">
        <v>0</v>
      </c>
      <c r="CQ140" s="3">
        <v>0</v>
      </c>
      <c r="CR140" s="3">
        <v>0</v>
      </c>
      <c r="CS140" s="2" t="s">
        <v>189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2" t="s">
        <v>189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1" t="s">
        <v>189</v>
      </c>
      <c r="DF140" s="35">
        <v>0</v>
      </c>
      <c r="DG140" s="3">
        <v>0</v>
      </c>
      <c r="DH140" s="3">
        <v>0</v>
      </c>
      <c r="DI140" s="3">
        <v>0</v>
      </c>
      <c r="DJ140" s="2" t="s">
        <v>189</v>
      </c>
      <c r="DK140" s="35">
        <v>0</v>
      </c>
      <c r="DL140" s="3">
        <v>0</v>
      </c>
      <c r="DM140" s="3">
        <v>0</v>
      </c>
      <c r="DN140" s="3">
        <v>0</v>
      </c>
      <c r="DO140" s="2" t="s">
        <v>189</v>
      </c>
    </row>
    <row r="141" spans="1:154">
      <c r="A141" t="s">
        <v>5</v>
      </c>
      <c r="B141" t="s">
        <v>6</v>
      </c>
      <c r="C141" t="s">
        <v>7</v>
      </c>
      <c r="D141" s="82">
        <v>3</v>
      </c>
      <c r="E141" t="s">
        <v>15</v>
      </c>
      <c r="F141" t="str">
        <f t="shared" si="47"/>
        <v>PIPO-M-3H</v>
      </c>
      <c r="G141" s="1">
        <v>37.440080000000002</v>
      </c>
      <c r="H141" s="1">
        <v>108.27596</v>
      </c>
      <c r="I141" s="1">
        <v>2497</v>
      </c>
      <c r="J141" s="1" t="s">
        <v>16</v>
      </c>
      <c r="K141" s="16">
        <v>10</v>
      </c>
      <c r="L141" s="15">
        <v>41.2</v>
      </c>
      <c r="M141" s="16">
        <v>3.8</v>
      </c>
      <c r="N141" s="15">
        <v>5</v>
      </c>
      <c r="O141" s="1">
        <v>27</v>
      </c>
      <c r="P141" s="1">
        <v>2</v>
      </c>
      <c r="Q141" s="3">
        <v>0</v>
      </c>
      <c r="R141" s="3">
        <v>0</v>
      </c>
      <c r="S141" s="3">
        <v>0</v>
      </c>
      <c r="T141" s="3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6">
        <v>0</v>
      </c>
      <c r="AM141" s="1">
        <v>145</v>
      </c>
      <c r="AN141" s="1">
        <f t="shared" si="44"/>
        <v>135</v>
      </c>
      <c r="AO141" s="1">
        <v>145</v>
      </c>
      <c r="AP141" s="1">
        <f t="shared" si="49"/>
        <v>10</v>
      </c>
      <c r="AQ141" s="1">
        <v>145</v>
      </c>
      <c r="AR141">
        <f t="shared" si="50"/>
        <v>0</v>
      </c>
      <c r="AS141">
        <f t="shared" si="51"/>
        <v>0</v>
      </c>
      <c r="AT141" s="102">
        <f t="shared" si="52"/>
        <v>0</v>
      </c>
      <c r="AU141" s="102">
        <f t="shared" si="53"/>
        <v>0</v>
      </c>
      <c r="AV141" s="1">
        <f t="shared" si="60"/>
        <v>135</v>
      </c>
      <c r="AW141" s="1">
        <f t="shared" si="54"/>
        <v>10</v>
      </c>
      <c r="AX141" s="1">
        <f t="shared" si="55"/>
        <v>0</v>
      </c>
      <c r="AY141" s="15">
        <v>8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6">
        <v>0</v>
      </c>
      <c r="BL141" s="26">
        <v>0</v>
      </c>
      <c r="BM141" s="26">
        <v>0</v>
      </c>
      <c r="BN141" s="1">
        <v>0</v>
      </c>
      <c r="BO141" s="1">
        <v>0</v>
      </c>
      <c r="BP141" s="3">
        <f t="shared" si="56"/>
        <v>9</v>
      </c>
      <c r="BQ141" s="3">
        <f t="shared" si="57"/>
        <v>8</v>
      </c>
      <c r="BR141" s="26">
        <f t="shared" si="45"/>
        <v>9</v>
      </c>
      <c r="BS141" s="26">
        <f t="shared" si="46"/>
        <v>8</v>
      </c>
      <c r="BT141" s="26">
        <f t="shared" si="58"/>
        <v>0</v>
      </c>
      <c r="BU141" s="26">
        <f t="shared" si="59"/>
        <v>0</v>
      </c>
      <c r="BV141" s="46">
        <v>4</v>
      </c>
      <c r="BW141" s="1">
        <v>45.5</v>
      </c>
      <c r="BX141" s="1">
        <v>80.7</v>
      </c>
      <c r="BY141" s="1">
        <v>5.2</v>
      </c>
      <c r="BZ141" s="1">
        <v>31</v>
      </c>
      <c r="CA141" s="1" t="s">
        <v>27</v>
      </c>
      <c r="CC141" s="3">
        <v>368</v>
      </c>
      <c r="CD141" s="16">
        <v>369</v>
      </c>
      <c r="CE141" s="1">
        <v>0</v>
      </c>
      <c r="CF141" s="1">
        <v>0</v>
      </c>
      <c r="CG141" s="3">
        <v>0</v>
      </c>
      <c r="CH141" s="3">
        <v>0</v>
      </c>
      <c r="CI141" s="2" t="s">
        <v>189</v>
      </c>
      <c r="CJ141" s="3">
        <v>0</v>
      </c>
      <c r="CK141" s="3">
        <v>0</v>
      </c>
      <c r="CL141" s="3">
        <v>0</v>
      </c>
      <c r="CM141" s="3">
        <v>0</v>
      </c>
      <c r="CN141" s="2" t="s">
        <v>189</v>
      </c>
      <c r="CO141" s="3">
        <v>0</v>
      </c>
      <c r="CP141" s="3">
        <v>0</v>
      </c>
      <c r="CQ141" s="3">
        <v>0</v>
      </c>
      <c r="CR141" s="3">
        <v>0</v>
      </c>
      <c r="CS141" s="2" t="s">
        <v>189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2" t="s">
        <v>189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1" t="s">
        <v>189</v>
      </c>
      <c r="DF141" s="35">
        <v>0</v>
      </c>
      <c r="DG141" s="3">
        <v>0</v>
      </c>
      <c r="DH141" s="3">
        <v>0</v>
      </c>
      <c r="DI141" s="3">
        <v>0</v>
      </c>
      <c r="DJ141" s="2" t="s">
        <v>189</v>
      </c>
      <c r="DK141" s="35">
        <v>0</v>
      </c>
      <c r="DL141" s="3">
        <v>0</v>
      </c>
      <c r="DM141" s="3">
        <v>0</v>
      </c>
      <c r="DN141" s="3">
        <v>0</v>
      </c>
      <c r="DO141" s="2" t="s">
        <v>189</v>
      </c>
    </row>
    <row r="142" spans="1:154">
      <c r="A142" t="s">
        <v>5</v>
      </c>
      <c r="B142" t="s">
        <v>6</v>
      </c>
      <c r="C142" t="s">
        <v>7</v>
      </c>
      <c r="D142" s="82">
        <v>3</v>
      </c>
      <c r="E142" t="s">
        <v>8</v>
      </c>
      <c r="F142" t="str">
        <f t="shared" si="47"/>
        <v>PIPO-M-3L</v>
      </c>
      <c r="G142" s="1">
        <v>37.44014</v>
      </c>
      <c r="H142" s="1">
        <v>108.27583</v>
      </c>
      <c r="I142" s="1">
        <v>2498</v>
      </c>
      <c r="J142" s="1" t="s">
        <v>16</v>
      </c>
      <c r="K142" s="16">
        <v>7</v>
      </c>
      <c r="L142" s="15">
        <v>43.5</v>
      </c>
      <c r="M142" s="16">
        <v>3.3</v>
      </c>
      <c r="N142" s="15">
        <v>5</v>
      </c>
      <c r="O142" s="1">
        <v>23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6">
        <v>0</v>
      </c>
      <c r="AM142" s="1">
        <v>115</v>
      </c>
      <c r="AN142" s="1">
        <f t="shared" si="44"/>
        <v>115</v>
      </c>
      <c r="AO142" s="1">
        <v>115</v>
      </c>
      <c r="AP142" s="1">
        <f t="shared" si="49"/>
        <v>0</v>
      </c>
      <c r="AQ142" s="1">
        <v>115</v>
      </c>
      <c r="AR142">
        <f t="shared" si="50"/>
        <v>0</v>
      </c>
      <c r="AS142">
        <f t="shared" si="51"/>
        <v>0</v>
      </c>
      <c r="AT142" s="102">
        <f t="shared" si="52"/>
        <v>0</v>
      </c>
      <c r="AU142" s="102">
        <f t="shared" si="53"/>
        <v>0</v>
      </c>
      <c r="AV142" s="1">
        <f t="shared" si="60"/>
        <v>115</v>
      </c>
      <c r="AW142" s="1">
        <f t="shared" si="54"/>
        <v>0</v>
      </c>
      <c r="AX142" s="1">
        <f t="shared" si="55"/>
        <v>0</v>
      </c>
      <c r="AY142" s="15">
        <v>2</v>
      </c>
      <c r="AZ142" s="3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26">
        <v>0</v>
      </c>
      <c r="BL142" s="26">
        <v>0</v>
      </c>
      <c r="BM142" s="26">
        <v>0</v>
      </c>
      <c r="BN142" s="1">
        <v>0</v>
      </c>
      <c r="BO142" s="1">
        <v>0</v>
      </c>
      <c r="BP142" s="3">
        <f t="shared" si="56"/>
        <v>2</v>
      </c>
      <c r="BQ142" s="3">
        <f t="shared" si="57"/>
        <v>2</v>
      </c>
      <c r="BR142" s="26">
        <f t="shared" si="45"/>
        <v>2</v>
      </c>
      <c r="BS142" s="26">
        <f t="shared" si="46"/>
        <v>2</v>
      </c>
      <c r="BT142" s="26">
        <f t="shared" si="58"/>
        <v>0</v>
      </c>
      <c r="BU142" s="26">
        <f t="shared" si="59"/>
        <v>0</v>
      </c>
      <c r="BV142" s="46">
        <v>1</v>
      </c>
      <c r="BW142" s="1">
        <v>44.2</v>
      </c>
      <c r="BX142" s="1">
        <v>78.5</v>
      </c>
      <c r="BY142" s="1">
        <v>8.3000000000000007</v>
      </c>
      <c r="BZ142" s="1">
        <v>31</v>
      </c>
      <c r="CA142" s="1" t="s">
        <v>27</v>
      </c>
      <c r="CC142" s="3">
        <v>370</v>
      </c>
      <c r="CD142" s="16">
        <v>371</v>
      </c>
      <c r="CE142" s="1">
        <v>0</v>
      </c>
      <c r="CF142" s="1">
        <v>0</v>
      </c>
      <c r="CG142" s="3">
        <v>0</v>
      </c>
      <c r="CH142" s="3">
        <v>0</v>
      </c>
      <c r="CI142" s="2" t="s">
        <v>189</v>
      </c>
      <c r="CJ142" s="3">
        <v>0</v>
      </c>
      <c r="CK142" s="3">
        <v>0</v>
      </c>
      <c r="CL142" s="3">
        <v>0</v>
      </c>
      <c r="CM142" s="3">
        <v>0</v>
      </c>
      <c r="CN142" s="2" t="s">
        <v>189</v>
      </c>
      <c r="CO142" s="3">
        <v>0</v>
      </c>
      <c r="CP142" s="3">
        <v>0</v>
      </c>
      <c r="CQ142" s="3">
        <v>0</v>
      </c>
      <c r="CR142" s="3">
        <v>0</v>
      </c>
      <c r="CS142" s="2" t="s">
        <v>189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2" t="s">
        <v>189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1" t="s">
        <v>189</v>
      </c>
      <c r="DF142" s="35">
        <v>0</v>
      </c>
      <c r="DG142" s="3">
        <v>0</v>
      </c>
      <c r="DH142" s="3">
        <v>0</v>
      </c>
      <c r="DI142" s="3">
        <v>0</v>
      </c>
      <c r="DJ142" s="2" t="s">
        <v>189</v>
      </c>
      <c r="DK142" s="35">
        <v>0</v>
      </c>
      <c r="DL142" s="3">
        <v>0</v>
      </c>
      <c r="DM142" s="3">
        <v>0</v>
      </c>
      <c r="DN142" s="3">
        <v>0</v>
      </c>
      <c r="DO142" s="2" t="s">
        <v>189</v>
      </c>
    </row>
    <row r="143" spans="1:154">
      <c r="A143" t="s">
        <v>5</v>
      </c>
      <c r="B143" t="s">
        <v>6</v>
      </c>
      <c r="C143" t="s">
        <v>7</v>
      </c>
      <c r="D143" s="82">
        <v>4</v>
      </c>
      <c r="E143" t="s">
        <v>15</v>
      </c>
      <c r="F143" t="str">
        <f t="shared" si="47"/>
        <v>PIPO-M-4H</v>
      </c>
      <c r="G143" s="1">
        <v>37.439250000000001</v>
      </c>
      <c r="H143" s="1">
        <v>108.27466</v>
      </c>
      <c r="I143" s="1">
        <v>2496</v>
      </c>
      <c r="J143" s="1" t="s">
        <v>19</v>
      </c>
      <c r="K143" s="16">
        <v>5</v>
      </c>
      <c r="L143" s="15">
        <v>43.9</v>
      </c>
      <c r="M143" s="16">
        <v>3.3</v>
      </c>
      <c r="N143" s="15">
        <v>5</v>
      </c>
      <c r="O143" s="1">
        <v>21</v>
      </c>
      <c r="P143" s="3">
        <v>0</v>
      </c>
      <c r="Q143" s="1">
        <v>2</v>
      </c>
      <c r="R143" s="3">
        <v>0</v>
      </c>
      <c r="S143" s="3">
        <v>0</v>
      </c>
      <c r="T143" s="3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6">
        <v>0</v>
      </c>
      <c r="AM143" s="1">
        <v>115</v>
      </c>
      <c r="AN143" s="1">
        <f t="shared" si="44"/>
        <v>105</v>
      </c>
      <c r="AO143" s="1">
        <v>105</v>
      </c>
      <c r="AP143" s="1">
        <f t="shared" si="49"/>
        <v>10</v>
      </c>
      <c r="AQ143" s="1">
        <v>115</v>
      </c>
      <c r="AR143">
        <f t="shared" si="50"/>
        <v>0</v>
      </c>
      <c r="AS143">
        <f t="shared" si="51"/>
        <v>0</v>
      </c>
      <c r="AT143" s="102">
        <f t="shared" si="52"/>
        <v>0</v>
      </c>
      <c r="AU143" s="102">
        <f t="shared" si="53"/>
        <v>0</v>
      </c>
      <c r="AV143" s="1">
        <f t="shared" si="60"/>
        <v>105</v>
      </c>
      <c r="AW143" s="1">
        <f t="shared" si="54"/>
        <v>0</v>
      </c>
      <c r="AX143" s="1">
        <f t="shared" si="55"/>
        <v>10</v>
      </c>
      <c r="AY143" s="15">
        <v>8</v>
      </c>
      <c r="AZ143" s="1">
        <v>2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26">
        <v>0</v>
      </c>
      <c r="BL143" s="26">
        <v>0</v>
      </c>
      <c r="BM143" s="26">
        <v>0</v>
      </c>
      <c r="BN143" s="1">
        <v>0</v>
      </c>
      <c r="BO143" s="1">
        <v>0</v>
      </c>
      <c r="BP143" s="3">
        <f t="shared" si="56"/>
        <v>10</v>
      </c>
      <c r="BQ143" s="3">
        <f t="shared" si="57"/>
        <v>8</v>
      </c>
      <c r="BR143" s="26">
        <f t="shared" si="45"/>
        <v>10</v>
      </c>
      <c r="BS143" s="26">
        <f t="shared" si="46"/>
        <v>8</v>
      </c>
      <c r="BT143" s="26">
        <f t="shared" si="58"/>
        <v>0</v>
      </c>
      <c r="BU143" s="26">
        <f t="shared" si="59"/>
        <v>0</v>
      </c>
      <c r="BV143" s="46">
        <v>3</v>
      </c>
      <c r="BW143" s="1">
        <v>39.9</v>
      </c>
      <c r="BX143" s="1">
        <v>67.8</v>
      </c>
      <c r="BY143" s="1">
        <v>-16.600000000000001</v>
      </c>
      <c r="BZ143" s="1">
        <v>29</v>
      </c>
      <c r="CA143" s="1" t="s">
        <v>27</v>
      </c>
      <c r="CE143" s="1">
        <v>0</v>
      </c>
      <c r="CF143" s="3">
        <v>0</v>
      </c>
      <c r="CG143" s="3">
        <v>0</v>
      </c>
      <c r="CH143" s="3">
        <v>0</v>
      </c>
      <c r="CI143" s="2" t="s">
        <v>196</v>
      </c>
      <c r="CJ143" s="3">
        <v>0</v>
      </c>
      <c r="CK143" s="3">
        <v>0</v>
      </c>
      <c r="CL143" s="3">
        <v>0</v>
      </c>
      <c r="CM143" s="3">
        <v>0</v>
      </c>
      <c r="CN143" s="2" t="s">
        <v>189</v>
      </c>
      <c r="CO143" s="3">
        <v>0</v>
      </c>
      <c r="CP143" s="3">
        <v>0</v>
      </c>
      <c r="CQ143" s="3">
        <v>0</v>
      </c>
      <c r="CR143" s="3">
        <v>0</v>
      </c>
      <c r="CS143" s="2" t="s">
        <v>189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2" t="s">
        <v>189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1" t="s">
        <v>189</v>
      </c>
      <c r="DF143" s="35">
        <v>0</v>
      </c>
      <c r="DG143" s="3">
        <v>0</v>
      </c>
      <c r="DH143" s="3">
        <v>0</v>
      </c>
      <c r="DI143" s="3">
        <v>0</v>
      </c>
      <c r="DJ143" s="2" t="s">
        <v>189</v>
      </c>
      <c r="DK143" s="35">
        <v>0</v>
      </c>
      <c r="DL143" s="3">
        <v>0</v>
      </c>
      <c r="DM143" s="3">
        <v>0</v>
      </c>
      <c r="DN143" s="3">
        <v>0</v>
      </c>
      <c r="DO143" s="2" t="s">
        <v>189</v>
      </c>
    </row>
    <row r="144" spans="1:154">
      <c r="A144" t="s">
        <v>5</v>
      </c>
      <c r="B144" t="s">
        <v>6</v>
      </c>
      <c r="C144" t="s">
        <v>7</v>
      </c>
      <c r="D144" s="82">
        <v>4</v>
      </c>
      <c r="E144" t="s">
        <v>8</v>
      </c>
      <c r="F144" t="str">
        <f t="shared" si="47"/>
        <v>PIPO-M-4L</v>
      </c>
      <c r="G144" s="1">
        <v>37.438809999999997</v>
      </c>
      <c r="H144" s="1">
        <v>108.27473999999999</v>
      </c>
      <c r="I144" s="1">
        <v>2489</v>
      </c>
      <c r="J144" s="1" t="s">
        <v>18</v>
      </c>
      <c r="K144" s="16">
        <v>11</v>
      </c>
      <c r="L144" s="15">
        <v>43.5</v>
      </c>
      <c r="M144" s="16">
        <v>4.3</v>
      </c>
      <c r="N144" s="15">
        <v>5</v>
      </c>
      <c r="O144" s="1">
        <v>13</v>
      </c>
      <c r="P144" s="3">
        <v>0</v>
      </c>
      <c r="Q144" s="3">
        <v>0</v>
      </c>
      <c r="R144" s="1">
        <v>1</v>
      </c>
      <c r="S144" s="3">
        <v>0</v>
      </c>
      <c r="T144" s="3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6">
        <v>0</v>
      </c>
      <c r="AM144" s="1">
        <v>70</v>
      </c>
      <c r="AN144" s="1">
        <f t="shared" si="44"/>
        <v>65</v>
      </c>
      <c r="AO144" s="1">
        <v>65</v>
      </c>
      <c r="AP144" s="1">
        <f t="shared" si="49"/>
        <v>0</v>
      </c>
      <c r="AQ144" s="1">
        <v>65</v>
      </c>
      <c r="AR144">
        <f t="shared" si="50"/>
        <v>5</v>
      </c>
      <c r="AS144">
        <f t="shared" si="51"/>
        <v>5</v>
      </c>
      <c r="AT144" s="102">
        <f t="shared" si="52"/>
        <v>0</v>
      </c>
      <c r="AU144" s="102">
        <f t="shared" si="53"/>
        <v>5</v>
      </c>
      <c r="AV144" s="1">
        <f t="shared" si="60"/>
        <v>70</v>
      </c>
      <c r="AW144" s="1">
        <f t="shared" si="54"/>
        <v>0</v>
      </c>
      <c r="AX144" s="1">
        <f t="shared" si="55"/>
        <v>0</v>
      </c>
      <c r="AY144" s="15">
        <v>1</v>
      </c>
      <c r="AZ144" s="3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26">
        <v>0</v>
      </c>
      <c r="BL144" s="26">
        <v>0</v>
      </c>
      <c r="BM144" s="26">
        <v>0</v>
      </c>
      <c r="BN144" s="1">
        <v>0</v>
      </c>
      <c r="BO144" s="1">
        <v>0</v>
      </c>
      <c r="BP144" s="3">
        <f t="shared" si="56"/>
        <v>1</v>
      </c>
      <c r="BQ144" s="3">
        <f t="shared" si="57"/>
        <v>1</v>
      </c>
      <c r="BR144" s="26">
        <f t="shared" si="45"/>
        <v>1</v>
      </c>
      <c r="BS144" s="26">
        <f t="shared" si="46"/>
        <v>1</v>
      </c>
      <c r="BT144" s="26">
        <f t="shared" si="58"/>
        <v>0</v>
      </c>
      <c r="BU144" s="26">
        <f t="shared" si="59"/>
        <v>0</v>
      </c>
      <c r="BV144" s="46">
        <v>1</v>
      </c>
      <c r="BW144" s="1">
        <v>7.7</v>
      </c>
      <c r="BX144" s="1">
        <v>65.7</v>
      </c>
      <c r="BY144" s="1">
        <v>-15.3</v>
      </c>
      <c r="BZ144" s="1">
        <v>27</v>
      </c>
      <c r="CA144" s="1" t="s">
        <v>27</v>
      </c>
      <c r="CE144" s="1">
        <v>0</v>
      </c>
      <c r="CF144" s="1">
        <v>3</v>
      </c>
      <c r="CG144" s="1">
        <v>3</v>
      </c>
      <c r="CH144" s="3">
        <v>0</v>
      </c>
      <c r="CI144" s="2" t="s">
        <v>189</v>
      </c>
      <c r="CJ144" s="3">
        <v>4</v>
      </c>
      <c r="CK144" s="3">
        <v>2</v>
      </c>
      <c r="CL144" s="3">
        <v>3</v>
      </c>
      <c r="CM144" s="3">
        <v>0</v>
      </c>
      <c r="CN144" s="2" t="s">
        <v>190</v>
      </c>
      <c r="CO144" s="3">
        <v>0</v>
      </c>
      <c r="CP144" s="3">
        <v>0</v>
      </c>
      <c r="CQ144" s="3">
        <v>0</v>
      </c>
      <c r="CR144" s="3">
        <v>0</v>
      </c>
      <c r="CS144" s="2" t="s">
        <v>189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2" t="s">
        <v>189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1" t="s">
        <v>189</v>
      </c>
      <c r="DF144" s="35">
        <v>0</v>
      </c>
      <c r="DG144" s="3">
        <v>0</v>
      </c>
      <c r="DH144" s="3">
        <v>0</v>
      </c>
      <c r="DI144" s="3">
        <v>0</v>
      </c>
      <c r="DJ144" s="2" t="s">
        <v>189</v>
      </c>
      <c r="DK144" s="35">
        <v>0</v>
      </c>
      <c r="DL144" s="3">
        <v>0</v>
      </c>
      <c r="DM144" s="3">
        <v>1</v>
      </c>
      <c r="DN144" s="3">
        <v>0</v>
      </c>
      <c r="DO144" s="2" t="s">
        <v>189</v>
      </c>
    </row>
    <row r="145" spans="1:121">
      <c r="A145" t="s">
        <v>5</v>
      </c>
      <c r="B145" t="s">
        <v>6</v>
      </c>
      <c r="C145" t="s">
        <v>7</v>
      </c>
      <c r="D145" s="82">
        <v>5</v>
      </c>
      <c r="E145" t="s">
        <v>15</v>
      </c>
      <c r="F145" t="str">
        <f t="shared" si="47"/>
        <v>PIPO-M-5H</v>
      </c>
      <c r="G145" s="1">
        <v>37.439399999999999</v>
      </c>
      <c r="H145" s="1">
        <v>108.2761</v>
      </c>
      <c r="I145" s="1">
        <v>2490</v>
      </c>
      <c r="J145" s="1" t="s">
        <v>16</v>
      </c>
      <c r="K145" s="16">
        <v>7</v>
      </c>
      <c r="L145" s="15">
        <v>52.8</v>
      </c>
      <c r="M145" s="16">
        <v>3.2</v>
      </c>
      <c r="N145" s="15">
        <v>5</v>
      </c>
      <c r="O145" s="1">
        <v>28</v>
      </c>
      <c r="P145" s="1">
        <v>1</v>
      </c>
      <c r="Q145" s="1">
        <v>1</v>
      </c>
      <c r="R145" s="3">
        <v>0</v>
      </c>
      <c r="S145" s="3">
        <v>0</v>
      </c>
      <c r="T145" s="3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6">
        <v>0</v>
      </c>
      <c r="AM145" s="1">
        <v>150</v>
      </c>
      <c r="AN145" s="1">
        <f t="shared" si="44"/>
        <v>140</v>
      </c>
      <c r="AO145" s="1">
        <v>145</v>
      </c>
      <c r="AP145" s="1">
        <f t="shared" si="49"/>
        <v>10</v>
      </c>
      <c r="AQ145" s="1">
        <v>150</v>
      </c>
      <c r="AR145">
        <f t="shared" si="50"/>
        <v>0</v>
      </c>
      <c r="AS145">
        <f t="shared" si="51"/>
        <v>0</v>
      </c>
      <c r="AT145" s="102">
        <f t="shared" si="52"/>
        <v>0</v>
      </c>
      <c r="AU145" s="102">
        <f t="shared" si="53"/>
        <v>0</v>
      </c>
      <c r="AV145" s="1">
        <f t="shared" si="60"/>
        <v>140</v>
      </c>
      <c r="AW145" s="1">
        <f t="shared" si="54"/>
        <v>5</v>
      </c>
      <c r="AX145" s="1">
        <f t="shared" si="55"/>
        <v>5</v>
      </c>
      <c r="AY145" s="15">
        <v>6</v>
      </c>
      <c r="AZ145" s="3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26">
        <v>0</v>
      </c>
      <c r="BL145" s="26">
        <v>0</v>
      </c>
      <c r="BM145" s="26">
        <v>0</v>
      </c>
      <c r="BN145" s="1">
        <v>0</v>
      </c>
      <c r="BO145" s="1">
        <v>0</v>
      </c>
      <c r="BP145" s="3">
        <f t="shared" si="56"/>
        <v>6</v>
      </c>
      <c r="BQ145" s="3">
        <f t="shared" si="57"/>
        <v>6</v>
      </c>
      <c r="BR145" s="26">
        <f t="shared" si="45"/>
        <v>6</v>
      </c>
      <c r="BS145" s="26">
        <f t="shared" si="46"/>
        <v>6</v>
      </c>
      <c r="BT145" s="26">
        <f t="shared" si="58"/>
        <v>0</v>
      </c>
      <c r="BU145" s="26">
        <f t="shared" si="59"/>
        <v>0</v>
      </c>
      <c r="BV145" s="46">
        <v>4</v>
      </c>
      <c r="BW145" s="1">
        <v>31.5</v>
      </c>
      <c r="BX145" s="1">
        <v>88</v>
      </c>
      <c r="BY145" s="1">
        <v>-7.5</v>
      </c>
      <c r="BZ145" s="1">
        <v>30</v>
      </c>
      <c r="CA145" s="1" t="s">
        <v>27</v>
      </c>
      <c r="CB145" s="1" t="s">
        <v>31</v>
      </c>
      <c r="CC145" s="3">
        <v>376</v>
      </c>
      <c r="CD145" s="16">
        <v>377</v>
      </c>
      <c r="CE145" s="1">
        <v>0</v>
      </c>
      <c r="CF145" s="3">
        <v>0</v>
      </c>
      <c r="CG145" s="3">
        <v>0</v>
      </c>
      <c r="CH145" s="3">
        <v>0</v>
      </c>
      <c r="CI145" s="2" t="s">
        <v>189</v>
      </c>
      <c r="CJ145" s="3">
        <v>0</v>
      </c>
      <c r="CK145" s="3">
        <v>0</v>
      </c>
      <c r="CL145" s="3">
        <v>0</v>
      </c>
      <c r="CM145" s="3">
        <v>0</v>
      </c>
      <c r="CN145" s="2" t="s">
        <v>189</v>
      </c>
      <c r="CO145" s="3">
        <v>0</v>
      </c>
      <c r="CP145" s="3">
        <v>0</v>
      </c>
      <c r="CQ145" s="3">
        <v>0</v>
      </c>
      <c r="CR145" s="3">
        <v>0</v>
      </c>
      <c r="CS145" s="2" t="s">
        <v>189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2" t="s">
        <v>189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1" t="s">
        <v>189</v>
      </c>
      <c r="DF145" s="35">
        <v>0</v>
      </c>
      <c r="DG145" s="3">
        <v>0</v>
      </c>
      <c r="DH145" s="3">
        <v>0</v>
      </c>
      <c r="DI145" s="3">
        <v>0</v>
      </c>
      <c r="DJ145" s="2" t="s">
        <v>189</v>
      </c>
      <c r="DK145" s="35">
        <v>0</v>
      </c>
      <c r="DL145" s="3">
        <v>0</v>
      </c>
      <c r="DM145" s="3">
        <v>0</v>
      </c>
      <c r="DN145" s="3">
        <v>0</v>
      </c>
      <c r="DO145" s="2" t="s">
        <v>189</v>
      </c>
    </row>
    <row r="146" spans="1:121">
      <c r="A146" t="s">
        <v>5</v>
      </c>
      <c r="B146" t="s">
        <v>6</v>
      </c>
      <c r="C146" t="s">
        <v>7</v>
      </c>
      <c r="D146" s="82">
        <v>5</v>
      </c>
      <c r="E146" t="s">
        <v>8</v>
      </c>
      <c r="F146" t="str">
        <f t="shared" si="47"/>
        <v>PIPO-M-5L</v>
      </c>
      <c r="G146" s="1">
        <v>37.43927</v>
      </c>
      <c r="H146" s="1">
        <v>108.27593999999999</v>
      </c>
      <c r="I146" s="1">
        <v>2489</v>
      </c>
      <c r="J146" s="1" t="s">
        <v>16</v>
      </c>
      <c r="K146" s="16">
        <v>10</v>
      </c>
      <c r="L146" s="15">
        <v>59</v>
      </c>
      <c r="M146" s="16">
        <v>5.3</v>
      </c>
      <c r="N146" s="15">
        <v>5</v>
      </c>
      <c r="O146" s="1">
        <v>16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6">
        <v>0</v>
      </c>
      <c r="AM146" s="1">
        <v>80</v>
      </c>
      <c r="AN146" s="1">
        <f t="shared" si="44"/>
        <v>80</v>
      </c>
      <c r="AO146" s="1">
        <v>80</v>
      </c>
      <c r="AP146" s="1">
        <f t="shared" si="49"/>
        <v>0</v>
      </c>
      <c r="AQ146" s="1">
        <v>80</v>
      </c>
      <c r="AR146">
        <f t="shared" si="50"/>
        <v>0</v>
      </c>
      <c r="AS146">
        <f t="shared" si="51"/>
        <v>0</v>
      </c>
      <c r="AT146" s="102">
        <f t="shared" si="52"/>
        <v>0</v>
      </c>
      <c r="AU146" s="102">
        <f t="shared" si="53"/>
        <v>0</v>
      </c>
      <c r="AV146" s="1">
        <f t="shared" si="60"/>
        <v>80</v>
      </c>
      <c r="AW146" s="1">
        <f t="shared" si="54"/>
        <v>0</v>
      </c>
      <c r="AX146" s="1">
        <f t="shared" si="55"/>
        <v>0</v>
      </c>
      <c r="AY146" s="15">
        <v>5</v>
      </c>
      <c r="AZ146" s="3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6">
        <v>0</v>
      </c>
      <c r="BL146" s="26">
        <v>0</v>
      </c>
      <c r="BM146" s="26">
        <v>0</v>
      </c>
      <c r="BN146" s="1">
        <v>0</v>
      </c>
      <c r="BO146" s="1">
        <v>0</v>
      </c>
      <c r="BP146" s="3">
        <f t="shared" si="56"/>
        <v>5</v>
      </c>
      <c r="BQ146" s="3">
        <f t="shared" si="57"/>
        <v>5</v>
      </c>
      <c r="BR146" s="26">
        <f t="shared" si="45"/>
        <v>5</v>
      </c>
      <c r="BS146" s="26">
        <f t="shared" si="46"/>
        <v>5</v>
      </c>
      <c r="BT146" s="26">
        <f t="shared" si="58"/>
        <v>0</v>
      </c>
      <c r="BU146" s="26">
        <f t="shared" si="59"/>
        <v>0</v>
      </c>
      <c r="BV146" s="46">
        <v>0</v>
      </c>
      <c r="BW146" s="1">
        <v>41.1</v>
      </c>
      <c r="BX146" s="1">
        <v>103</v>
      </c>
      <c r="BY146" s="1">
        <v>8.6</v>
      </c>
      <c r="BZ146" s="1">
        <v>30</v>
      </c>
      <c r="CA146" s="1" t="s">
        <v>27</v>
      </c>
      <c r="CB146" s="1" t="s">
        <v>31</v>
      </c>
      <c r="CC146" s="3">
        <v>378</v>
      </c>
      <c r="CD146" s="16">
        <v>379</v>
      </c>
      <c r="CE146" s="1">
        <v>0</v>
      </c>
      <c r="CF146" s="3">
        <v>0</v>
      </c>
      <c r="CG146" s="3">
        <v>0</v>
      </c>
      <c r="CH146" s="3">
        <v>0</v>
      </c>
      <c r="CI146" s="2" t="s">
        <v>189</v>
      </c>
      <c r="CJ146" s="3">
        <v>0</v>
      </c>
      <c r="CK146" s="3">
        <v>0</v>
      </c>
      <c r="CL146" s="3">
        <v>0</v>
      </c>
      <c r="CM146" s="3">
        <v>0</v>
      </c>
      <c r="CN146" s="2" t="s">
        <v>189</v>
      </c>
      <c r="CO146" s="3">
        <v>0</v>
      </c>
      <c r="CP146" s="3">
        <v>0</v>
      </c>
      <c r="CQ146" s="3">
        <v>0</v>
      </c>
      <c r="CR146" s="3">
        <v>0</v>
      </c>
      <c r="CS146" s="2" t="s">
        <v>189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2" t="s">
        <v>189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1" t="s">
        <v>189</v>
      </c>
      <c r="DF146" s="35">
        <v>0</v>
      </c>
      <c r="DG146" s="3">
        <v>0</v>
      </c>
      <c r="DH146" s="3">
        <v>0</v>
      </c>
      <c r="DI146" s="3">
        <v>0</v>
      </c>
      <c r="DJ146" s="2" t="s">
        <v>189</v>
      </c>
      <c r="DK146" s="35">
        <v>0</v>
      </c>
      <c r="DL146" s="3">
        <v>0</v>
      </c>
      <c r="DM146" s="3">
        <v>0</v>
      </c>
      <c r="DN146" s="3">
        <v>0</v>
      </c>
      <c r="DO146" s="2" t="s">
        <v>189</v>
      </c>
    </row>
    <row r="147" spans="1:121">
      <c r="A147" t="s">
        <v>5</v>
      </c>
      <c r="B147" t="s">
        <v>6</v>
      </c>
      <c r="C147" t="s">
        <v>7</v>
      </c>
      <c r="D147" s="82">
        <v>6</v>
      </c>
      <c r="E147" t="s">
        <v>15</v>
      </c>
      <c r="F147" t="str">
        <f t="shared" si="47"/>
        <v>PIPO-M-6H</v>
      </c>
      <c r="G147" s="1">
        <v>37.43092</v>
      </c>
      <c r="H147" s="1">
        <v>108.28442</v>
      </c>
      <c r="I147" s="1">
        <v>2457</v>
      </c>
      <c r="J147" s="1" t="s">
        <v>18</v>
      </c>
      <c r="K147" s="16">
        <v>5</v>
      </c>
      <c r="L147" s="15">
        <v>42.5</v>
      </c>
      <c r="M147" s="16">
        <v>3.5</v>
      </c>
      <c r="N147" s="15">
        <v>5</v>
      </c>
      <c r="O147" s="1">
        <v>28</v>
      </c>
      <c r="P147" s="1">
        <v>0</v>
      </c>
      <c r="Q147" s="1">
        <v>2</v>
      </c>
      <c r="R147" s="3">
        <v>0</v>
      </c>
      <c r="S147" s="3">
        <v>0</v>
      </c>
      <c r="T147" s="3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6">
        <v>0</v>
      </c>
      <c r="AM147" s="1">
        <v>150</v>
      </c>
      <c r="AN147" s="1">
        <f t="shared" si="44"/>
        <v>140</v>
      </c>
      <c r="AO147" s="1">
        <v>140</v>
      </c>
      <c r="AP147" s="1">
        <f t="shared" si="49"/>
        <v>10</v>
      </c>
      <c r="AQ147" s="1">
        <v>150</v>
      </c>
      <c r="AR147">
        <f t="shared" si="50"/>
        <v>0</v>
      </c>
      <c r="AS147">
        <f t="shared" si="51"/>
        <v>0</v>
      </c>
      <c r="AT147" s="102">
        <f t="shared" si="52"/>
        <v>0</v>
      </c>
      <c r="AU147" s="102">
        <f t="shared" si="53"/>
        <v>0</v>
      </c>
      <c r="AV147" s="1">
        <f t="shared" si="60"/>
        <v>140</v>
      </c>
      <c r="AW147" s="1">
        <f t="shared" si="54"/>
        <v>0</v>
      </c>
      <c r="AX147" s="1">
        <f t="shared" si="55"/>
        <v>10</v>
      </c>
      <c r="AY147" s="15">
        <v>7</v>
      </c>
      <c r="AZ147" s="1">
        <v>2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26">
        <v>0</v>
      </c>
      <c r="BL147" s="26">
        <v>0</v>
      </c>
      <c r="BM147" s="26">
        <v>0</v>
      </c>
      <c r="BN147" s="1">
        <v>0</v>
      </c>
      <c r="BO147" s="1">
        <v>0</v>
      </c>
      <c r="BP147" s="3">
        <f t="shared" si="56"/>
        <v>9</v>
      </c>
      <c r="BQ147" s="3">
        <f t="shared" si="57"/>
        <v>7</v>
      </c>
      <c r="BR147" s="26">
        <f t="shared" si="45"/>
        <v>9</v>
      </c>
      <c r="BS147" s="26">
        <f t="shared" si="46"/>
        <v>7</v>
      </c>
      <c r="BT147" s="26">
        <f t="shared" si="58"/>
        <v>0</v>
      </c>
      <c r="BU147" s="26">
        <f t="shared" si="59"/>
        <v>0</v>
      </c>
      <c r="BV147" s="46">
        <v>5</v>
      </c>
      <c r="BW147" s="1">
        <v>42</v>
      </c>
      <c r="BX147" s="1">
        <v>66.7</v>
      </c>
      <c r="BY147" s="1">
        <v>-11.1</v>
      </c>
      <c r="BZ147" s="1">
        <v>26</v>
      </c>
      <c r="CA147" s="1" t="s">
        <v>28</v>
      </c>
      <c r="CB147" s="1" t="s">
        <v>31</v>
      </c>
      <c r="CC147" s="3">
        <v>380</v>
      </c>
      <c r="CD147" s="16">
        <v>381</v>
      </c>
      <c r="CE147" s="1">
        <v>0</v>
      </c>
      <c r="CF147" s="3">
        <v>0</v>
      </c>
      <c r="CG147" s="3">
        <v>0</v>
      </c>
      <c r="CH147" s="3">
        <v>0</v>
      </c>
      <c r="CI147" s="2" t="s">
        <v>189</v>
      </c>
      <c r="CJ147" s="3">
        <v>0</v>
      </c>
      <c r="CK147" s="3">
        <v>0</v>
      </c>
      <c r="CL147" s="3">
        <v>0</v>
      </c>
      <c r="CM147" s="3">
        <v>0</v>
      </c>
      <c r="CN147" s="2" t="s">
        <v>189</v>
      </c>
      <c r="CO147" s="3">
        <v>0</v>
      </c>
      <c r="CP147" s="3">
        <v>0</v>
      </c>
      <c r="CQ147" s="3">
        <v>0</v>
      </c>
      <c r="CR147" s="3">
        <v>0</v>
      </c>
      <c r="CS147" s="2" t="s">
        <v>189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2" t="s">
        <v>189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1" t="s">
        <v>189</v>
      </c>
      <c r="DF147" s="35">
        <v>0</v>
      </c>
      <c r="DG147" s="3">
        <v>0</v>
      </c>
      <c r="DH147" s="3">
        <v>0</v>
      </c>
      <c r="DI147" s="3">
        <v>0</v>
      </c>
      <c r="DJ147" s="2" t="s">
        <v>189</v>
      </c>
      <c r="DK147" s="35">
        <v>0</v>
      </c>
      <c r="DL147" s="3">
        <v>0</v>
      </c>
      <c r="DM147" s="3">
        <v>0</v>
      </c>
      <c r="DN147" s="3">
        <v>0</v>
      </c>
      <c r="DO147" s="2" t="s">
        <v>189</v>
      </c>
    </row>
    <row r="148" spans="1:121">
      <c r="A148" t="s">
        <v>5</v>
      </c>
      <c r="B148" t="s">
        <v>6</v>
      </c>
      <c r="C148" t="s">
        <v>7</v>
      </c>
      <c r="D148" s="82">
        <v>6</v>
      </c>
      <c r="E148" t="s">
        <v>8</v>
      </c>
      <c r="F148" t="str">
        <f t="shared" si="47"/>
        <v>PIPO-M-6L</v>
      </c>
      <c r="G148" s="1">
        <v>37.431049999999999</v>
      </c>
      <c r="H148" s="1">
        <v>108.28455</v>
      </c>
      <c r="I148" s="1">
        <v>2458</v>
      </c>
      <c r="J148" s="1" t="s">
        <v>18</v>
      </c>
      <c r="K148" s="16">
        <v>5</v>
      </c>
      <c r="L148" s="15">
        <v>49.2</v>
      </c>
      <c r="M148" s="16">
        <v>4.0999999999999996</v>
      </c>
      <c r="N148" s="15">
        <v>5</v>
      </c>
      <c r="O148" s="1">
        <v>25</v>
      </c>
      <c r="P148" s="1">
        <v>0</v>
      </c>
      <c r="Q148" s="1">
        <v>1</v>
      </c>
      <c r="R148" s="3">
        <v>0</v>
      </c>
      <c r="S148" s="3">
        <v>0</v>
      </c>
      <c r="T148" s="3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6">
        <v>0</v>
      </c>
      <c r="AM148" s="1">
        <v>130</v>
      </c>
      <c r="AN148" s="1">
        <f t="shared" si="44"/>
        <v>125</v>
      </c>
      <c r="AO148" s="1">
        <v>125</v>
      </c>
      <c r="AP148" s="1">
        <f t="shared" si="49"/>
        <v>5</v>
      </c>
      <c r="AQ148" s="1">
        <v>130</v>
      </c>
      <c r="AR148">
        <f t="shared" si="50"/>
        <v>0</v>
      </c>
      <c r="AS148">
        <f t="shared" si="51"/>
        <v>0</v>
      </c>
      <c r="AT148" s="102">
        <f t="shared" si="52"/>
        <v>0</v>
      </c>
      <c r="AU148" s="102">
        <f t="shared" si="53"/>
        <v>0</v>
      </c>
      <c r="AV148" s="1">
        <f t="shared" si="60"/>
        <v>125</v>
      </c>
      <c r="AW148" s="1">
        <f t="shared" si="54"/>
        <v>0</v>
      </c>
      <c r="AX148" s="1">
        <f t="shared" si="55"/>
        <v>5</v>
      </c>
      <c r="AY148" s="15">
        <v>1</v>
      </c>
      <c r="AZ148" s="3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6">
        <v>0</v>
      </c>
      <c r="BL148" s="26">
        <v>0</v>
      </c>
      <c r="BM148" s="26">
        <v>0</v>
      </c>
      <c r="BN148" s="1">
        <v>0</v>
      </c>
      <c r="BO148" s="1">
        <v>0</v>
      </c>
      <c r="BP148" s="3">
        <f t="shared" si="56"/>
        <v>1</v>
      </c>
      <c r="BQ148" s="3">
        <f t="shared" si="57"/>
        <v>1</v>
      </c>
      <c r="BR148" s="26">
        <f t="shared" si="45"/>
        <v>1</v>
      </c>
      <c r="BS148" s="26">
        <f t="shared" si="46"/>
        <v>1</v>
      </c>
      <c r="BT148" s="26">
        <f t="shared" si="58"/>
        <v>0</v>
      </c>
      <c r="BU148" s="26">
        <f t="shared" si="59"/>
        <v>0</v>
      </c>
      <c r="BV148" s="46">
        <v>3</v>
      </c>
      <c r="BW148" s="1">
        <v>47</v>
      </c>
      <c r="BX148" s="1">
        <v>78.3</v>
      </c>
      <c r="BY148" s="1">
        <v>-2.1</v>
      </c>
      <c r="BZ148" s="1">
        <v>23</v>
      </c>
      <c r="CA148" s="1" t="s">
        <v>28</v>
      </c>
      <c r="CB148" s="1" t="s">
        <v>31</v>
      </c>
      <c r="CC148" s="3">
        <v>382</v>
      </c>
      <c r="CD148" s="16">
        <v>383</v>
      </c>
      <c r="CE148" s="1">
        <v>0</v>
      </c>
      <c r="CF148" s="3">
        <v>0</v>
      </c>
      <c r="CG148" s="3">
        <v>0</v>
      </c>
      <c r="CH148" s="3">
        <v>0</v>
      </c>
      <c r="CI148" s="2" t="s">
        <v>189</v>
      </c>
      <c r="CJ148" s="3">
        <v>0</v>
      </c>
      <c r="CK148" s="3">
        <v>0</v>
      </c>
      <c r="CL148" s="3">
        <v>0</v>
      </c>
      <c r="CM148" s="3">
        <v>0</v>
      </c>
      <c r="CN148" s="2" t="s">
        <v>189</v>
      </c>
      <c r="CO148" s="3">
        <v>0</v>
      </c>
      <c r="CP148" s="3">
        <v>0</v>
      </c>
      <c r="CQ148" s="3">
        <v>0</v>
      </c>
      <c r="CR148" s="3">
        <v>0</v>
      </c>
      <c r="CS148" s="2" t="s">
        <v>189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2" t="s">
        <v>189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1" t="s">
        <v>189</v>
      </c>
      <c r="DF148" s="35">
        <v>0</v>
      </c>
      <c r="DG148" s="3">
        <v>0</v>
      </c>
      <c r="DH148" s="3">
        <v>1</v>
      </c>
      <c r="DI148" s="3">
        <v>0</v>
      </c>
      <c r="DJ148" s="2" t="s">
        <v>189</v>
      </c>
      <c r="DK148" s="35">
        <v>0</v>
      </c>
      <c r="DL148" s="3">
        <v>0</v>
      </c>
      <c r="DM148" s="3">
        <v>0</v>
      </c>
      <c r="DN148" s="3">
        <v>0</v>
      </c>
      <c r="DO148" s="2" t="s">
        <v>189</v>
      </c>
    </row>
    <row r="149" spans="1:121">
      <c r="A149" t="s">
        <v>5</v>
      </c>
      <c r="B149" t="s">
        <v>6</v>
      </c>
      <c r="C149" t="s">
        <v>7</v>
      </c>
      <c r="D149" s="82">
        <v>7</v>
      </c>
      <c r="E149" t="s">
        <v>15</v>
      </c>
      <c r="F149" t="str">
        <f t="shared" si="47"/>
        <v>PIPO-M-7H</v>
      </c>
      <c r="G149" s="1">
        <v>37.429870000000001</v>
      </c>
      <c r="H149" s="1">
        <v>108.28416</v>
      </c>
      <c r="I149" s="1">
        <v>2440</v>
      </c>
      <c r="J149" s="1" t="s">
        <v>16</v>
      </c>
      <c r="K149" s="16">
        <v>13</v>
      </c>
      <c r="L149" s="15">
        <v>45.4</v>
      </c>
      <c r="M149" s="16">
        <v>3.3</v>
      </c>
      <c r="N149" s="15">
        <v>10</v>
      </c>
      <c r="O149" s="1">
        <v>19</v>
      </c>
      <c r="P149" s="1">
        <v>0</v>
      </c>
      <c r="Q149" s="1">
        <v>1</v>
      </c>
      <c r="R149" s="3">
        <v>0</v>
      </c>
      <c r="S149" s="3">
        <v>0</v>
      </c>
      <c r="T149" s="3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6">
        <v>0</v>
      </c>
      <c r="AM149" s="1">
        <v>200</v>
      </c>
      <c r="AN149" s="1">
        <f t="shared" si="44"/>
        <v>190</v>
      </c>
      <c r="AO149" s="1">
        <v>190</v>
      </c>
      <c r="AP149" s="1">
        <f t="shared" si="49"/>
        <v>10</v>
      </c>
      <c r="AQ149" s="1">
        <v>200</v>
      </c>
      <c r="AR149">
        <f t="shared" si="50"/>
        <v>0</v>
      </c>
      <c r="AS149">
        <f t="shared" si="51"/>
        <v>0</v>
      </c>
      <c r="AT149" s="102">
        <f t="shared" si="52"/>
        <v>0</v>
      </c>
      <c r="AU149" s="102">
        <f t="shared" si="53"/>
        <v>0</v>
      </c>
      <c r="AV149" s="1">
        <f t="shared" si="60"/>
        <v>190</v>
      </c>
      <c r="AW149" s="1">
        <f t="shared" si="54"/>
        <v>0</v>
      </c>
      <c r="AX149" s="1">
        <f t="shared" si="55"/>
        <v>10</v>
      </c>
      <c r="AY149" s="15">
        <v>5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6">
        <v>0</v>
      </c>
      <c r="BL149" s="26">
        <v>0</v>
      </c>
      <c r="BM149" s="26">
        <v>0</v>
      </c>
      <c r="BN149" s="1">
        <v>0</v>
      </c>
      <c r="BO149" s="1">
        <v>0</v>
      </c>
      <c r="BP149" s="3">
        <f t="shared" si="56"/>
        <v>6</v>
      </c>
      <c r="BQ149" s="3">
        <f t="shared" si="57"/>
        <v>5</v>
      </c>
      <c r="BR149" s="26">
        <f t="shared" si="45"/>
        <v>6</v>
      </c>
      <c r="BS149" s="26">
        <f t="shared" si="46"/>
        <v>5</v>
      </c>
      <c r="BT149" s="26">
        <f t="shared" si="58"/>
        <v>0</v>
      </c>
      <c r="BU149" s="26">
        <f t="shared" si="59"/>
        <v>0</v>
      </c>
      <c r="BV149" s="46">
        <v>5</v>
      </c>
      <c r="BW149" s="1">
        <v>27.8</v>
      </c>
      <c r="BX149" s="1">
        <v>57.8</v>
      </c>
      <c r="BY149" s="1">
        <v>-13.9</v>
      </c>
      <c r="BZ149" s="1">
        <v>31</v>
      </c>
      <c r="CA149" s="1" t="s">
        <v>28</v>
      </c>
      <c r="CB149" s="1" t="s">
        <v>31</v>
      </c>
      <c r="CC149" s="3">
        <v>386</v>
      </c>
      <c r="CD149" s="16">
        <v>387</v>
      </c>
      <c r="CE149" s="1">
        <v>0</v>
      </c>
      <c r="CF149" s="3">
        <v>0</v>
      </c>
      <c r="CG149" s="3">
        <v>0</v>
      </c>
      <c r="CH149" s="3">
        <v>0</v>
      </c>
      <c r="CI149" s="2" t="s">
        <v>189</v>
      </c>
      <c r="CJ149" s="3">
        <v>0</v>
      </c>
      <c r="CK149" s="3">
        <v>0</v>
      </c>
      <c r="CL149" s="3">
        <v>0</v>
      </c>
      <c r="CM149" s="3">
        <v>0</v>
      </c>
      <c r="CN149" s="2" t="s">
        <v>189</v>
      </c>
      <c r="CO149" s="3">
        <v>0</v>
      </c>
      <c r="CP149" s="3">
        <v>0</v>
      </c>
      <c r="CQ149" s="3">
        <v>0</v>
      </c>
      <c r="CR149" s="3">
        <v>0</v>
      </c>
      <c r="CS149" s="2" t="s">
        <v>189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2" t="s">
        <v>189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1" t="s">
        <v>189</v>
      </c>
      <c r="DF149" s="35">
        <v>0</v>
      </c>
      <c r="DG149" s="3">
        <v>0</v>
      </c>
      <c r="DH149" s="3">
        <v>0</v>
      </c>
      <c r="DI149" s="3">
        <v>0</v>
      </c>
      <c r="DJ149" s="2" t="s">
        <v>189</v>
      </c>
      <c r="DK149" s="35">
        <v>0</v>
      </c>
      <c r="DL149" s="3">
        <v>0</v>
      </c>
      <c r="DM149" s="3">
        <v>0</v>
      </c>
      <c r="DN149" s="3">
        <v>0</v>
      </c>
      <c r="DO149" s="2" t="s">
        <v>189</v>
      </c>
    </row>
    <row r="150" spans="1:121">
      <c r="A150" t="s">
        <v>5</v>
      </c>
      <c r="B150" t="s">
        <v>6</v>
      </c>
      <c r="C150" t="s">
        <v>7</v>
      </c>
      <c r="D150" s="82">
        <v>7</v>
      </c>
      <c r="E150" t="s">
        <v>8</v>
      </c>
      <c r="F150" t="str">
        <f t="shared" si="47"/>
        <v>PIPO-M-7L</v>
      </c>
      <c r="G150" s="1">
        <v>37.42991</v>
      </c>
      <c r="H150" s="1">
        <v>108.28429</v>
      </c>
      <c r="I150" s="1">
        <v>2446</v>
      </c>
      <c r="J150" s="1" t="s">
        <v>16</v>
      </c>
      <c r="K150" s="16">
        <v>13</v>
      </c>
      <c r="L150" s="15">
        <v>51.7</v>
      </c>
      <c r="M150" s="16">
        <v>3.6</v>
      </c>
      <c r="N150" s="15">
        <v>10</v>
      </c>
      <c r="O150" s="1">
        <v>8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6">
        <v>0</v>
      </c>
      <c r="AM150" s="1">
        <v>80</v>
      </c>
      <c r="AN150" s="1">
        <f t="shared" si="44"/>
        <v>80</v>
      </c>
      <c r="AO150" s="1">
        <v>80</v>
      </c>
      <c r="AP150" s="1">
        <f t="shared" si="49"/>
        <v>0</v>
      </c>
      <c r="AQ150" s="1">
        <v>80</v>
      </c>
      <c r="AR150">
        <f t="shared" si="50"/>
        <v>0</v>
      </c>
      <c r="AS150">
        <f t="shared" si="51"/>
        <v>0</v>
      </c>
      <c r="AT150" s="102">
        <f t="shared" si="52"/>
        <v>0</v>
      </c>
      <c r="AU150" s="102">
        <f t="shared" si="53"/>
        <v>0</v>
      </c>
      <c r="AV150" s="1">
        <f t="shared" si="60"/>
        <v>80</v>
      </c>
      <c r="AW150" s="1">
        <f t="shared" si="54"/>
        <v>0</v>
      </c>
      <c r="AX150" s="1">
        <f t="shared" si="55"/>
        <v>0</v>
      </c>
      <c r="AY150" s="15">
        <v>1</v>
      </c>
      <c r="AZ150" s="3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6">
        <v>0</v>
      </c>
      <c r="BL150" s="26">
        <v>0</v>
      </c>
      <c r="BM150" s="26">
        <v>0</v>
      </c>
      <c r="BN150" s="1">
        <v>0</v>
      </c>
      <c r="BO150" s="1">
        <v>0</v>
      </c>
      <c r="BP150" s="3">
        <f t="shared" si="56"/>
        <v>1</v>
      </c>
      <c r="BQ150" s="3">
        <f t="shared" si="57"/>
        <v>1</v>
      </c>
      <c r="BR150" s="26">
        <f t="shared" si="45"/>
        <v>1</v>
      </c>
      <c r="BS150" s="26">
        <f t="shared" si="46"/>
        <v>1</v>
      </c>
      <c r="BT150" s="26">
        <f t="shared" si="58"/>
        <v>0</v>
      </c>
      <c r="BU150" s="26">
        <f t="shared" si="59"/>
        <v>0</v>
      </c>
      <c r="BV150" s="46">
        <v>1</v>
      </c>
      <c r="BW150" s="1">
        <v>31.7</v>
      </c>
      <c r="BX150" s="1">
        <v>89</v>
      </c>
      <c r="BY150" s="1">
        <v>-9.4</v>
      </c>
      <c r="BZ150" s="1">
        <v>25</v>
      </c>
      <c r="CA150" s="1" t="s">
        <v>27</v>
      </c>
      <c r="CB150" s="1" t="s">
        <v>31</v>
      </c>
      <c r="CC150" s="3">
        <v>384</v>
      </c>
      <c r="CD150" s="16">
        <v>385</v>
      </c>
      <c r="CE150" s="1">
        <v>0</v>
      </c>
      <c r="CF150" s="3">
        <v>0</v>
      </c>
      <c r="CG150" s="3">
        <v>0</v>
      </c>
      <c r="CH150" s="3">
        <v>0</v>
      </c>
      <c r="CI150" s="2" t="s">
        <v>189</v>
      </c>
      <c r="CJ150" s="3">
        <v>0</v>
      </c>
      <c r="CK150" s="3">
        <v>0</v>
      </c>
      <c r="CL150" s="3">
        <v>0</v>
      </c>
      <c r="CM150" s="3">
        <v>0</v>
      </c>
      <c r="CN150" s="2" t="s">
        <v>189</v>
      </c>
      <c r="CO150" s="3">
        <v>0</v>
      </c>
      <c r="CP150" s="3">
        <v>0</v>
      </c>
      <c r="CQ150" s="3">
        <v>0</v>
      </c>
      <c r="CR150" s="3">
        <v>0</v>
      </c>
      <c r="CS150" s="2" t="s">
        <v>189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2" t="s">
        <v>189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1" t="s">
        <v>189</v>
      </c>
      <c r="DF150" s="35">
        <v>0</v>
      </c>
      <c r="DG150" s="3">
        <v>0</v>
      </c>
      <c r="DH150" s="3">
        <v>0</v>
      </c>
      <c r="DI150" s="3">
        <v>0</v>
      </c>
      <c r="DJ150" s="2" t="s">
        <v>189</v>
      </c>
      <c r="DK150" s="35">
        <v>0</v>
      </c>
      <c r="DL150" s="3">
        <v>0</v>
      </c>
      <c r="DM150" s="3">
        <v>0</v>
      </c>
      <c r="DN150" s="3">
        <v>0</v>
      </c>
      <c r="DO150" s="2" t="s">
        <v>189</v>
      </c>
    </row>
    <row r="151" spans="1:121">
      <c r="A151" t="s">
        <v>5</v>
      </c>
      <c r="B151" t="s">
        <v>6</v>
      </c>
      <c r="C151" t="s">
        <v>7</v>
      </c>
      <c r="D151" s="82">
        <v>8</v>
      </c>
      <c r="E151" t="s">
        <v>15</v>
      </c>
      <c r="F151" t="str">
        <f t="shared" si="47"/>
        <v>PIPO-M-8H</v>
      </c>
      <c r="G151" s="1">
        <v>37.427379999999999</v>
      </c>
      <c r="H151" s="1">
        <v>108.28402</v>
      </c>
      <c r="I151" s="1">
        <v>2456</v>
      </c>
      <c r="J151" s="1" t="s">
        <v>16</v>
      </c>
      <c r="K151" s="16">
        <v>3</v>
      </c>
      <c r="L151" s="15">
        <v>58</v>
      </c>
      <c r="M151" s="16">
        <v>4.8</v>
      </c>
      <c r="N151" s="15">
        <v>10</v>
      </c>
      <c r="O151" s="1">
        <v>12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6">
        <v>0</v>
      </c>
      <c r="AM151" s="1">
        <v>120</v>
      </c>
      <c r="AN151" s="1">
        <f t="shared" si="44"/>
        <v>120</v>
      </c>
      <c r="AO151" s="1">
        <v>120</v>
      </c>
      <c r="AP151" s="1">
        <f t="shared" si="49"/>
        <v>0</v>
      </c>
      <c r="AQ151" s="1">
        <v>120</v>
      </c>
      <c r="AR151">
        <f t="shared" si="50"/>
        <v>0</v>
      </c>
      <c r="AS151">
        <f t="shared" si="51"/>
        <v>0</v>
      </c>
      <c r="AT151" s="102">
        <f t="shared" si="52"/>
        <v>0</v>
      </c>
      <c r="AU151" s="102">
        <f t="shared" si="53"/>
        <v>0</v>
      </c>
      <c r="AV151" s="1">
        <f t="shared" si="60"/>
        <v>120</v>
      </c>
      <c r="AW151" s="1">
        <f t="shared" si="54"/>
        <v>0</v>
      </c>
      <c r="AX151" s="1">
        <f t="shared" si="55"/>
        <v>0</v>
      </c>
      <c r="AY151" s="15">
        <v>3</v>
      </c>
      <c r="AZ151" s="3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6">
        <v>0</v>
      </c>
      <c r="BL151" s="26">
        <v>0</v>
      </c>
      <c r="BM151" s="26">
        <v>0</v>
      </c>
      <c r="BN151" s="1">
        <v>0</v>
      </c>
      <c r="BO151" s="1">
        <v>0</v>
      </c>
      <c r="BP151" s="3">
        <f t="shared" si="56"/>
        <v>3</v>
      </c>
      <c r="BQ151" s="3">
        <f t="shared" si="57"/>
        <v>3</v>
      </c>
      <c r="BR151" s="26">
        <f t="shared" si="45"/>
        <v>3</v>
      </c>
      <c r="BS151" s="26">
        <f t="shared" si="46"/>
        <v>3</v>
      </c>
      <c r="BT151" s="26">
        <f t="shared" si="58"/>
        <v>0</v>
      </c>
      <c r="BU151" s="26">
        <f t="shared" si="59"/>
        <v>0</v>
      </c>
      <c r="BV151" s="46">
        <v>4</v>
      </c>
      <c r="BW151" s="1">
        <v>29.7</v>
      </c>
      <c r="BX151" s="1">
        <v>86.6</v>
      </c>
      <c r="BY151" s="1">
        <v>-6.5</v>
      </c>
      <c r="BZ151" s="1">
        <v>27</v>
      </c>
      <c r="CA151" s="1" t="s">
        <v>28</v>
      </c>
      <c r="CB151" s="1" t="s">
        <v>31</v>
      </c>
      <c r="CE151" s="1">
        <v>0</v>
      </c>
      <c r="CF151" s="3">
        <v>0</v>
      </c>
      <c r="CG151" s="3">
        <v>0</v>
      </c>
      <c r="CH151" s="3">
        <v>0</v>
      </c>
      <c r="CI151" s="2" t="s">
        <v>189</v>
      </c>
      <c r="CJ151" s="3">
        <v>0</v>
      </c>
      <c r="CK151" s="3">
        <v>0</v>
      </c>
      <c r="CL151" s="3">
        <v>0</v>
      </c>
      <c r="CM151" s="3">
        <v>0</v>
      </c>
      <c r="CN151" s="2" t="s">
        <v>189</v>
      </c>
      <c r="CO151" s="3">
        <v>0</v>
      </c>
      <c r="CP151" s="3">
        <v>0</v>
      </c>
      <c r="CQ151" s="3">
        <v>0</v>
      </c>
      <c r="CR151" s="3">
        <v>0</v>
      </c>
      <c r="CS151" s="2" t="s">
        <v>189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2" t="s">
        <v>189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1" t="s">
        <v>189</v>
      </c>
      <c r="DF151" s="35">
        <v>0</v>
      </c>
      <c r="DG151" s="3">
        <v>0</v>
      </c>
      <c r="DH151" s="3">
        <v>0</v>
      </c>
      <c r="DI151" s="3">
        <v>0</v>
      </c>
      <c r="DJ151" s="2" t="s">
        <v>189</v>
      </c>
      <c r="DK151" s="35">
        <v>0</v>
      </c>
      <c r="DL151" s="3">
        <v>0</v>
      </c>
      <c r="DM151" s="3">
        <v>0</v>
      </c>
      <c r="DN151" s="3">
        <v>0</v>
      </c>
      <c r="DO151" s="2" t="s">
        <v>189</v>
      </c>
    </row>
    <row r="152" spans="1:121">
      <c r="A152" t="s">
        <v>5</v>
      </c>
      <c r="B152" t="s">
        <v>6</v>
      </c>
      <c r="C152" t="s">
        <v>7</v>
      </c>
      <c r="D152" s="82">
        <v>8</v>
      </c>
      <c r="E152" t="s">
        <v>8</v>
      </c>
      <c r="F152" t="str">
        <f t="shared" si="47"/>
        <v>PIPO-M-8L</v>
      </c>
      <c r="G152" s="1">
        <v>37.427480000000003</v>
      </c>
      <c r="H152" s="1">
        <v>108.28445000000001</v>
      </c>
      <c r="I152" s="1">
        <v>2450</v>
      </c>
      <c r="J152" s="1" t="s">
        <v>16</v>
      </c>
      <c r="K152" s="16">
        <v>5</v>
      </c>
      <c r="L152" s="15">
        <v>56</v>
      </c>
      <c r="M152" s="16">
        <v>4</v>
      </c>
      <c r="N152" s="15">
        <v>10</v>
      </c>
      <c r="O152" s="1">
        <v>7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6">
        <v>0</v>
      </c>
      <c r="AM152" s="1">
        <v>70</v>
      </c>
      <c r="AN152" s="1">
        <f t="shared" si="44"/>
        <v>70</v>
      </c>
      <c r="AO152" s="1">
        <v>70</v>
      </c>
      <c r="AP152" s="1">
        <f t="shared" si="49"/>
        <v>0</v>
      </c>
      <c r="AQ152" s="1">
        <v>70</v>
      </c>
      <c r="AR152">
        <f t="shared" si="50"/>
        <v>0</v>
      </c>
      <c r="AS152">
        <f t="shared" si="51"/>
        <v>0</v>
      </c>
      <c r="AT152" s="102">
        <f t="shared" si="52"/>
        <v>0</v>
      </c>
      <c r="AU152" s="102">
        <f t="shared" si="53"/>
        <v>0</v>
      </c>
      <c r="AV152" s="1">
        <f t="shared" si="60"/>
        <v>70</v>
      </c>
      <c r="AW152" s="1">
        <f t="shared" si="54"/>
        <v>0</v>
      </c>
      <c r="AX152" s="1">
        <f t="shared" si="55"/>
        <v>0</v>
      </c>
      <c r="AY152" s="15">
        <v>0</v>
      </c>
      <c r="AZ152" s="3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6">
        <v>0</v>
      </c>
      <c r="BL152" s="26">
        <v>0</v>
      </c>
      <c r="BM152" s="26">
        <v>0</v>
      </c>
      <c r="BN152" s="1">
        <v>0</v>
      </c>
      <c r="BO152" s="1">
        <v>0</v>
      </c>
      <c r="BP152" s="3">
        <f t="shared" si="56"/>
        <v>0</v>
      </c>
      <c r="BQ152" s="3">
        <f t="shared" si="57"/>
        <v>0</v>
      </c>
      <c r="BR152" s="26">
        <f t="shared" si="45"/>
        <v>0</v>
      </c>
      <c r="BS152" s="26">
        <f t="shared" si="46"/>
        <v>0</v>
      </c>
      <c r="BT152" s="26">
        <f t="shared" si="58"/>
        <v>0</v>
      </c>
      <c r="BU152" s="26">
        <f t="shared" si="59"/>
        <v>0</v>
      </c>
      <c r="BV152" s="46">
        <v>1</v>
      </c>
      <c r="BW152" s="1">
        <v>34.799999999999997</v>
      </c>
      <c r="BX152" s="1">
        <v>97.1</v>
      </c>
      <c r="BY152" s="1">
        <v>-3</v>
      </c>
      <c r="BZ152" s="1">
        <v>25</v>
      </c>
      <c r="CA152" s="1" t="s">
        <v>28</v>
      </c>
      <c r="CB152" s="1" t="s">
        <v>31</v>
      </c>
      <c r="CE152" s="1">
        <v>0</v>
      </c>
      <c r="CF152" s="3">
        <v>0</v>
      </c>
      <c r="CG152" s="3">
        <v>0</v>
      </c>
      <c r="CH152" s="3">
        <v>0</v>
      </c>
      <c r="CI152" s="2" t="s">
        <v>189</v>
      </c>
      <c r="CJ152" s="3">
        <v>0</v>
      </c>
      <c r="CK152" s="3">
        <v>0</v>
      </c>
      <c r="CL152" s="3">
        <v>0</v>
      </c>
      <c r="CM152" s="3">
        <v>0</v>
      </c>
      <c r="CN152" s="2" t="s">
        <v>189</v>
      </c>
      <c r="CO152" s="3">
        <v>0</v>
      </c>
      <c r="CP152" s="3">
        <v>0</v>
      </c>
      <c r="CQ152" s="3">
        <v>0</v>
      </c>
      <c r="CR152" s="3">
        <v>0</v>
      </c>
      <c r="CS152" s="2" t="s">
        <v>189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2" t="s">
        <v>189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1" t="s">
        <v>189</v>
      </c>
      <c r="DF152" s="35">
        <v>0</v>
      </c>
      <c r="DG152" s="3">
        <v>0</v>
      </c>
      <c r="DH152" s="3">
        <v>0</v>
      </c>
      <c r="DI152" s="3">
        <v>0</v>
      </c>
      <c r="DJ152" s="2" t="s">
        <v>189</v>
      </c>
      <c r="DK152" s="35">
        <v>0</v>
      </c>
      <c r="DL152" s="3">
        <v>0</v>
      </c>
      <c r="DM152" s="3">
        <v>0</v>
      </c>
      <c r="DN152" s="3">
        <v>0</v>
      </c>
      <c r="DO152" s="2" t="s">
        <v>189</v>
      </c>
    </row>
    <row r="153" spans="1:121">
      <c r="A153" t="s">
        <v>5</v>
      </c>
      <c r="B153" t="s">
        <v>6</v>
      </c>
      <c r="C153" t="s">
        <v>7</v>
      </c>
      <c r="D153" s="82">
        <v>9</v>
      </c>
      <c r="E153" t="s">
        <v>15</v>
      </c>
      <c r="F153" t="str">
        <f t="shared" si="47"/>
        <v>PIPO-M-9H</v>
      </c>
      <c r="G153" s="1">
        <v>37.426650000000002</v>
      </c>
      <c r="H153" s="1">
        <v>108.28458000000001</v>
      </c>
      <c r="I153" s="1">
        <v>2449</v>
      </c>
      <c r="J153" s="1" t="s">
        <v>16</v>
      </c>
      <c r="K153" s="16">
        <v>3</v>
      </c>
      <c r="L153" s="15">
        <v>32.6</v>
      </c>
      <c r="M153" s="16">
        <v>2.2000000000000002</v>
      </c>
      <c r="N153" s="15">
        <v>5</v>
      </c>
      <c r="O153" s="1">
        <v>27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6">
        <v>0</v>
      </c>
      <c r="AM153" s="1">
        <v>135</v>
      </c>
      <c r="AN153" s="1">
        <f t="shared" si="44"/>
        <v>135</v>
      </c>
      <c r="AO153" s="1">
        <v>135</v>
      </c>
      <c r="AP153" s="1">
        <f t="shared" si="49"/>
        <v>0</v>
      </c>
      <c r="AQ153" s="1">
        <v>135</v>
      </c>
      <c r="AR153">
        <f t="shared" si="50"/>
        <v>0</v>
      </c>
      <c r="AS153">
        <f t="shared" si="51"/>
        <v>0</v>
      </c>
      <c r="AT153" s="102">
        <f t="shared" si="52"/>
        <v>0</v>
      </c>
      <c r="AU153" s="102">
        <f t="shared" si="53"/>
        <v>0</v>
      </c>
      <c r="AV153" s="1">
        <f t="shared" si="60"/>
        <v>135</v>
      </c>
      <c r="AW153" s="1">
        <f t="shared" si="54"/>
        <v>0</v>
      </c>
      <c r="AX153" s="1">
        <f t="shared" si="55"/>
        <v>0</v>
      </c>
      <c r="AY153" s="15">
        <v>8</v>
      </c>
      <c r="AZ153" s="3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6">
        <v>0</v>
      </c>
      <c r="BL153" s="26">
        <v>0</v>
      </c>
      <c r="BM153" s="26">
        <v>0</v>
      </c>
      <c r="BN153" s="1">
        <v>0</v>
      </c>
      <c r="BO153" s="1">
        <v>0</v>
      </c>
      <c r="BP153" s="3">
        <f t="shared" si="56"/>
        <v>8</v>
      </c>
      <c r="BQ153" s="3">
        <f t="shared" si="57"/>
        <v>8</v>
      </c>
      <c r="BR153" s="26">
        <f t="shared" si="45"/>
        <v>8</v>
      </c>
      <c r="BS153" s="26">
        <f t="shared" si="46"/>
        <v>8</v>
      </c>
      <c r="BT153" s="26">
        <f t="shared" si="58"/>
        <v>0</v>
      </c>
      <c r="BU153" s="26">
        <f t="shared" si="59"/>
        <v>0</v>
      </c>
      <c r="BV153" s="46">
        <v>6</v>
      </c>
      <c r="BW153" s="1">
        <v>72.3</v>
      </c>
      <c r="BX153" s="1">
        <v>98.6</v>
      </c>
      <c r="BY153" s="1">
        <v>-3.5</v>
      </c>
      <c r="BZ153" s="1">
        <v>23</v>
      </c>
      <c r="CA153" s="1" t="s">
        <v>28</v>
      </c>
      <c r="CB153" s="1" t="s">
        <v>30</v>
      </c>
      <c r="CE153" s="1">
        <v>0</v>
      </c>
      <c r="CF153" s="3">
        <v>0</v>
      </c>
      <c r="CG153" s="3">
        <v>0</v>
      </c>
      <c r="CH153" s="3">
        <v>0</v>
      </c>
      <c r="CI153" s="2" t="s">
        <v>189</v>
      </c>
      <c r="CJ153" s="3">
        <v>0</v>
      </c>
      <c r="CK153" s="3">
        <v>0</v>
      </c>
      <c r="CL153" s="3">
        <v>0</v>
      </c>
      <c r="CM153" s="3">
        <v>0</v>
      </c>
      <c r="CN153" s="2" t="s">
        <v>189</v>
      </c>
      <c r="CO153" s="3">
        <v>0</v>
      </c>
      <c r="CP153" s="3">
        <v>0</v>
      </c>
      <c r="CQ153" s="3">
        <v>0</v>
      </c>
      <c r="CR153" s="3">
        <v>0</v>
      </c>
      <c r="CS153" s="2" t="s">
        <v>189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2" t="s">
        <v>189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1" t="s">
        <v>189</v>
      </c>
      <c r="DF153" s="35">
        <v>0</v>
      </c>
      <c r="DG153" s="3">
        <v>0</v>
      </c>
      <c r="DH153" s="3">
        <v>0</v>
      </c>
      <c r="DI153" s="3">
        <v>0</v>
      </c>
      <c r="DJ153" s="2" t="s">
        <v>189</v>
      </c>
      <c r="DK153" s="35">
        <v>0</v>
      </c>
      <c r="DL153" s="3">
        <v>0</v>
      </c>
      <c r="DM153" s="3">
        <v>0</v>
      </c>
      <c r="DN153" s="3">
        <v>0</v>
      </c>
      <c r="DO153" s="2" t="s">
        <v>189</v>
      </c>
    </row>
    <row r="154" spans="1:121">
      <c r="A154" t="s">
        <v>5</v>
      </c>
      <c r="B154" t="s">
        <v>6</v>
      </c>
      <c r="C154" t="s">
        <v>7</v>
      </c>
      <c r="D154" s="82">
        <v>9</v>
      </c>
      <c r="E154" t="s">
        <v>8</v>
      </c>
      <c r="F154" t="str">
        <f t="shared" si="47"/>
        <v>PIPO-M-9L</v>
      </c>
      <c r="G154" s="1">
        <v>37.426459999999999</v>
      </c>
      <c r="H154" s="1">
        <v>108.28452</v>
      </c>
      <c r="I154" s="1">
        <v>2437</v>
      </c>
      <c r="J154" s="1" t="s">
        <v>18</v>
      </c>
      <c r="K154" s="16">
        <v>3</v>
      </c>
      <c r="L154" s="15">
        <v>34.4</v>
      </c>
      <c r="M154" s="16">
        <v>2.8</v>
      </c>
      <c r="N154" s="15">
        <v>5</v>
      </c>
      <c r="O154" s="1">
        <v>17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6">
        <v>0</v>
      </c>
      <c r="AM154" s="1">
        <v>85</v>
      </c>
      <c r="AN154" s="1">
        <f t="shared" si="44"/>
        <v>85</v>
      </c>
      <c r="AO154" s="1">
        <v>85</v>
      </c>
      <c r="AP154" s="1">
        <f t="shared" si="49"/>
        <v>0</v>
      </c>
      <c r="AQ154" s="1">
        <v>85</v>
      </c>
      <c r="AR154">
        <f t="shared" si="50"/>
        <v>0</v>
      </c>
      <c r="AS154">
        <f t="shared" si="51"/>
        <v>0</v>
      </c>
      <c r="AT154" s="102">
        <f t="shared" si="52"/>
        <v>0</v>
      </c>
      <c r="AU154" s="102">
        <f t="shared" si="53"/>
        <v>0</v>
      </c>
      <c r="AV154" s="1">
        <f t="shared" si="60"/>
        <v>85</v>
      </c>
      <c r="AW154" s="1">
        <f t="shared" si="54"/>
        <v>0</v>
      </c>
      <c r="AX154" s="1">
        <f t="shared" si="55"/>
        <v>0</v>
      </c>
      <c r="AY154" s="15">
        <v>0</v>
      </c>
      <c r="AZ154" s="3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26">
        <v>0</v>
      </c>
      <c r="BL154" s="26">
        <v>0</v>
      </c>
      <c r="BM154" s="26">
        <v>0</v>
      </c>
      <c r="BN154" s="1">
        <v>0</v>
      </c>
      <c r="BO154" s="1">
        <v>0</v>
      </c>
      <c r="BP154" s="3">
        <f t="shared" si="56"/>
        <v>0</v>
      </c>
      <c r="BQ154" s="3">
        <f t="shared" si="57"/>
        <v>0</v>
      </c>
      <c r="BR154" s="26">
        <f t="shared" si="45"/>
        <v>0</v>
      </c>
      <c r="BS154" s="26">
        <f t="shared" si="46"/>
        <v>0</v>
      </c>
      <c r="BT154" s="26">
        <f t="shared" si="58"/>
        <v>0</v>
      </c>
      <c r="BU154" s="26">
        <f t="shared" si="59"/>
        <v>0</v>
      </c>
      <c r="BV154" s="46">
        <v>1</v>
      </c>
      <c r="BW154" s="1">
        <v>42.1</v>
      </c>
      <c r="BX154" s="1">
        <v>69.099999999999994</v>
      </c>
      <c r="BY154" s="1">
        <v>-0.9</v>
      </c>
      <c r="BZ154" s="1">
        <v>26</v>
      </c>
      <c r="CA154" s="1" t="s">
        <v>28</v>
      </c>
      <c r="CB154" s="1" t="s">
        <v>31</v>
      </c>
      <c r="CE154" s="1">
        <v>0</v>
      </c>
      <c r="CF154" s="3">
        <v>0</v>
      </c>
      <c r="CG154" s="3">
        <v>0</v>
      </c>
      <c r="CH154" s="3">
        <v>0</v>
      </c>
      <c r="CI154" s="2" t="s">
        <v>189</v>
      </c>
      <c r="CJ154" s="3">
        <v>0</v>
      </c>
      <c r="CK154" s="3">
        <v>0</v>
      </c>
      <c r="CL154" s="3">
        <v>0</v>
      </c>
      <c r="CM154" s="3">
        <v>0</v>
      </c>
      <c r="CN154" s="2" t="s">
        <v>189</v>
      </c>
      <c r="CO154" s="3">
        <v>0</v>
      </c>
      <c r="CP154" s="3">
        <v>0</v>
      </c>
      <c r="CQ154" s="3">
        <v>0</v>
      </c>
      <c r="CR154" s="3">
        <v>0</v>
      </c>
      <c r="CS154" s="2" t="s">
        <v>189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2" t="s">
        <v>189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1" t="s">
        <v>189</v>
      </c>
      <c r="DF154" s="35">
        <v>0</v>
      </c>
      <c r="DG154" s="3">
        <v>0</v>
      </c>
      <c r="DH154" s="3">
        <v>0</v>
      </c>
      <c r="DI154" s="3">
        <v>0</v>
      </c>
      <c r="DJ154" s="2" t="s">
        <v>189</v>
      </c>
      <c r="DK154" s="35">
        <v>0</v>
      </c>
      <c r="DL154" s="3">
        <v>0</v>
      </c>
      <c r="DM154" s="3">
        <v>0</v>
      </c>
      <c r="DN154" s="3">
        <v>0</v>
      </c>
      <c r="DO154" s="2" t="s">
        <v>189</v>
      </c>
    </row>
    <row r="155" spans="1:121">
      <c r="A155" t="s">
        <v>5</v>
      </c>
      <c r="B155" t="s">
        <v>6</v>
      </c>
      <c r="C155" t="s">
        <v>7</v>
      </c>
      <c r="D155" s="82">
        <v>10</v>
      </c>
      <c r="E155" t="s">
        <v>15</v>
      </c>
      <c r="F155" t="str">
        <f t="shared" si="47"/>
        <v>PIPO-M-10H</v>
      </c>
      <c r="G155" s="1">
        <v>37.425490000000003</v>
      </c>
      <c r="H155" s="1">
        <v>108.28567</v>
      </c>
      <c r="I155" s="1">
        <v>2431</v>
      </c>
      <c r="J155" s="1" t="s">
        <v>17</v>
      </c>
      <c r="K155" s="16">
        <v>8</v>
      </c>
      <c r="L155" s="15">
        <v>33.4</v>
      </c>
      <c r="M155" s="16">
        <v>3</v>
      </c>
      <c r="N155" s="15">
        <v>10</v>
      </c>
      <c r="O155" s="1">
        <v>27</v>
      </c>
      <c r="P155" s="1">
        <v>0</v>
      </c>
      <c r="Q155" s="1">
        <v>2</v>
      </c>
      <c r="R155" s="3">
        <v>0</v>
      </c>
      <c r="S155" s="3">
        <v>0</v>
      </c>
      <c r="T155" s="3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6">
        <v>0</v>
      </c>
      <c r="AM155" s="1">
        <v>290</v>
      </c>
      <c r="AN155" s="1">
        <f t="shared" si="44"/>
        <v>270</v>
      </c>
      <c r="AO155" s="1">
        <v>270</v>
      </c>
      <c r="AP155" s="1">
        <f t="shared" si="49"/>
        <v>20</v>
      </c>
      <c r="AQ155" s="1">
        <v>290</v>
      </c>
      <c r="AR155">
        <f t="shared" si="50"/>
        <v>0</v>
      </c>
      <c r="AS155">
        <f t="shared" si="51"/>
        <v>0</v>
      </c>
      <c r="AT155" s="102">
        <f t="shared" si="52"/>
        <v>0</v>
      </c>
      <c r="AU155" s="102">
        <f t="shared" si="53"/>
        <v>0</v>
      </c>
      <c r="AV155" s="1">
        <f t="shared" si="60"/>
        <v>270</v>
      </c>
      <c r="AW155" s="1">
        <f t="shared" si="54"/>
        <v>0</v>
      </c>
      <c r="AX155" s="1">
        <f t="shared" si="55"/>
        <v>20</v>
      </c>
      <c r="AY155" s="15">
        <v>13</v>
      </c>
      <c r="AZ155" s="3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26">
        <v>0</v>
      </c>
      <c r="BL155" s="26">
        <v>0</v>
      </c>
      <c r="BM155" s="26">
        <v>0</v>
      </c>
      <c r="BN155" s="1">
        <v>0</v>
      </c>
      <c r="BO155" s="1">
        <v>0</v>
      </c>
      <c r="BP155" s="3">
        <f t="shared" si="56"/>
        <v>13</v>
      </c>
      <c r="BQ155" s="3">
        <f t="shared" si="57"/>
        <v>13</v>
      </c>
      <c r="BR155" s="26">
        <f t="shared" si="45"/>
        <v>13</v>
      </c>
      <c r="BS155" s="26">
        <f t="shared" si="46"/>
        <v>13</v>
      </c>
      <c r="BT155" s="26">
        <f t="shared" si="58"/>
        <v>0</v>
      </c>
      <c r="BU155" s="26">
        <f t="shared" si="59"/>
        <v>0</v>
      </c>
      <c r="BV155" s="46">
        <v>7</v>
      </c>
      <c r="BW155" s="1">
        <v>74.8</v>
      </c>
      <c r="BX155" s="1">
        <v>95.5</v>
      </c>
      <c r="BY155" s="1">
        <v>-0.9</v>
      </c>
      <c r="BZ155" s="1">
        <v>22</v>
      </c>
      <c r="CA155" s="1" t="s">
        <v>28</v>
      </c>
      <c r="CE155" s="1">
        <v>0</v>
      </c>
      <c r="CF155" s="3">
        <v>0</v>
      </c>
      <c r="CG155" s="3">
        <v>0</v>
      </c>
      <c r="CH155" s="3">
        <v>0</v>
      </c>
      <c r="CI155" s="2" t="s">
        <v>189</v>
      </c>
      <c r="CJ155" s="3">
        <v>0</v>
      </c>
      <c r="CK155" s="3">
        <v>0</v>
      </c>
      <c r="CL155" s="3">
        <v>0</v>
      </c>
      <c r="CM155" s="3">
        <v>0</v>
      </c>
      <c r="CN155" s="2" t="s">
        <v>189</v>
      </c>
      <c r="CO155" s="3">
        <v>0</v>
      </c>
      <c r="CP155" s="3">
        <v>0</v>
      </c>
      <c r="CQ155" s="3">
        <v>0</v>
      </c>
      <c r="CR155" s="3">
        <v>0</v>
      </c>
      <c r="CS155" s="2" t="s">
        <v>189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2" t="s">
        <v>189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1" t="s">
        <v>189</v>
      </c>
      <c r="DF155" s="35">
        <v>0</v>
      </c>
      <c r="DG155" s="3">
        <v>0</v>
      </c>
      <c r="DH155" s="3">
        <v>0</v>
      </c>
      <c r="DI155" s="3">
        <v>0</v>
      </c>
      <c r="DJ155" s="1" t="s">
        <v>189</v>
      </c>
      <c r="DK155" s="35">
        <v>0</v>
      </c>
      <c r="DL155" s="3">
        <v>0</v>
      </c>
      <c r="DM155" s="3">
        <v>0</v>
      </c>
      <c r="DN155" s="3">
        <v>0</v>
      </c>
      <c r="DO155" s="2" t="s">
        <v>189</v>
      </c>
    </row>
    <row r="156" spans="1:121">
      <c r="A156" t="s">
        <v>5</v>
      </c>
      <c r="B156" t="s">
        <v>6</v>
      </c>
      <c r="C156" t="s">
        <v>7</v>
      </c>
      <c r="D156" s="82">
        <v>10</v>
      </c>
      <c r="E156" t="s">
        <v>8</v>
      </c>
      <c r="F156" t="str">
        <f t="shared" si="47"/>
        <v>PIPO-M-10L</v>
      </c>
      <c r="G156" s="1">
        <v>37.425280000000001</v>
      </c>
      <c r="H156" s="1">
        <v>108.28574</v>
      </c>
      <c r="I156" s="1">
        <v>2425</v>
      </c>
      <c r="J156" s="1" t="s">
        <v>17</v>
      </c>
      <c r="K156" s="16">
        <v>10</v>
      </c>
      <c r="L156" s="15">
        <v>36.799999999999997</v>
      </c>
      <c r="M156" s="16">
        <v>3.3</v>
      </c>
      <c r="N156" s="15">
        <v>10</v>
      </c>
      <c r="O156" s="1">
        <v>9</v>
      </c>
      <c r="P156" s="1">
        <v>0</v>
      </c>
      <c r="Q156" s="1">
        <v>2</v>
      </c>
      <c r="R156" s="3">
        <v>0</v>
      </c>
      <c r="S156" s="3">
        <v>0</v>
      </c>
      <c r="T156" s="3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6">
        <v>0</v>
      </c>
      <c r="AM156" s="1">
        <v>110</v>
      </c>
      <c r="AN156" s="1">
        <f t="shared" si="44"/>
        <v>90</v>
      </c>
      <c r="AO156" s="1">
        <v>90</v>
      </c>
      <c r="AP156" s="1">
        <f t="shared" si="49"/>
        <v>20</v>
      </c>
      <c r="AQ156" s="1">
        <v>110</v>
      </c>
      <c r="AR156">
        <f t="shared" si="50"/>
        <v>0</v>
      </c>
      <c r="AS156">
        <f t="shared" si="51"/>
        <v>0</v>
      </c>
      <c r="AT156" s="102">
        <f t="shared" si="52"/>
        <v>0</v>
      </c>
      <c r="AU156" s="102">
        <f t="shared" si="53"/>
        <v>0</v>
      </c>
      <c r="AV156" s="1">
        <f t="shared" si="60"/>
        <v>90</v>
      </c>
      <c r="AW156" s="1">
        <f t="shared" si="54"/>
        <v>0</v>
      </c>
      <c r="AX156" s="1">
        <f t="shared" si="55"/>
        <v>20</v>
      </c>
      <c r="AY156" s="15">
        <v>0</v>
      </c>
      <c r="AZ156" s="3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26">
        <v>0</v>
      </c>
      <c r="BL156" s="26">
        <v>0</v>
      </c>
      <c r="BM156" s="26">
        <v>0</v>
      </c>
      <c r="BN156" s="1">
        <v>0</v>
      </c>
      <c r="BO156" s="1">
        <v>0</v>
      </c>
      <c r="BP156" s="3">
        <f t="shared" si="56"/>
        <v>0</v>
      </c>
      <c r="BQ156" s="3">
        <f t="shared" si="57"/>
        <v>0</v>
      </c>
      <c r="BR156" s="26">
        <f t="shared" si="45"/>
        <v>0</v>
      </c>
      <c r="BS156" s="26">
        <f t="shared" si="46"/>
        <v>0</v>
      </c>
      <c r="BT156" s="26">
        <f t="shared" si="58"/>
        <v>0</v>
      </c>
      <c r="BU156" s="26">
        <f t="shared" si="59"/>
        <v>0</v>
      </c>
      <c r="BV156" s="46">
        <v>0</v>
      </c>
      <c r="BW156" s="1">
        <v>19.7</v>
      </c>
      <c r="BX156" s="1">
        <v>63.1</v>
      </c>
      <c r="BY156" s="1">
        <v>-12.4</v>
      </c>
      <c r="BZ156" s="1">
        <v>22</v>
      </c>
      <c r="CA156" s="1" t="s">
        <v>28</v>
      </c>
      <c r="CE156" s="1">
        <v>0</v>
      </c>
      <c r="CF156" s="1">
        <v>1</v>
      </c>
      <c r="CG156" s="3">
        <v>0</v>
      </c>
      <c r="CH156" s="3">
        <v>0</v>
      </c>
      <c r="CI156" s="2" t="s">
        <v>189</v>
      </c>
      <c r="CJ156" s="3">
        <v>0</v>
      </c>
      <c r="CK156" s="3">
        <v>0</v>
      </c>
      <c r="CL156" s="3">
        <v>0</v>
      </c>
      <c r="CM156" s="3">
        <v>0</v>
      </c>
      <c r="CN156" s="2" t="s">
        <v>189</v>
      </c>
      <c r="CO156" s="3">
        <v>0</v>
      </c>
      <c r="CP156" s="3">
        <v>0</v>
      </c>
      <c r="CQ156" s="3">
        <v>0</v>
      </c>
      <c r="CR156" s="3">
        <v>0</v>
      </c>
      <c r="CS156" s="2" t="s">
        <v>189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2" t="s">
        <v>189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1" t="s">
        <v>189</v>
      </c>
      <c r="DF156" s="35">
        <v>0</v>
      </c>
      <c r="DG156" s="3">
        <v>0</v>
      </c>
      <c r="DH156" s="3">
        <v>0</v>
      </c>
      <c r="DI156" s="3">
        <v>0</v>
      </c>
      <c r="DJ156" s="1" t="s">
        <v>189</v>
      </c>
      <c r="DK156" s="35">
        <v>0</v>
      </c>
      <c r="DL156" s="3">
        <v>0</v>
      </c>
      <c r="DM156" s="3">
        <v>0</v>
      </c>
      <c r="DN156" s="3">
        <v>0</v>
      </c>
      <c r="DO156" s="2" t="s">
        <v>189</v>
      </c>
    </row>
    <row r="157" spans="1:121">
      <c r="A157" s="1" t="s">
        <v>5</v>
      </c>
      <c r="B157" s="1" t="s">
        <v>247</v>
      </c>
      <c r="C157" s="1" t="s">
        <v>15</v>
      </c>
      <c r="D157" s="81" t="s">
        <v>525</v>
      </c>
      <c r="E157" s="1" t="s">
        <v>15</v>
      </c>
      <c r="F157" s="1" t="str">
        <f t="shared" si="47"/>
        <v>POTR-H-01H</v>
      </c>
      <c r="G157" s="3">
        <v>37.475189999999998</v>
      </c>
      <c r="H157" s="3">
        <v>108.16055</v>
      </c>
      <c r="I157" s="3">
        <v>3060</v>
      </c>
      <c r="J157" s="1" t="s">
        <v>19</v>
      </c>
      <c r="K157" s="16">
        <v>15</v>
      </c>
      <c r="L157" s="15">
        <v>30.2</v>
      </c>
      <c r="M157" s="16">
        <v>1.1000000000000001</v>
      </c>
      <c r="N157" s="15">
        <v>10</v>
      </c>
      <c r="O157" s="1">
        <v>0</v>
      </c>
      <c r="P157" s="1">
        <v>0</v>
      </c>
      <c r="Q157" s="1">
        <v>0</v>
      </c>
      <c r="R157" s="1">
        <v>23</v>
      </c>
      <c r="S157" s="1">
        <v>0</v>
      </c>
      <c r="T157" s="1">
        <v>0</v>
      </c>
      <c r="U157" s="1">
        <v>5</v>
      </c>
      <c r="V157" s="1">
        <v>0</v>
      </c>
      <c r="W157" s="1">
        <v>0</v>
      </c>
      <c r="X157" s="3">
        <v>0</v>
      </c>
      <c r="Y157" s="3">
        <v>0</v>
      </c>
      <c r="Z157" s="3">
        <v>0</v>
      </c>
      <c r="AA157" s="1">
        <v>4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6">
        <v>0</v>
      </c>
      <c r="AM157" s="1">
        <v>320</v>
      </c>
      <c r="AN157" s="3">
        <f t="shared" ref="AN157:AN188" si="61">N157*R157</f>
        <v>230</v>
      </c>
      <c r="AO157" s="1">
        <v>230</v>
      </c>
      <c r="AP157" s="1">
        <f t="shared" si="49"/>
        <v>0</v>
      </c>
      <c r="AQ157" s="3">
        <v>230</v>
      </c>
      <c r="AR157">
        <f t="shared" si="50"/>
        <v>90</v>
      </c>
      <c r="AS157">
        <f t="shared" si="51"/>
        <v>90</v>
      </c>
      <c r="AT157" s="102">
        <f t="shared" si="52"/>
        <v>0</v>
      </c>
      <c r="AU157" s="102">
        <f t="shared" si="53"/>
        <v>90</v>
      </c>
      <c r="AV157" s="1">
        <f t="shared" si="60"/>
        <v>320</v>
      </c>
      <c r="AW157" s="1">
        <f t="shared" si="54"/>
        <v>0</v>
      </c>
      <c r="AX157" s="1">
        <f t="shared" si="55"/>
        <v>0</v>
      </c>
      <c r="AY157" s="15">
        <v>0</v>
      </c>
      <c r="AZ157" s="1">
        <v>0</v>
      </c>
      <c r="BA157" s="1">
        <v>5</v>
      </c>
      <c r="BB157" s="1">
        <v>0</v>
      </c>
      <c r="BC157" s="1">
        <v>3</v>
      </c>
      <c r="BD157" s="1">
        <v>0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3">
        <f t="shared" si="56"/>
        <v>9</v>
      </c>
      <c r="BQ157" s="3">
        <f t="shared" si="57"/>
        <v>9</v>
      </c>
      <c r="BR157" s="3">
        <f t="shared" ref="BR157:BR188" si="62">SUM(BA157:BB157)</f>
        <v>5</v>
      </c>
      <c r="BS157" s="3">
        <f t="shared" ref="BS157:BS188" si="63">BA157</f>
        <v>5</v>
      </c>
      <c r="BT157" s="3">
        <f t="shared" si="58"/>
        <v>4</v>
      </c>
      <c r="BU157" s="3">
        <f t="shared" si="59"/>
        <v>4</v>
      </c>
      <c r="BV157" s="15">
        <v>5</v>
      </c>
      <c r="BW157" s="1">
        <v>90</v>
      </c>
      <c r="BX157" s="1">
        <v>116</v>
      </c>
      <c r="BY157" s="1">
        <v>0</v>
      </c>
      <c r="BZ157" s="1">
        <v>20</v>
      </c>
      <c r="CA157" s="1" t="s">
        <v>27</v>
      </c>
      <c r="CB157" s="1" t="s">
        <v>248</v>
      </c>
      <c r="CC157" s="1">
        <v>130</v>
      </c>
      <c r="CD157" s="16">
        <v>131</v>
      </c>
      <c r="CE157" s="1">
        <v>0</v>
      </c>
      <c r="CF157" s="1">
        <v>0</v>
      </c>
      <c r="CG157" s="1">
        <v>0</v>
      </c>
      <c r="CH157" s="1">
        <v>0</v>
      </c>
      <c r="CI157" s="2" t="s">
        <v>189</v>
      </c>
      <c r="CJ157" s="1">
        <v>7</v>
      </c>
      <c r="CK157" s="1">
        <v>2</v>
      </c>
      <c r="CL157" s="1">
        <v>0</v>
      </c>
      <c r="CM157" s="1">
        <v>0</v>
      </c>
      <c r="CN157" s="2" t="s">
        <v>189</v>
      </c>
      <c r="CO157" s="41">
        <v>0</v>
      </c>
      <c r="CP157" s="41">
        <v>0</v>
      </c>
      <c r="CQ157" s="41">
        <v>0</v>
      </c>
      <c r="CR157" s="41">
        <v>0</v>
      </c>
      <c r="CS157" s="2" t="s">
        <v>189</v>
      </c>
      <c r="CT157" s="1">
        <v>0</v>
      </c>
      <c r="CU157" s="1">
        <v>1</v>
      </c>
      <c r="CV157" s="1">
        <v>0</v>
      </c>
      <c r="CW157" s="1">
        <v>0</v>
      </c>
      <c r="CX157" s="1">
        <v>0</v>
      </c>
      <c r="CY157" s="2" t="s">
        <v>189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2" t="s">
        <v>189</v>
      </c>
      <c r="DF157" s="3">
        <v>0</v>
      </c>
      <c r="DG157" s="3">
        <v>0</v>
      </c>
      <c r="DH157" s="3">
        <v>0</v>
      </c>
      <c r="DI157" s="3">
        <v>0</v>
      </c>
      <c r="DJ157" s="2" t="s">
        <v>189</v>
      </c>
      <c r="DK157" s="3">
        <v>0</v>
      </c>
      <c r="DL157" s="3">
        <v>0</v>
      </c>
      <c r="DM157" s="3">
        <v>0</v>
      </c>
      <c r="DN157" s="3">
        <v>0</v>
      </c>
      <c r="DO157" s="2" t="s">
        <v>189</v>
      </c>
      <c r="DP157" s="1"/>
      <c r="DQ157" s="1"/>
    </row>
    <row r="158" spans="1:121">
      <c r="A158" s="3" t="s">
        <v>5</v>
      </c>
      <c r="B158" t="s">
        <v>247</v>
      </c>
      <c r="C158" t="s">
        <v>15</v>
      </c>
      <c r="D158" s="84" t="s">
        <v>525</v>
      </c>
      <c r="E158" s="3" t="s">
        <v>8</v>
      </c>
      <c r="F158" t="str">
        <f t="shared" si="47"/>
        <v>POTR-H-01L</v>
      </c>
      <c r="G158" s="3">
        <v>37.475499999999997</v>
      </c>
      <c r="H158" s="3">
        <v>108.16063</v>
      </c>
      <c r="I158" s="3">
        <v>3060</v>
      </c>
      <c r="J158" s="1" t="s">
        <v>18</v>
      </c>
      <c r="K158" s="16">
        <v>15</v>
      </c>
      <c r="L158" s="15">
        <v>34</v>
      </c>
      <c r="M158" s="16">
        <v>1</v>
      </c>
      <c r="N158" s="15">
        <v>10</v>
      </c>
      <c r="O158" s="3">
        <v>0</v>
      </c>
      <c r="P158" s="3">
        <v>0</v>
      </c>
      <c r="Q158" s="3">
        <v>0</v>
      </c>
      <c r="R158" s="1">
        <v>3</v>
      </c>
      <c r="S158" s="3">
        <v>0</v>
      </c>
      <c r="T158" s="3">
        <v>0</v>
      </c>
      <c r="U158" s="1">
        <v>2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1">
        <v>2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73">
        <v>0</v>
      </c>
      <c r="AM158" s="1">
        <v>70</v>
      </c>
      <c r="AN158" s="3">
        <f t="shared" si="61"/>
        <v>30</v>
      </c>
      <c r="AO158" s="1">
        <v>30</v>
      </c>
      <c r="AP158" s="1">
        <f t="shared" si="49"/>
        <v>0</v>
      </c>
      <c r="AQ158" s="3">
        <v>30</v>
      </c>
      <c r="AR158">
        <f t="shared" si="50"/>
        <v>40</v>
      </c>
      <c r="AS158">
        <f t="shared" si="51"/>
        <v>40</v>
      </c>
      <c r="AT158" s="102">
        <f t="shared" si="52"/>
        <v>0</v>
      </c>
      <c r="AU158" s="102">
        <f t="shared" si="53"/>
        <v>40</v>
      </c>
      <c r="AV158" s="1">
        <f t="shared" si="60"/>
        <v>70</v>
      </c>
      <c r="AW158" s="1">
        <f t="shared" si="54"/>
        <v>0</v>
      </c>
      <c r="AX158" s="1">
        <f t="shared" si="55"/>
        <v>0</v>
      </c>
      <c r="AY158" s="15">
        <v>0</v>
      </c>
      <c r="AZ158" s="3">
        <v>0</v>
      </c>
      <c r="BA158" s="1">
        <v>0</v>
      </c>
      <c r="BB158" s="3">
        <v>0</v>
      </c>
      <c r="BC158" s="1">
        <v>1</v>
      </c>
      <c r="BD158" s="3">
        <v>0</v>
      </c>
      <c r="BE158" s="1">
        <v>2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1">
        <v>0</v>
      </c>
      <c r="BL158" s="1">
        <v>0</v>
      </c>
      <c r="BM158" s="1">
        <v>0</v>
      </c>
      <c r="BN158" s="3">
        <v>0</v>
      </c>
      <c r="BO158" s="3">
        <v>0</v>
      </c>
      <c r="BP158" s="3">
        <f t="shared" si="56"/>
        <v>3</v>
      </c>
      <c r="BQ158" s="3">
        <f t="shared" si="57"/>
        <v>3</v>
      </c>
      <c r="BR158" s="3">
        <f t="shared" si="62"/>
        <v>0</v>
      </c>
      <c r="BS158" s="3">
        <f t="shared" si="63"/>
        <v>0</v>
      </c>
      <c r="BT158" s="3">
        <f t="shared" si="58"/>
        <v>3</v>
      </c>
      <c r="BU158" s="3">
        <f t="shared" si="59"/>
        <v>3</v>
      </c>
      <c r="BV158" s="15">
        <v>1</v>
      </c>
      <c r="BW158" s="3">
        <v>45.9</v>
      </c>
      <c r="BX158" s="3">
        <v>73.7</v>
      </c>
      <c r="BY158" s="3">
        <v>0</v>
      </c>
      <c r="BZ158" s="3">
        <v>29</v>
      </c>
      <c r="CA158" s="1" t="s">
        <v>27</v>
      </c>
      <c r="CB158" s="1" t="s">
        <v>249</v>
      </c>
      <c r="CC158" s="3">
        <v>132</v>
      </c>
      <c r="CD158" s="16">
        <v>133</v>
      </c>
      <c r="CE158" s="1">
        <v>0</v>
      </c>
      <c r="CF158" s="1">
        <v>0</v>
      </c>
      <c r="CG158" s="1">
        <v>0</v>
      </c>
      <c r="CH158" s="1">
        <v>0</v>
      </c>
      <c r="CI158" s="2" t="s">
        <v>189</v>
      </c>
      <c r="CJ158">
        <v>24</v>
      </c>
      <c r="CK158">
        <v>3</v>
      </c>
      <c r="CL158">
        <v>3</v>
      </c>
      <c r="CM158">
        <v>3</v>
      </c>
      <c r="CN158" s="2" t="s">
        <v>189</v>
      </c>
      <c r="CO158" s="41">
        <v>0</v>
      </c>
      <c r="CP158" s="41">
        <v>0</v>
      </c>
      <c r="CQ158" s="41">
        <v>0</v>
      </c>
      <c r="CR158" s="41">
        <v>0</v>
      </c>
      <c r="CS158" s="2" t="s">
        <v>189</v>
      </c>
      <c r="CT158" s="3">
        <v>1</v>
      </c>
      <c r="CU158" s="3">
        <v>0</v>
      </c>
      <c r="CV158" s="3">
        <v>0</v>
      </c>
      <c r="CW158" s="3">
        <v>0</v>
      </c>
      <c r="CX158" s="3">
        <v>0</v>
      </c>
      <c r="CY158" s="2" t="s">
        <v>189</v>
      </c>
      <c r="CZ158" s="3">
        <v>1</v>
      </c>
      <c r="DA158" s="3">
        <v>0</v>
      </c>
      <c r="DB158" s="3">
        <v>0</v>
      </c>
      <c r="DC158" s="3">
        <v>0</v>
      </c>
      <c r="DD158" s="3">
        <v>0</v>
      </c>
      <c r="DE158" s="2" t="s">
        <v>189</v>
      </c>
      <c r="DF158" s="3">
        <v>0</v>
      </c>
      <c r="DG158" s="3">
        <v>0</v>
      </c>
      <c r="DH158" s="3">
        <v>0</v>
      </c>
      <c r="DI158" s="3">
        <v>0</v>
      </c>
      <c r="DJ158" s="2" t="s">
        <v>189</v>
      </c>
      <c r="DK158" s="3">
        <v>0</v>
      </c>
      <c r="DL158" s="3">
        <v>0</v>
      </c>
      <c r="DM158" s="3">
        <v>0</v>
      </c>
      <c r="DN158" s="3">
        <v>0</v>
      </c>
      <c r="DO158" s="2" t="s">
        <v>189</v>
      </c>
    </row>
    <row r="159" spans="1:121">
      <c r="A159" s="3" t="s">
        <v>5</v>
      </c>
      <c r="B159" t="s">
        <v>247</v>
      </c>
      <c r="C159" t="s">
        <v>15</v>
      </c>
      <c r="D159" s="84">
        <v>2</v>
      </c>
      <c r="E159" s="3" t="s">
        <v>15</v>
      </c>
      <c r="F159" t="str">
        <f t="shared" si="47"/>
        <v>POTR-H-2H</v>
      </c>
      <c r="G159" s="3">
        <v>37.476599999999998</v>
      </c>
      <c r="H159" s="3">
        <v>108.16027</v>
      </c>
      <c r="I159" s="3">
        <v>3076</v>
      </c>
      <c r="J159" s="3" t="s">
        <v>18</v>
      </c>
      <c r="K159" s="16">
        <v>5</v>
      </c>
      <c r="L159" s="15">
        <v>44</v>
      </c>
      <c r="M159" s="16">
        <v>2.2000000000000002</v>
      </c>
      <c r="N159" s="15">
        <v>10</v>
      </c>
      <c r="O159" s="3">
        <v>0</v>
      </c>
      <c r="P159" s="3">
        <v>0</v>
      </c>
      <c r="Q159" s="3">
        <v>0</v>
      </c>
      <c r="R159" s="3">
        <v>4</v>
      </c>
      <c r="S159" s="3">
        <v>0</v>
      </c>
      <c r="T159" s="3">
        <v>1</v>
      </c>
      <c r="U159" s="3">
        <v>5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6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73">
        <v>0</v>
      </c>
      <c r="AM159" s="1">
        <v>160</v>
      </c>
      <c r="AN159" s="3">
        <f t="shared" si="61"/>
        <v>40</v>
      </c>
      <c r="AO159" s="1">
        <v>40</v>
      </c>
      <c r="AP159" s="1">
        <f t="shared" si="49"/>
        <v>10</v>
      </c>
      <c r="AQ159" s="3">
        <v>50</v>
      </c>
      <c r="AR159">
        <f t="shared" si="50"/>
        <v>110</v>
      </c>
      <c r="AS159">
        <f t="shared" si="51"/>
        <v>110</v>
      </c>
      <c r="AT159" s="102">
        <f t="shared" si="52"/>
        <v>0</v>
      </c>
      <c r="AU159" s="102">
        <f t="shared" si="53"/>
        <v>110</v>
      </c>
      <c r="AV159" s="1">
        <f t="shared" si="60"/>
        <v>150</v>
      </c>
      <c r="AW159" s="1">
        <f t="shared" si="54"/>
        <v>0</v>
      </c>
      <c r="AX159" s="1">
        <f t="shared" si="55"/>
        <v>10</v>
      </c>
      <c r="AY159" s="15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6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1">
        <v>0</v>
      </c>
      <c r="BL159" s="1">
        <v>0</v>
      </c>
      <c r="BM159" s="1">
        <v>0</v>
      </c>
      <c r="BN159" s="3">
        <v>0</v>
      </c>
      <c r="BO159" s="3">
        <v>0</v>
      </c>
      <c r="BP159" s="3">
        <f t="shared" si="56"/>
        <v>6</v>
      </c>
      <c r="BQ159" s="3">
        <f t="shared" si="57"/>
        <v>6</v>
      </c>
      <c r="BR159" s="3">
        <f t="shared" si="62"/>
        <v>0</v>
      </c>
      <c r="BS159" s="3">
        <f t="shared" si="63"/>
        <v>0</v>
      </c>
      <c r="BT159" s="3">
        <f t="shared" si="58"/>
        <v>6</v>
      </c>
      <c r="BU159" s="3">
        <f t="shared" si="59"/>
        <v>6</v>
      </c>
      <c r="BV159" s="15">
        <v>2</v>
      </c>
      <c r="BW159" s="3">
        <v>55</v>
      </c>
      <c r="BX159" s="3">
        <v>73</v>
      </c>
      <c r="BY159" s="3">
        <v>0</v>
      </c>
      <c r="BZ159" s="3">
        <v>33</v>
      </c>
      <c r="CA159" s="3" t="s">
        <v>27</v>
      </c>
      <c r="CC159" s="3">
        <v>136</v>
      </c>
      <c r="CD159" s="16">
        <v>137</v>
      </c>
      <c r="CE159" s="1">
        <v>0</v>
      </c>
      <c r="CF159" s="1">
        <v>0</v>
      </c>
      <c r="CG159" s="1">
        <v>0</v>
      </c>
      <c r="CH159" s="1">
        <v>0</v>
      </c>
      <c r="CI159" s="2" t="s">
        <v>189</v>
      </c>
      <c r="CJ159">
        <v>1</v>
      </c>
      <c r="CK159">
        <v>0</v>
      </c>
      <c r="CL159">
        <v>0</v>
      </c>
      <c r="CM159">
        <v>0</v>
      </c>
      <c r="CN159" s="2" t="s">
        <v>189</v>
      </c>
      <c r="CO159" s="41">
        <v>0</v>
      </c>
      <c r="CP159" s="41">
        <v>0</v>
      </c>
      <c r="CQ159" s="41">
        <v>0</v>
      </c>
      <c r="CR159" s="41">
        <v>0</v>
      </c>
      <c r="CS159" s="2" t="s">
        <v>189</v>
      </c>
      <c r="CT159" s="3">
        <v>11</v>
      </c>
      <c r="CU159" s="3">
        <v>2</v>
      </c>
      <c r="CV159" s="3">
        <v>1</v>
      </c>
      <c r="CW159" s="3">
        <v>0</v>
      </c>
      <c r="CX159" s="3">
        <v>0</v>
      </c>
      <c r="CY159" s="2" t="s">
        <v>189</v>
      </c>
      <c r="CZ159" s="3">
        <v>1</v>
      </c>
      <c r="DA159" s="3">
        <v>0</v>
      </c>
      <c r="DB159" s="3">
        <v>2</v>
      </c>
      <c r="DC159" s="3">
        <v>0</v>
      </c>
      <c r="DD159" s="3">
        <v>0</v>
      </c>
      <c r="DE159" s="2" t="s">
        <v>189</v>
      </c>
      <c r="DF159" s="3">
        <v>0</v>
      </c>
      <c r="DG159" s="3">
        <v>0</v>
      </c>
      <c r="DH159" s="3">
        <v>0</v>
      </c>
      <c r="DI159" s="3">
        <v>0</v>
      </c>
      <c r="DJ159" s="2" t="s">
        <v>189</v>
      </c>
      <c r="DK159" s="3">
        <v>0</v>
      </c>
      <c r="DL159" s="3">
        <v>0</v>
      </c>
      <c r="DM159" s="3">
        <v>0</v>
      </c>
      <c r="DN159" s="3">
        <v>0</v>
      </c>
      <c r="DO159" s="2" t="s">
        <v>189</v>
      </c>
    </row>
    <row r="160" spans="1:121">
      <c r="A160" s="3" t="s">
        <v>5</v>
      </c>
      <c r="B160" t="s">
        <v>247</v>
      </c>
      <c r="C160" t="s">
        <v>15</v>
      </c>
      <c r="D160" s="84">
        <v>2</v>
      </c>
      <c r="E160" s="3" t="s">
        <v>8</v>
      </c>
      <c r="F160" t="str">
        <f t="shared" si="47"/>
        <v>POTR-H-2L</v>
      </c>
      <c r="G160" s="3">
        <v>37.476569999999995</v>
      </c>
      <c r="H160" s="3">
        <v>108.16006999999999</v>
      </c>
      <c r="I160" s="3">
        <v>3077</v>
      </c>
      <c r="J160" s="3" t="s">
        <v>18</v>
      </c>
      <c r="K160" s="16">
        <v>5</v>
      </c>
      <c r="L160" s="15">
        <v>48</v>
      </c>
      <c r="M160" s="16">
        <v>2.5</v>
      </c>
      <c r="N160" s="15">
        <v>10</v>
      </c>
      <c r="O160" s="3">
        <v>0</v>
      </c>
      <c r="P160" s="3">
        <v>0</v>
      </c>
      <c r="Q160" s="3">
        <v>0</v>
      </c>
      <c r="R160" s="3">
        <v>3</v>
      </c>
      <c r="S160" s="3">
        <v>0</v>
      </c>
      <c r="T160" s="3">
        <v>0</v>
      </c>
      <c r="U160" s="3">
        <v>4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8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73">
        <v>0</v>
      </c>
      <c r="AM160" s="1">
        <v>160</v>
      </c>
      <c r="AN160" s="3">
        <f t="shared" si="61"/>
        <v>30</v>
      </c>
      <c r="AO160" s="1">
        <v>30</v>
      </c>
      <c r="AP160" s="1">
        <f t="shared" si="49"/>
        <v>0</v>
      </c>
      <c r="AQ160" s="3">
        <v>30</v>
      </c>
      <c r="AR160">
        <f t="shared" si="50"/>
        <v>120</v>
      </c>
      <c r="AS160">
        <f t="shared" si="51"/>
        <v>130</v>
      </c>
      <c r="AT160" s="102">
        <f t="shared" si="52"/>
        <v>10</v>
      </c>
      <c r="AU160" s="102">
        <f t="shared" si="53"/>
        <v>130</v>
      </c>
      <c r="AV160" s="1">
        <f t="shared" si="60"/>
        <v>150</v>
      </c>
      <c r="AW160" s="1">
        <f t="shared" si="54"/>
        <v>10</v>
      </c>
      <c r="AX160" s="1">
        <f t="shared" si="55"/>
        <v>0</v>
      </c>
      <c r="AY160" s="15">
        <v>0</v>
      </c>
      <c r="AZ160" s="3">
        <v>0</v>
      </c>
      <c r="BA160" s="3">
        <v>1</v>
      </c>
      <c r="BB160" s="3">
        <v>0</v>
      </c>
      <c r="BC160" s="3">
        <v>0</v>
      </c>
      <c r="BD160" s="3">
        <v>0</v>
      </c>
      <c r="BE160" s="3">
        <v>8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1">
        <v>0</v>
      </c>
      <c r="BL160" s="1">
        <v>0</v>
      </c>
      <c r="BM160" s="1">
        <v>0</v>
      </c>
      <c r="BN160" s="3">
        <v>0</v>
      </c>
      <c r="BO160" s="3">
        <v>0</v>
      </c>
      <c r="BP160" s="3">
        <f t="shared" si="56"/>
        <v>9</v>
      </c>
      <c r="BQ160" s="3">
        <f t="shared" si="57"/>
        <v>9</v>
      </c>
      <c r="BR160" s="3">
        <f t="shared" si="62"/>
        <v>1</v>
      </c>
      <c r="BS160" s="3">
        <f t="shared" si="63"/>
        <v>1</v>
      </c>
      <c r="BT160" s="3">
        <f t="shared" si="58"/>
        <v>8</v>
      </c>
      <c r="BU160" s="3">
        <f t="shared" si="59"/>
        <v>8</v>
      </c>
      <c r="BV160" s="15">
        <v>3</v>
      </c>
      <c r="BW160" s="3">
        <v>48</v>
      </c>
      <c r="BX160" s="3">
        <v>68</v>
      </c>
      <c r="BY160" s="3">
        <v>0</v>
      </c>
      <c r="BZ160" s="3">
        <v>34</v>
      </c>
      <c r="CA160" s="3" t="s">
        <v>27</v>
      </c>
      <c r="CC160" s="3">
        <v>138</v>
      </c>
      <c r="CD160" s="16">
        <v>139</v>
      </c>
      <c r="CE160" s="1">
        <v>0</v>
      </c>
      <c r="CF160" s="1">
        <v>0</v>
      </c>
      <c r="CG160" s="1">
        <v>0</v>
      </c>
      <c r="CH160" s="1">
        <v>0</v>
      </c>
      <c r="CI160" s="2" t="s">
        <v>189</v>
      </c>
      <c r="CJ160">
        <v>9</v>
      </c>
      <c r="CK160">
        <v>0</v>
      </c>
      <c r="CL160">
        <v>0</v>
      </c>
      <c r="CM160">
        <v>0</v>
      </c>
      <c r="CN160" s="2" t="s">
        <v>189</v>
      </c>
      <c r="CO160" s="41">
        <v>0</v>
      </c>
      <c r="CP160" s="41">
        <v>0</v>
      </c>
      <c r="CQ160" s="41">
        <v>0</v>
      </c>
      <c r="CR160" s="41">
        <v>0</v>
      </c>
      <c r="CS160" s="2" t="s">
        <v>189</v>
      </c>
      <c r="CT160" s="3">
        <v>3</v>
      </c>
      <c r="CU160" s="3">
        <v>8</v>
      </c>
      <c r="CV160" s="3">
        <v>2</v>
      </c>
      <c r="CW160" s="3">
        <v>2</v>
      </c>
      <c r="CX160" s="3">
        <v>0</v>
      </c>
      <c r="CY160" s="2" t="s">
        <v>254</v>
      </c>
      <c r="CZ160" s="3">
        <v>0</v>
      </c>
      <c r="DA160" s="3">
        <v>0</v>
      </c>
      <c r="DB160" s="3">
        <v>0</v>
      </c>
      <c r="DC160" s="3">
        <v>2</v>
      </c>
      <c r="DD160" s="3">
        <v>0</v>
      </c>
      <c r="DE160" s="2" t="s">
        <v>189</v>
      </c>
      <c r="DF160" s="3">
        <v>0</v>
      </c>
      <c r="DG160" s="3">
        <v>0</v>
      </c>
      <c r="DH160" s="3">
        <v>0</v>
      </c>
      <c r="DI160" s="3">
        <v>0</v>
      </c>
      <c r="DJ160" s="2" t="s">
        <v>189</v>
      </c>
      <c r="DK160" s="3">
        <v>0</v>
      </c>
      <c r="DL160" s="3">
        <v>0</v>
      </c>
      <c r="DM160" s="3">
        <v>0</v>
      </c>
      <c r="DN160" s="3">
        <v>0</v>
      </c>
      <c r="DO160" s="2" t="s">
        <v>189</v>
      </c>
    </row>
    <row r="161" spans="1:119">
      <c r="A161" s="3" t="s">
        <v>5</v>
      </c>
      <c r="B161" t="s">
        <v>247</v>
      </c>
      <c r="C161" t="s">
        <v>15</v>
      </c>
      <c r="D161" s="84">
        <v>3</v>
      </c>
      <c r="E161" s="3" t="s">
        <v>15</v>
      </c>
      <c r="F161" t="str">
        <f t="shared" si="47"/>
        <v>POTR-H-3H</v>
      </c>
      <c r="G161" s="3">
        <v>37.47728</v>
      </c>
      <c r="H161" s="3">
        <v>108.15832</v>
      </c>
      <c r="I161" s="3">
        <v>3103</v>
      </c>
      <c r="J161" s="3" t="s">
        <v>18</v>
      </c>
      <c r="K161" s="16">
        <v>20</v>
      </c>
      <c r="L161" s="15">
        <v>25.6</v>
      </c>
      <c r="M161" s="16">
        <v>1.1000000000000001</v>
      </c>
      <c r="N161" s="15">
        <v>10</v>
      </c>
      <c r="O161" s="3">
        <v>0</v>
      </c>
      <c r="P161" s="3">
        <v>0</v>
      </c>
      <c r="Q161" s="3">
        <v>0</v>
      </c>
      <c r="R161" s="3">
        <v>7</v>
      </c>
      <c r="S161" s="3">
        <v>0</v>
      </c>
      <c r="T161" s="3">
        <v>0</v>
      </c>
      <c r="U161" s="3">
        <v>4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11</v>
      </c>
      <c r="AB161" s="3">
        <v>2</v>
      </c>
      <c r="AC161" s="3">
        <v>2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73">
        <v>0</v>
      </c>
      <c r="AM161" s="1">
        <v>260</v>
      </c>
      <c r="AN161" s="3">
        <f t="shared" si="61"/>
        <v>70</v>
      </c>
      <c r="AO161" s="1">
        <v>70</v>
      </c>
      <c r="AP161" s="1">
        <f t="shared" si="49"/>
        <v>0</v>
      </c>
      <c r="AQ161" s="3">
        <v>70</v>
      </c>
      <c r="AR161">
        <f t="shared" si="50"/>
        <v>150</v>
      </c>
      <c r="AS161">
        <f t="shared" si="51"/>
        <v>170</v>
      </c>
      <c r="AT161" s="102">
        <f t="shared" si="52"/>
        <v>40</v>
      </c>
      <c r="AU161" s="102">
        <f t="shared" si="53"/>
        <v>190</v>
      </c>
      <c r="AV161" s="1">
        <f t="shared" si="60"/>
        <v>220</v>
      </c>
      <c r="AW161" s="1">
        <f t="shared" si="54"/>
        <v>20</v>
      </c>
      <c r="AX161" s="1">
        <f t="shared" si="55"/>
        <v>20</v>
      </c>
      <c r="AY161" s="15">
        <v>0</v>
      </c>
      <c r="AZ161" s="3">
        <v>0</v>
      </c>
      <c r="BA161" s="3">
        <v>2</v>
      </c>
      <c r="BB161" s="3">
        <v>0</v>
      </c>
      <c r="BC161" s="3">
        <v>2</v>
      </c>
      <c r="BD161" s="3">
        <v>0</v>
      </c>
      <c r="BE161" s="3">
        <v>4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1">
        <v>0</v>
      </c>
      <c r="BL161" s="1">
        <v>0</v>
      </c>
      <c r="BM161" s="1">
        <v>0</v>
      </c>
      <c r="BN161" s="3">
        <v>0</v>
      </c>
      <c r="BO161" s="3">
        <v>0</v>
      </c>
      <c r="BP161" s="3">
        <f t="shared" si="56"/>
        <v>8</v>
      </c>
      <c r="BQ161" s="3">
        <f t="shared" si="57"/>
        <v>8</v>
      </c>
      <c r="BR161" s="3">
        <f t="shared" si="62"/>
        <v>2</v>
      </c>
      <c r="BS161" s="3">
        <f t="shared" si="63"/>
        <v>2</v>
      </c>
      <c r="BT161" s="3">
        <f t="shared" si="58"/>
        <v>6</v>
      </c>
      <c r="BU161" s="3">
        <f t="shared" si="59"/>
        <v>6</v>
      </c>
      <c r="BV161" s="15">
        <v>5</v>
      </c>
      <c r="BW161" s="3">
        <v>79.099999999999994</v>
      </c>
      <c r="BX161" s="3">
        <v>102</v>
      </c>
      <c r="BY161" s="3">
        <v>-29.1</v>
      </c>
      <c r="BZ161" s="3">
        <v>17</v>
      </c>
      <c r="CA161" s="3" t="s">
        <v>27</v>
      </c>
      <c r="CB161" s="1" t="s">
        <v>252</v>
      </c>
      <c r="CC161" s="3">
        <v>147</v>
      </c>
      <c r="CD161" s="16">
        <v>148</v>
      </c>
      <c r="CE161" s="1">
        <v>0</v>
      </c>
      <c r="CF161" s="1">
        <v>0</v>
      </c>
      <c r="CG161" s="1">
        <v>0</v>
      </c>
      <c r="CH161" s="1">
        <v>0</v>
      </c>
      <c r="CI161" s="2" t="s">
        <v>189</v>
      </c>
      <c r="CJ161">
        <v>15</v>
      </c>
      <c r="CK161">
        <v>3</v>
      </c>
      <c r="CL161">
        <v>0</v>
      </c>
      <c r="CM161">
        <v>0</v>
      </c>
      <c r="CN161" s="2" t="s">
        <v>189</v>
      </c>
      <c r="CO161" s="41">
        <v>0</v>
      </c>
      <c r="CP161" s="41">
        <v>0</v>
      </c>
      <c r="CQ161" s="41">
        <v>0</v>
      </c>
      <c r="CR161" s="41">
        <v>0</v>
      </c>
      <c r="CS161" s="2" t="s">
        <v>189</v>
      </c>
      <c r="CT161" s="3">
        <v>4</v>
      </c>
      <c r="CU161" s="3">
        <v>1</v>
      </c>
      <c r="CV161" s="3">
        <v>0</v>
      </c>
      <c r="CW161" s="3">
        <v>2</v>
      </c>
      <c r="CX161" s="3">
        <v>0</v>
      </c>
      <c r="CY161" s="2">
        <v>4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2" t="s">
        <v>189</v>
      </c>
      <c r="DF161" s="3">
        <v>0</v>
      </c>
      <c r="DG161" s="3">
        <v>0</v>
      </c>
      <c r="DH161" s="3">
        <v>0</v>
      </c>
      <c r="DI161" s="3">
        <v>0</v>
      </c>
      <c r="DJ161" s="2" t="s">
        <v>189</v>
      </c>
      <c r="DK161" s="3">
        <v>0</v>
      </c>
      <c r="DL161" s="3">
        <v>0</v>
      </c>
      <c r="DM161" s="3">
        <v>0</v>
      </c>
      <c r="DN161" s="3">
        <v>0</v>
      </c>
      <c r="DO161" s="2" t="s">
        <v>189</v>
      </c>
    </row>
    <row r="162" spans="1:119">
      <c r="A162" s="3" t="s">
        <v>5</v>
      </c>
      <c r="B162" t="s">
        <v>247</v>
      </c>
      <c r="C162" t="s">
        <v>15</v>
      </c>
      <c r="D162" s="84">
        <v>3</v>
      </c>
      <c r="E162" s="3" t="s">
        <v>8</v>
      </c>
      <c r="F162" t="str">
        <f t="shared" ref="F162:F182" si="64">CONCATENATE(B162,"-",C162,"-",D162,E162)</f>
        <v>POTR-H-3L</v>
      </c>
      <c r="G162" s="3">
        <v>37.47728</v>
      </c>
      <c r="H162" s="3">
        <v>108.15832</v>
      </c>
      <c r="I162" s="3">
        <v>3103</v>
      </c>
      <c r="J162" s="3" t="s">
        <v>18</v>
      </c>
      <c r="K162" s="16">
        <v>20</v>
      </c>
      <c r="L162" s="15">
        <v>35.200000000000003</v>
      </c>
      <c r="M162" s="16">
        <v>1.2</v>
      </c>
      <c r="N162" s="15">
        <v>10</v>
      </c>
      <c r="O162" s="3">
        <v>0</v>
      </c>
      <c r="P162" s="3">
        <v>0</v>
      </c>
      <c r="Q162" s="3">
        <v>0</v>
      </c>
      <c r="R162" s="3">
        <v>7</v>
      </c>
      <c r="S162" s="3">
        <v>0</v>
      </c>
      <c r="T162" s="3">
        <v>0</v>
      </c>
      <c r="U162" s="3">
        <v>5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4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73">
        <v>0</v>
      </c>
      <c r="AM162" s="1">
        <v>160</v>
      </c>
      <c r="AN162" s="3">
        <f t="shared" si="61"/>
        <v>70</v>
      </c>
      <c r="AO162" s="1">
        <v>70</v>
      </c>
      <c r="AP162" s="1">
        <f t="shared" si="49"/>
        <v>0</v>
      </c>
      <c r="AQ162" s="3">
        <v>70</v>
      </c>
      <c r="AR162">
        <f t="shared" si="50"/>
        <v>90</v>
      </c>
      <c r="AS162">
        <f t="shared" si="51"/>
        <v>90</v>
      </c>
      <c r="AT162" s="102">
        <f t="shared" si="52"/>
        <v>0</v>
      </c>
      <c r="AU162" s="102">
        <f t="shared" si="53"/>
        <v>90</v>
      </c>
      <c r="AV162" s="1">
        <f t="shared" si="60"/>
        <v>160</v>
      </c>
      <c r="AW162" s="1">
        <f t="shared" si="54"/>
        <v>0</v>
      </c>
      <c r="AX162" s="1">
        <f t="shared" si="55"/>
        <v>0</v>
      </c>
      <c r="AY162" s="15">
        <v>0</v>
      </c>
      <c r="AZ162" s="3">
        <v>0</v>
      </c>
      <c r="BA162" s="3">
        <v>1</v>
      </c>
      <c r="BB162" s="3">
        <v>0</v>
      </c>
      <c r="BC162" s="3">
        <v>0</v>
      </c>
      <c r="BD162" s="3">
        <v>0</v>
      </c>
      <c r="BE162" s="3">
        <v>5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1">
        <v>0</v>
      </c>
      <c r="BL162" s="1">
        <v>0</v>
      </c>
      <c r="BM162" s="1">
        <v>0</v>
      </c>
      <c r="BN162" s="3">
        <v>0</v>
      </c>
      <c r="BO162" s="3">
        <v>0</v>
      </c>
      <c r="BP162" s="3">
        <f t="shared" si="56"/>
        <v>6</v>
      </c>
      <c r="BQ162" s="3">
        <f t="shared" si="57"/>
        <v>6</v>
      </c>
      <c r="BR162" s="3">
        <f t="shared" si="62"/>
        <v>1</v>
      </c>
      <c r="BS162" s="3">
        <f t="shared" si="63"/>
        <v>1</v>
      </c>
      <c r="BT162" s="3">
        <f t="shared" si="58"/>
        <v>5</v>
      </c>
      <c r="BU162" s="3">
        <f t="shared" si="59"/>
        <v>5</v>
      </c>
      <c r="BV162" s="15">
        <v>1</v>
      </c>
      <c r="BW162" s="3">
        <v>116</v>
      </c>
      <c r="BX162" s="3">
        <v>150</v>
      </c>
      <c r="BY162" s="3">
        <v>0</v>
      </c>
      <c r="BZ162" s="3">
        <v>20</v>
      </c>
      <c r="CA162" s="1" t="s">
        <v>27</v>
      </c>
      <c r="CB162" s="1" t="s">
        <v>511</v>
      </c>
      <c r="CC162" s="3">
        <v>146</v>
      </c>
      <c r="CD162" s="16" t="s">
        <v>189</v>
      </c>
      <c r="CE162" s="1">
        <v>0</v>
      </c>
      <c r="CF162" s="1">
        <v>0</v>
      </c>
      <c r="CG162" s="1">
        <v>0</v>
      </c>
      <c r="CH162" s="1">
        <v>0</v>
      </c>
      <c r="CI162" s="2" t="s">
        <v>189</v>
      </c>
      <c r="CJ162" s="38">
        <f>19*2</f>
        <v>38</v>
      </c>
      <c r="CK162" s="38">
        <f>4*2</f>
        <v>8</v>
      </c>
      <c r="CL162" s="38">
        <v>0</v>
      </c>
      <c r="CM162" s="38">
        <v>0</v>
      </c>
      <c r="CN162" s="2" t="s">
        <v>189</v>
      </c>
      <c r="CO162" s="41">
        <v>0</v>
      </c>
      <c r="CP162" s="41">
        <v>0</v>
      </c>
      <c r="CQ162" s="41">
        <v>0</v>
      </c>
      <c r="CR162" s="41">
        <v>0</v>
      </c>
      <c r="CS162" s="2" t="s">
        <v>189</v>
      </c>
      <c r="CT162" s="40">
        <f>9*2</f>
        <v>18</v>
      </c>
      <c r="CU162" s="40">
        <f>11*2</f>
        <v>22</v>
      </c>
      <c r="CV162" s="40">
        <f>7*2</f>
        <v>14</v>
      </c>
      <c r="CW162" s="40">
        <f>3*2</f>
        <v>6</v>
      </c>
      <c r="CX162" s="40">
        <v>0</v>
      </c>
      <c r="CY162" s="39" t="s">
        <v>189</v>
      </c>
      <c r="CZ162" s="40">
        <v>0</v>
      </c>
      <c r="DA162" s="40">
        <f>2*2</f>
        <v>4</v>
      </c>
      <c r="DB162" s="40">
        <f>1*2</f>
        <v>2</v>
      </c>
      <c r="DC162" s="40">
        <v>0</v>
      </c>
      <c r="DD162" s="40">
        <v>0</v>
      </c>
      <c r="DE162" s="2" t="s">
        <v>189</v>
      </c>
      <c r="DF162" s="3">
        <v>0</v>
      </c>
      <c r="DG162" s="3">
        <v>0</v>
      </c>
      <c r="DH162" s="3">
        <v>0</v>
      </c>
      <c r="DI162" s="3">
        <v>0</v>
      </c>
      <c r="DJ162" s="2" t="s">
        <v>189</v>
      </c>
      <c r="DK162" s="3">
        <v>0</v>
      </c>
      <c r="DL162" s="3">
        <v>0</v>
      </c>
      <c r="DM162" s="3">
        <v>0</v>
      </c>
      <c r="DN162" s="3">
        <v>0</v>
      </c>
      <c r="DO162" s="2" t="s">
        <v>189</v>
      </c>
    </row>
    <row r="163" spans="1:119">
      <c r="A163" s="3" t="s">
        <v>5</v>
      </c>
      <c r="B163" t="s">
        <v>247</v>
      </c>
      <c r="C163" t="s">
        <v>15</v>
      </c>
      <c r="D163" s="84">
        <v>4</v>
      </c>
      <c r="E163" s="3" t="s">
        <v>15</v>
      </c>
      <c r="F163" t="str">
        <f t="shared" si="64"/>
        <v>POTR-H-4H</v>
      </c>
      <c r="G163" s="3">
        <v>37.478099999999998</v>
      </c>
      <c r="H163" s="3">
        <v>108.15974</v>
      </c>
      <c r="I163" s="3">
        <v>3092</v>
      </c>
      <c r="J163" s="3" t="s">
        <v>17</v>
      </c>
      <c r="K163" s="16">
        <v>15</v>
      </c>
      <c r="L163" s="15">
        <v>41.3</v>
      </c>
      <c r="M163" s="16">
        <v>1.9</v>
      </c>
      <c r="N163" s="15">
        <v>10</v>
      </c>
      <c r="O163" s="3">
        <v>0</v>
      </c>
      <c r="P163" s="3">
        <v>0</v>
      </c>
      <c r="Q163" s="3">
        <v>0</v>
      </c>
      <c r="R163" s="3">
        <v>4</v>
      </c>
      <c r="S163" s="3">
        <v>0</v>
      </c>
      <c r="T163" s="3">
        <v>0</v>
      </c>
      <c r="U163" s="3">
        <v>4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3">
        <v>4</v>
      </c>
      <c r="AB163" s="3">
        <v>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73">
        <v>0</v>
      </c>
      <c r="AM163" s="1">
        <v>140</v>
      </c>
      <c r="AN163" s="3">
        <f t="shared" si="61"/>
        <v>40</v>
      </c>
      <c r="AO163" s="1">
        <v>40</v>
      </c>
      <c r="AP163" s="1">
        <f t="shared" si="49"/>
        <v>0</v>
      </c>
      <c r="AQ163" s="3">
        <v>40</v>
      </c>
      <c r="AR163">
        <f t="shared" si="50"/>
        <v>80</v>
      </c>
      <c r="AS163">
        <f t="shared" si="51"/>
        <v>90</v>
      </c>
      <c r="AT163" s="102">
        <f t="shared" si="52"/>
        <v>20</v>
      </c>
      <c r="AU163" s="102">
        <f t="shared" si="53"/>
        <v>100</v>
      </c>
      <c r="AV163" s="1">
        <f t="shared" si="60"/>
        <v>120</v>
      </c>
      <c r="AW163" s="1">
        <f t="shared" si="54"/>
        <v>10</v>
      </c>
      <c r="AX163" s="1">
        <f t="shared" si="55"/>
        <v>10</v>
      </c>
      <c r="AY163" s="15">
        <v>0</v>
      </c>
      <c r="AZ163" s="3">
        <v>0</v>
      </c>
      <c r="BA163" s="3">
        <v>2</v>
      </c>
      <c r="BB163" s="3">
        <v>0</v>
      </c>
      <c r="BC163" s="3">
        <v>7</v>
      </c>
      <c r="BD163" s="3">
        <v>0</v>
      </c>
      <c r="BE163" s="3">
        <v>1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1">
        <v>0</v>
      </c>
      <c r="BL163" s="1">
        <v>0</v>
      </c>
      <c r="BM163" s="1">
        <v>0</v>
      </c>
      <c r="BN163" s="3">
        <v>0</v>
      </c>
      <c r="BO163" s="3">
        <v>0</v>
      </c>
      <c r="BP163" s="3">
        <f t="shared" si="56"/>
        <v>10</v>
      </c>
      <c r="BQ163" s="3">
        <f t="shared" si="57"/>
        <v>10</v>
      </c>
      <c r="BR163" s="3">
        <f t="shared" si="62"/>
        <v>2</v>
      </c>
      <c r="BS163" s="3">
        <f t="shared" si="63"/>
        <v>2</v>
      </c>
      <c r="BT163" s="3">
        <f t="shared" si="58"/>
        <v>8</v>
      </c>
      <c r="BU163" s="3">
        <f t="shared" si="59"/>
        <v>8</v>
      </c>
      <c r="BV163" s="15">
        <v>4</v>
      </c>
      <c r="BW163" s="3">
        <v>69.3</v>
      </c>
      <c r="BX163" s="3">
        <v>88.7</v>
      </c>
      <c r="BY163" s="3">
        <v>0</v>
      </c>
      <c r="BZ163" s="3">
        <v>33</v>
      </c>
      <c r="CA163" s="3" t="s">
        <v>27</v>
      </c>
      <c r="CC163" s="3">
        <v>151</v>
      </c>
      <c r="CD163" s="16">
        <v>152</v>
      </c>
      <c r="CE163" s="1">
        <v>0</v>
      </c>
      <c r="CF163" s="1">
        <v>0</v>
      </c>
      <c r="CG163" s="1">
        <v>0</v>
      </c>
      <c r="CH163" s="1">
        <v>0</v>
      </c>
      <c r="CI163" s="2" t="s">
        <v>189</v>
      </c>
      <c r="CJ163">
        <v>1</v>
      </c>
      <c r="CK163">
        <v>2</v>
      </c>
      <c r="CL163">
        <v>0</v>
      </c>
      <c r="CM163">
        <v>0</v>
      </c>
      <c r="CN163" s="2" t="s">
        <v>189</v>
      </c>
      <c r="CO163" s="41">
        <v>0</v>
      </c>
      <c r="CP163" s="41">
        <v>0</v>
      </c>
      <c r="CQ163" s="41">
        <v>0</v>
      </c>
      <c r="CR163" s="41">
        <v>0</v>
      </c>
      <c r="CS163" s="2" t="s">
        <v>189</v>
      </c>
      <c r="CT163" s="3">
        <v>14</v>
      </c>
      <c r="CU163" s="3">
        <v>8</v>
      </c>
      <c r="CV163" s="3">
        <v>6</v>
      </c>
      <c r="CW163" s="3">
        <v>3</v>
      </c>
      <c r="CX163" s="3">
        <v>0</v>
      </c>
      <c r="CY163" s="2" t="s">
        <v>189</v>
      </c>
      <c r="CZ163" s="3">
        <v>2</v>
      </c>
      <c r="DA163" s="3">
        <v>10</v>
      </c>
      <c r="DB163" s="3">
        <v>1</v>
      </c>
      <c r="DC163" s="3">
        <v>0</v>
      </c>
      <c r="DD163" s="3">
        <v>0</v>
      </c>
      <c r="DE163" s="2" t="s">
        <v>189</v>
      </c>
      <c r="DF163" s="3">
        <v>0</v>
      </c>
      <c r="DG163" s="3">
        <v>0</v>
      </c>
      <c r="DH163" s="3">
        <v>0</v>
      </c>
      <c r="DI163" s="3">
        <v>0</v>
      </c>
      <c r="DJ163" s="2" t="s">
        <v>189</v>
      </c>
      <c r="DK163" s="3">
        <v>0</v>
      </c>
      <c r="DL163" s="3">
        <v>0</v>
      </c>
      <c r="DM163" s="3">
        <v>0</v>
      </c>
      <c r="DN163" s="3">
        <v>0</v>
      </c>
      <c r="DO163" s="2" t="s">
        <v>189</v>
      </c>
    </row>
    <row r="164" spans="1:119">
      <c r="A164" s="3" t="s">
        <v>5</v>
      </c>
      <c r="B164" t="s">
        <v>247</v>
      </c>
      <c r="C164" t="s">
        <v>15</v>
      </c>
      <c r="D164" s="84">
        <v>4</v>
      </c>
      <c r="E164" s="3" t="s">
        <v>8</v>
      </c>
      <c r="F164" t="str">
        <f t="shared" si="64"/>
        <v>POTR-H-4L</v>
      </c>
      <c r="G164" s="3">
        <v>37.47813</v>
      </c>
      <c r="H164" s="3">
        <v>108.15969000000001</v>
      </c>
      <c r="I164" s="3">
        <v>3089</v>
      </c>
      <c r="J164" s="3" t="s">
        <v>17</v>
      </c>
      <c r="K164" s="16">
        <v>7</v>
      </c>
      <c r="L164" s="15">
        <v>54.1</v>
      </c>
      <c r="M164" s="16">
        <v>2.7</v>
      </c>
      <c r="N164" s="15">
        <v>10</v>
      </c>
      <c r="O164" s="3">
        <v>0</v>
      </c>
      <c r="P164" s="3">
        <v>0</v>
      </c>
      <c r="Q164" s="3">
        <v>0</v>
      </c>
      <c r="R164" s="3">
        <v>1</v>
      </c>
      <c r="S164" s="1">
        <v>0</v>
      </c>
      <c r="T164" s="1">
        <v>1</v>
      </c>
      <c r="U164" s="3">
        <v>1</v>
      </c>
      <c r="V164" s="3">
        <v>0</v>
      </c>
      <c r="W164" s="3">
        <v>1</v>
      </c>
      <c r="X164" s="3">
        <v>0</v>
      </c>
      <c r="Y164" s="3">
        <v>0</v>
      </c>
      <c r="Z164" s="3">
        <v>0</v>
      </c>
      <c r="AA164" s="3">
        <v>3</v>
      </c>
      <c r="AB164" s="3">
        <v>0</v>
      </c>
      <c r="AC164" s="3">
        <v>1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73">
        <v>0</v>
      </c>
      <c r="AM164" s="1">
        <v>80</v>
      </c>
      <c r="AN164" s="3">
        <f t="shared" si="61"/>
        <v>10</v>
      </c>
      <c r="AO164" s="1">
        <v>10</v>
      </c>
      <c r="AP164" s="1">
        <f t="shared" si="49"/>
        <v>10</v>
      </c>
      <c r="AQ164" s="3">
        <v>20</v>
      </c>
      <c r="AR164">
        <f t="shared" si="50"/>
        <v>40</v>
      </c>
      <c r="AS164">
        <f t="shared" si="51"/>
        <v>40</v>
      </c>
      <c r="AT164" s="102">
        <f t="shared" si="52"/>
        <v>20</v>
      </c>
      <c r="AU164" s="102">
        <f t="shared" si="53"/>
        <v>60</v>
      </c>
      <c r="AV164" s="1">
        <f t="shared" si="60"/>
        <v>50</v>
      </c>
      <c r="AW164" s="1">
        <f t="shared" si="54"/>
        <v>0</v>
      </c>
      <c r="AX164" s="1">
        <f t="shared" si="55"/>
        <v>30</v>
      </c>
      <c r="AY164" s="15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1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1">
        <v>0</v>
      </c>
      <c r="BL164" s="1">
        <v>0</v>
      </c>
      <c r="BM164" s="1">
        <v>0</v>
      </c>
      <c r="BN164" s="3">
        <v>0</v>
      </c>
      <c r="BO164" s="3">
        <v>0</v>
      </c>
      <c r="BP164" s="3">
        <f t="shared" si="56"/>
        <v>1</v>
      </c>
      <c r="BQ164" s="3">
        <f t="shared" si="57"/>
        <v>1</v>
      </c>
      <c r="BR164" s="3">
        <f t="shared" si="62"/>
        <v>0</v>
      </c>
      <c r="BS164" s="3">
        <f t="shared" si="63"/>
        <v>0</v>
      </c>
      <c r="BT164" s="3">
        <f t="shared" si="58"/>
        <v>1</v>
      </c>
      <c r="BU164" s="3">
        <f t="shared" si="59"/>
        <v>1</v>
      </c>
      <c r="BV164" s="15">
        <v>0</v>
      </c>
      <c r="BW164" s="3">
        <v>63</v>
      </c>
      <c r="BX164" s="3">
        <v>113</v>
      </c>
      <c r="BY164" s="3">
        <v>0</v>
      </c>
      <c r="BZ164" s="3">
        <v>26</v>
      </c>
      <c r="CA164" s="3" t="s">
        <v>27</v>
      </c>
      <c r="CC164" s="3">
        <v>149</v>
      </c>
      <c r="CD164" s="16">
        <v>150</v>
      </c>
      <c r="CE164" s="1">
        <v>0</v>
      </c>
      <c r="CF164" s="1">
        <v>0</v>
      </c>
      <c r="CG164" s="1">
        <v>0</v>
      </c>
      <c r="CH164" s="1">
        <v>0</v>
      </c>
      <c r="CI164" s="2" t="s">
        <v>189</v>
      </c>
      <c r="CJ164">
        <v>12</v>
      </c>
      <c r="CK164">
        <v>1</v>
      </c>
      <c r="CL164">
        <v>0</v>
      </c>
      <c r="CM164">
        <v>0</v>
      </c>
      <c r="CN164" s="2" t="s">
        <v>189</v>
      </c>
      <c r="CO164" s="41">
        <v>0</v>
      </c>
      <c r="CP164" s="41">
        <v>0</v>
      </c>
      <c r="CQ164" s="41">
        <v>0</v>
      </c>
      <c r="CR164" s="41">
        <v>0</v>
      </c>
      <c r="CS164" s="2" t="s">
        <v>189</v>
      </c>
      <c r="CT164" s="3">
        <v>4</v>
      </c>
      <c r="CU164" s="3">
        <v>6</v>
      </c>
      <c r="CV164" s="3">
        <v>1</v>
      </c>
      <c r="CW164" s="3">
        <v>2</v>
      </c>
      <c r="CX164" s="3">
        <v>0</v>
      </c>
      <c r="CY164" s="2" t="s">
        <v>189</v>
      </c>
      <c r="CZ164" s="3">
        <v>2</v>
      </c>
      <c r="DA164" s="3">
        <v>1</v>
      </c>
      <c r="DB164" s="3">
        <v>3</v>
      </c>
      <c r="DC164" s="3">
        <v>6</v>
      </c>
      <c r="DD164" s="3">
        <v>0</v>
      </c>
      <c r="DE164" s="2" t="s">
        <v>189</v>
      </c>
      <c r="DF164" s="3">
        <v>0</v>
      </c>
      <c r="DG164" s="3">
        <v>0</v>
      </c>
      <c r="DH164" s="3">
        <v>0</v>
      </c>
      <c r="DI164" s="3">
        <v>0</v>
      </c>
      <c r="DJ164" s="2" t="s">
        <v>189</v>
      </c>
      <c r="DK164" s="3">
        <v>0</v>
      </c>
      <c r="DL164" s="3">
        <v>0</v>
      </c>
      <c r="DM164" s="3">
        <v>0</v>
      </c>
      <c r="DN164" s="3">
        <v>0</v>
      </c>
      <c r="DO164" s="2" t="s">
        <v>189</v>
      </c>
    </row>
    <row r="165" spans="1:119">
      <c r="A165" s="3" t="s">
        <v>5</v>
      </c>
      <c r="B165" t="s">
        <v>247</v>
      </c>
      <c r="C165" t="s">
        <v>15</v>
      </c>
      <c r="D165" s="84">
        <v>5</v>
      </c>
      <c r="E165" s="3" t="s">
        <v>15</v>
      </c>
      <c r="F165" t="str">
        <f t="shared" si="64"/>
        <v>POTR-H-5H</v>
      </c>
      <c r="G165" s="3">
        <v>37.480359999999997</v>
      </c>
      <c r="H165" s="3">
        <v>108.16074</v>
      </c>
      <c r="I165" s="3">
        <v>3100</v>
      </c>
      <c r="J165" s="3" t="s">
        <v>16</v>
      </c>
      <c r="K165" s="16">
        <v>20</v>
      </c>
      <c r="L165" s="15">
        <v>34.700000000000003</v>
      </c>
      <c r="M165" s="16">
        <v>1.5</v>
      </c>
      <c r="N165" s="15">
        <v>10</v>
      </c>
      <c r="O165" s="3">
        <v>0</v>
      </c>
      <c r="P165" s="3">
        <v>0</v>
      </c>
      <c r="Q165" s="3">
        <v>0</v>
      </c>
      <c r="R165" s="3">
        <v>12</v>
      </c>
      <c r="S165" s="3">
        <v>0</v>
      </c>
      <c r="T165" s="3">
        <v>4</v>
      </c>
      <c r="U165" s="3">
        <v>5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6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73">
        <v>0</v>
      </c>
      <c r="AM165" s="1">
        <v>270</v>
      </c>
      <c r="AN165" s="3">
        <f t="shared" si="61"/>
        <v>120</v>
      </c>
      <c r="AO165" s="1">
        <v>120</v>
      </c>
      <c r="AP165" s="1">
        <f t="shared" si="49"/>
        <v>40</v>
      </c>
      <c r="AQ165" s="3">
        <v>160</v>
      </c>
      <c r="AR165">
        <f t="shared" si="50"/>
        <v>110</v>
      </c>
      <c r="AS165">
        <f t="shared" si="51"/>
        <v>110</v>
      </c>
      <c r="AT165" s="102">
        <f t="shared" si="52"/>
        <v>0</v>
      </c>
      <c r="AU165" s="102">
        <f t="shared" si="53"/>
        <v>110</v>
      </c>
      <c r="AV165" s="1">
        <f t="shared" si="60"/>
        <v>230</v>
      </c>
      <c r="AW165" s="1">
        <f t="shared" si="54"/>
        <v>0</v>
      </c>
      <c r="AX165" s="1">
        <f t="shared" si="55"/>
        <v>40</v>
      </c>
      <c r="AY165" s="15">
        <v>0</v>
      </c>
      <c r="AZ165" s="3">
        <v>0</v>
      </c>
      <c r="BA165" s="3">
        <v>9</v>
      </c>
      <c r="BB165" s="3">
        <v>0</v>
      </c>
      <c r="BC165" s="3">
        <v>3</v>
      </c>
      <c r="BD165" s="3">
        <v>0</v>
      </c>
      <c r="BE165" s="3">
        <v>3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1">
        <v>0</v>
      </c>
      <c r="BL165" s="1">
        <v>0</v>
      </c>
      <c r="BM165" s="1">
        <v>0</v>
      </c>
      <c r="BN165" s="3">
        <v>0</v>
      </c>
      <c r="BO165" s="3">
        <v>0</v>
      </c>
      <c r="BP165" s="3">
        <f t="shared" si="56"/>
        <v>15</v>
      </c>
      <c r="BQ165" s="3">
        <f t="shared" si="57"/>
        <v>15</v>
      </c>
      <c r="BR165" s="3">
        <f t="shared" si="62"/>
        <v>9</v>
      </c>
      <c r="BS165" s="3">
        <f t="shared" si="63"/>
        <v>9</v>
      </c>
      <c r="BT165" s="3">
        <f t="shared" si="58"/>
        <v>6</v>
      </c>
      <c r="BU165" s="3">
        <f t="shared" si="59"/>
        <v>6</v>
      </c>
      <c r="BV165" s="15">
        <v>5</v>
      </c>
      <c r="BW165" s="3">
        <v>62.5</v>
      </c>
      <c r="BX165" s="3">
        <v>85.4</v>
      </c>
      <c r="BY165" s="3">
        <v>0</v>
      </c>
      <c r="BZ165" s="3">
        <v>27</v>
      </c>
      <c r="CA165" s="3" t="s">
        <v>27</v>
      </c>
      <c r="CC165" s="3">
        <v>161</v>
      </c>
      <c r="CD165" s="16">
        <v>162</v>
      </c>
      <c r="CE165" s="1">
        <v>0</v>
      </c>
      <c r="CF165" s="1">
        <v>0</v>
      </c>
      <c r="CG165" s="1">
        <v>0</v>
      </c>
      <c r="CH165" s="1">
        <v>0</v>
      </c>
      <c r="CI165" s="2" t="s">
        <v>189</v>
      </c>
      <c r="CJ165">
        <v>0</v>
      </c>
      <c r="CK165">
        <v>0</v>
      </c>
      <c r="CL165">
        <v>0</v>
      </c>
      <c r="CM165">
        <v>0</v>
      </c>
      <c r="CN165" s="2">
        <v>4</v>
      </c>
      <c r="CO165" s="41">
        <v>0</v>
      </c>
      <c r="CP165" s="41">
        <v>0</v>
      </c>
      <c r="CQ165" s="41">
        <v>0</v>
      </c>
      <c r="CR165" s="41">
        <v>0</v>
      </c>
      <c r="CS165" s="2" t="s">
        <v>189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2" t="s">
        <v>189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2" t="s">
        <v>189</v>
      </c>
      <c r="DF165" s="3">
        <v>0</v>
      </c>
      <c r="DG165" s="3">
        <v>0</v>
      </c>
      <c r="DH165" s="3">
        <v>0</v>
      </c>
      <c r="DI165" s="3">
        <v>0</v>
      </c>
      <c r="DJ165" s="2" t="s">
        <v>189</v>
      </c>
      <c r="DK165" s="3">
        <v>0</v>
      </c>
      <c r="DL165" s="3">
        <v>0</v>
      </c>
      <c r="DM165" s="3">
        <v>0</v>
      </c>
      <c r="DN165" s="3">
        <v>0</v>
      </c>
      <c r="DO165" s="2" t="s">
        <v>189</v>
      </c>
    </row>
    <row r="166" spans="1:119">
      <c r="A166" s="3" t="s">
        <v>5</v>
      </c>
      <c r="B166" t="s">
        <v>247</v>
      </c>
      <c r="C166" t="s">
        <v>15</v>
      </c>
      <c r="D166" s="84">
        <v>5</v>
      </c>
      <c r="E166" s="3" t="s">
        <v>8</v>
      </c>
      <c r="F166" t="str">
        <f t="shared" si="64"/>
        <v>POTR-H-5L</v>
      </c>
      <c r="G166" s="3">
        <v>37.48048</v>
      </c>
      <c r="H166" s="3">
        <v>108.16118</v>
      </c>
      <c r="I166" s="3">
        <v>3090</v>
      </c>
      <c r="J166" s="3" t="s">
        <v>16</v>
      </c>
      <c r="K166" s="16">
        <v>25</v>
      </c>
      <c r="L166" s="15">
        <v>39.200000000000003</v>
      </c>
      <c r="M166" s="16">
        <v>1.5</v>
      </c>
      <c r="N166" s="15">
        <v>10</v>
      </c>
      <c r="O166" s="3">
        <v>0</v>
      </c>
      <c r="P166" s="3">
        <v>0</v>
      </c>
      <c r="Q166" s="3">
        <v>0</v>
      </c>
      <c r="R166" s="3">
        <v>9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73">
        <v>0</v>
      </c>
      <c r="AM166" s="1">
        <v>100</v>
      </c>
      <c r="AN166" s="3">
        <f t="shared" si="61"/>
        <v>90</v>
      </c>
      <c r="AO166" s="1">
        <v>90</v>
      </c>
      <c r="AP166" s="1">
        <f t="shared" si="49"/>
        <v>0</v>
      </c>
      <c r="AQ166" s="3">
        <v>90</v>
      </c>
      <c r="AR166">
        <f t="shared" si="50"/>
        <v>10</v>
      </c>
      <c r="AS166">
        <f t="shared" si="51"/>
        <v>10</v>
      </c>
      <c r="AT166" s="102">
        <f t="shared" si="52"/>
        <v>0</v>
      </c>
      <c r="AU166" s="102">
        <f t="shared" si="53"/>
        <v>10</v>
      </c>
      <c r="AV166" s="1">
        <f t="shared" si="60"/>
        <v>100</v>
      </c>
      <c r="AW166" s="1">
        <f t="shared" si="54"/>
        <v>0</v>
      </c>
      <c r="AX166" s="1">
        <f t="shared" si="55"/>
        <v>0</v>
      </c>
      <c r="AY166" s="15">
        <v>0</v>
      </c>
      <c r="AZ166" s="3">
        <v>0</v>
      </c>
      <c r="BA166" s="3">
        <v>6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1">
        <v>0</v>
      </c>
      <c r="BL166" s="1">
        <v>0</v>
      </c>
      <c r="BM166" s="1">
        <v>0</v>
      </c>
      <c r="BN166" s="3">
        <v>0</v>
      </c>
      <c r="BO166" s="3">
        <v>0</v>
      </c>
      <c r="BP166" s="3">
        <f t="shared" si="56"/>
        <v>6</v>
      </c>
      <c r="BQ166" s="3">
        <f t="shared" si="57"/>
        <v>6</v>
      </c>
      <c r="BR166" s="3">
        <f t="shared" si="62"/>
        <v>6</v>
      </c>
      <c r="BS166" s="3">
        <f t="shared" si="63"/>
        <v>6</v>
      </c>
      <c r="BT166" s="3">
        <f t="shared" si="58"/>
        <v>0</v>
      </c>
      <c r="BU166" s="3">
        <f t="shared" si="59"/>
        <v>0</v>
      </c>
      <c r="BV166" s="15">
        <v>1</v>
      </c>
      <c r="BW166" s="3">
        <v>43.2</v>
      </c>
      <c r="BX166" s="3">
        <v>80</v>
      </c>
      <c r="BY166" s="3">
        <v>0</v>
      </c>
      <c r="BZ166" s="3">
        <v>27</v>
      </c>
      <c r="CA166" s="3" t="s">
        <v>27</v>
      </c>
      <c r="CC166" s="3">
        <v>163</v>
      </c>
      <c r="CD166" s="16">
        <v>164</v>
      </c>
      <c r="CE166" s="1">
        <v>0</v>
      </c>
      <c r="CF166" s="1">
        <v>0</v>
      </c>
      <c r="CG166" s="1">
        <v>0</v>
      </c>
      <c r="CH166" s="1">
        <v>0</v>
      </c>
      <c r="CI166" s="2" t="s">
        <v>189</v>
      </c>
      <c r="CJ166">
        <v>12</v>
      </c>
      <c r="CK166">
        <v>4</v>
      </c>
      <c r="CL166">
        <v>0</v>
      </c>
      <c r="CM166">
        <v>0</v>
      </c>
      <c r="CN166" s="2" t="s">
        <v>189</v>
      </c>
      <c r="CO166" s="41">
        <v>0</v>
      </c>
      <c r="CP166" s="41">
        <v>0</v>
      </c>
      <c r="CQ166" s="41">
        <v>0</v>
      </c>
      <c r="CR166" s="41">
        <v>0</v>
      </c>
      <c r="CS166" s="2" t="s">
        <v>189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2" t="s">
        <v>189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2" t="s">
        <v>189</v>
      </c>
      <c r="DF166" s="3">
        <v>0</v>
      </c>
      <c r="DG166" s="3">
        <v>0</v>
      </c>
      <c r="DH166" s="3">
        <v>0</v>
      </c>
      <c r="DI166" s="3">
        <v>0</v>
      </c>
      <c r="DJ166" s="2" t="s">
        <v>189</v>
      </c>
      <c r="DK166" s="3">
        <v>0</v>
      </c>
      <c r="DL166" s="3">
        <v>0</v>
      </c>
      <c r="DM166" s="3">
        <v>0</v>
      </c>
      <c r="DN166" s="3">
        <v>0</v>
      </c>
      <c r="DO166" s="2" t="s">
        <v>189</v>
      </c>
    </row>
    <row r="167" spans="1:119">
      <c r="A167" s="3" t="s">
        <v>5</v>
      </c>
      <c r="B167" t="s">
        <v>247</v>
      </c>
      <c r="C167" t="s">
        <v>15</v>
      </c>
      <c r="D167" s="82">
        <v>6</v>
      </c>
      <c r="E167" s="3" t="s">
        <v>15</v>
      </c>
      <c r="F167" t="str">
        <f t="shared" si="64"/>
        <v>POTR-H-6H</v>
      </c>
      <c r="G167" s="3">
        <v>37.473680000000002</v>
      </c>
      <c r="H167" s="3">
        <v>108.15430000000001</v>
      </c>
      <c r="I167" s="3">
        <v>3077</v>
      </c>
      <c r="J167" s="3" t="s">
        <v>16</v>
      </c>
      <c r="K167" s="16">
        <v>3</v>
      </c>
      <c r="L167" s="15">
        <v>44.4</v>
      </c>
      <c r="M167" s="16">
        <v>3</v>
      </c>
      <c r="N167" s="15">
        <v>10</v>
      </c>
      <c r="O167" s="3">
        <v>0</v>
      </c>
      <c r="P167" s="3">
        <v>0</v>
      </c>
      <c r="Q167" s="3">
        <v>0</v>
      </c>
      <c r="R167" s="3">
        <v>18</v>
      </c>
      <c r="S167" s="41">
        <v>0</v>
      </c>
      <c r="T167" s="41">
        <v>0</v>
      </c>
      <c r="U167" s="3">
        <v>4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73">
        <v>0</v>
      </c>
      <c r="AM167" s="1">
        <v>220</v>
      </c>
      <c r="AN167" s="3">
        <f t="shared" si="61"/>
        <v>180</v>
      </c>
      <c r="AO167" s="1">
        <v>180</v>
      </c>
      <c r="AP167" s="1">
        <f t="shared" si="49"/>
        <v>0</v>
      </c>
      <c r="AQ167" s="3">
        <v>180</v>
      </c>
      <c r="AR167">
        <f t="shared" si="50"/>
        <v>40</v>
      </c>
      <c r="AS167">
        <f t="shared" si="51"/>
        <v>40</v>
      </c>
      <c r="AT167" s="102">
        <f t="shared" si="52"/>
        <v>0</v>
      </c>
      <c r="AU167" s="102">
        <f t="shared" si="53"/>
        <v>40</v>
      </c>
      <c r="AV167" s="1">
        <f t="shared" si="60"/>
        <v>220</v>
      </c>
      <c r="AW167" s="1">
        <f t="shared" si="54"/>
        <v>0</v>
      </c>
      <c r="AX167" s="1">
        <f t="shared" si="55"/>
        <v>0</v>
      </c>
      <c r="AY167" s="15">
        <v>0</v>
      </c>
      <c r="AZ167" s="3">
        <v>0</v>
      </c>
      <c r="BA167" s="3">
        <v>16</v>
      </c>
      <c r="BB167" s="3">
        <v>2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1">
        <v>0</v>
      </c>
      <c r="BL167" s="1">
        <v>0</v>
      </c>
      <c r="BM167" s="1">
        <v>0</v>
      </c>
      <c r="BN167" s="3">
        <v>0</v>
      </c>
      <c r="BO167" s="3">
        <v>0</v>
      </c>
      <c r="BP167" s="3">
        <f t="shared" si="56"/>
        <v>18</v>
      </c>
      <c r="BQ167" s="3">
        <f t="shared" si="57"/>
        <v>16</v>
      </c>
      <c r="BR167" s="3">
        <f t="shared" si="62"/>
        <v>18</v>
      </c>
      <c r="BS167" s="3">
        <f t="shared" si="63"/>
        <v>16</v>
      </c>
      <c r="BT167" s="3">
        <f t="shared" si="58"/>
        <v>0</v>
      </c>
      <c r="BU167" s="3">
        <f t="shared" si="59"/>
        <v>0</v>
      </c>
      <c r="BV167" s="15">
        <v>4</v>
      </c>
      <c r="BW167" s="3">
        <v>56.6</v>
      </c>
      <c r="BX167" s="3">
        <v>76.2</v>
      </c>
      <c r="BY167" s="3">
        <v>-0.2</v>
      </c>
      <c r="BZ167" s="3">
        <v>32</v>
      </c>
      <c r="CA167" s="3" t="s">
        <v>27</v>
      </c>
      <c r="CC167" s="3">
        <v>326</v>
      </c>
      <c r="CD167" s="16">
        <f>CC167+1</f>
        <v>327</v>
      </c>
      <c r="CE167" s="1">
        <v>0</v>
      </c>
      <c r="CF167" s="1">
        <v>0</v>
      </c>
      <c r="CG167" s="1">
        <v>0</v>
      </c>
      <c r="CH167" s="1">
        <v>0</v>
      </c>
      <c r="CI167" s="2" t="s">
        <v>189</v>
      </c>
      <c r="CJ167">
        <v>59</v>
      </c>
      <c r="CK167">
        <v>49</v>
      </c>
      <c r="CL167">
        <v>3</v>
      </c>
      <c r="CM167">
        <v>2</v>
      </c>
      <c r="CN167" s="2" t="s">
        <v>257</v>
      </c>
      <c r="CO167" s="41">
        <v>0</v>
      </c>
      <c r="CP167" s="41">
        <v>0</v>
      </c>
      <c r="CQ167" s="41">
        <v>0</v>
      </c>
      <c r="CR167" s="41">
        <v>0</v>
      </c>
      <c r="CS167" s="2" t="s">
        <v>189</v>
      </c>
      <c r="CT167" s="3">
        <v>1</v>
      </c>
      <c r="CU167" s="3">
        <v>0</v>
      </c>
      <c r="CV167" s="3">
        <v>0</v>
      </c>
      <c r="CW167" s="3">
        <v>0</v>
      </c>
      <c r="CX167" s="3">
        <v>0</v>
      </c>
      <c r="CY167" s="2" t="s">
        <v>189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51" t="s">
        <v>189</v>
      </c>
      <c r="DF167" s="3">
        <v>0</v>
      </c>
      <c r="DG167" s="3">
        <v>0</v>
      </c>
      <c r="DH167" s="3">
        <v>0</v>
      </c>
      <c r="DI167" s="3">
        <v>0</v>
      </c>
      <c r="DJ167" s="2" t="s">
        <v>189</v>
      </c>
      <c r="DK167" s="3">
        <v>0</v>
      </c>
      <c r="DL167" s="3">
        <v>0</v>
      </c>
      <c r="DM167" s="3">
        <v>0</v>
      </c>
      <c r="DN167" s="3">
        <v>0</v>
      </c>
      <c r="DO167" s="2" t="s">
        <v>189</v>
      </c>
    </row>
    <row r="168" spans="1:119">
      <c r="A168" s="3" t="s">
        <v>5</v>
      </c>
      <c r="B168" t="s">
        <v>247</v>
      </c>
      <c r="C168" t="s">
        <v>15</v>
      </c>
      <c r="D168" s="82">
        <v>6</v>
      </c>
      <c r="E168" s="3" t="s">
        <v>8</v>
      </c>
      <c r="F168" t="str">
        <f t="shared" si="64"/>
        <v>POTR-H-6L</v>
      </c>
      <c r="G168" s="3">
        <v>37.473759999999999</v>
      </c>
      <c r="H168" s="3">
        <v>108.15451</v>
      </c>
      <c r="I168" s="3">
        <v>3072</v>
      </c>
      <c r="J168" s="3" t="s">
        <v>17</v>
      </c>
      <c r="K168" s="16">
        <v>0</v>
      </c>
      <c r="L168" s="15">
        <v>59</v>
      </c>
      <c r="M168" s="16">
        <v>4.5</v>
      </c>
      <c r="N168" s="15">
        <v>10</v>
      </c>
      <c r="O168" s="3">
        <v>0</v>
      </c>
      <c r="P168" s="3">
        <v>0</v>
      </c>
      <c r="Q168" s="3">
        <v>0</v>
      </c>
      <c r="R168" s="3">
        <v>10</v>
      </c>
      <c r="S168" s="41">
        <v>0</v>
      </c>
      <c r="T168" s="41">
        <v>0</v>
      </c>
      <c r="U168" s="3">
        <v>4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73">
        <v>0</v>
      </c>
      <c r="AM168" s="1">
        <v>140</v>
      </c>
      <c r="AN168" s="3">
        <f t="shared" si="61"/>
        <v>100</v>
      </c>
      <c r="AO168" s="1">
        <v>100</v>
      </c>
      <c r="AP168" s="1">
        <f t="shared" si="49"/>
        <v>0</v>
      </c>
      <c r="AQ168" s="3">
        <v>100</v>
      </c>
      <c r="AR168">
        <f t="shared" si="50"/>
        <v>40</v>
      </c>
      <c r="AS168">
        <f t="shared" si="51"/>
        <v>40</v>
      </c>
      <c r="AT168" s="102">
        <f t="shared" si="52"/>
        <v>0</v>
      </c>
      <c r="AU168" s="102">
        <f t="shared" si="53"/>
        <v>40</v>
      </c>
      <c r="AV168" s="1">
        <f t="shared" si="60"/>
        <v>140</v>
      </c>
      <c r="AW168" s="1">
        <f t="shared" si="54"/>
        <v>0</v>
      </c>
      <c r="AX168" s="1">
        <f t="shared" si="55"/>
        <v>0</v>
      </c>
      <c r="AY168" s="15">
        <v>0</v>
      </c>
      <c r="AZ168" s="3">
        <v>0</v>
      </c>
      <c r="BA168" s="3">
        <v>5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1">
        <v>0</v>
      </c>
      <c r="BL168" s="1">
        <v>0</v>
      </c>
      <c r="BM168" s="1">
        <v>0</v>
      </c>
      <c r="BN168" s="3">
        <v>0</v>
      </c>
      <c r="BO168" s="3">
        <v>0</v>
      </c>
      <c r="BP168" s="3">
        <f t="shared" si="56"/>
        <v>5</v>
      </c>
      <c r="BQ168" s="3">
        <f t="shared" si="57"/>
        <v>5</v>
      </c>
      <c r="BR168" s="3">
        <f t="shared" si="62"/>
        <v>5</v>
      </c>
      <c r="BS168" s="3">
        <f t="shared" si="63"/>
        <v>5</v>
      </c>
      <c r="BT168" s="3">
        <f t="shared" si="58"/>
        <v>0</v>
      </c>
      <c r="BU168" s="3">
        <f t="shared" si="59"/>
        <v>0</v>
      </c>
      <c r="BV168" s="15">
        <v>2</v>
      </c>
      <c r="BW168" s="3">
        <v>53</v>
      </c>
      <c r="BX168" s="3">
        <v>90.7</v>
      </c>
      <c r="BY168" s="3">
        <v>-5.7</v>
      </c>
      <c r="BZ168" s="3">
        <v>25</v>
      </c>
      <c r="CA168" s="3" t="s">
        <v>27</v>
      </c>
      <c r="CC168" s="3">
        <v>324</v>
      </c>
      <c r="CD168" s="16">
        <v>325</v>
      </c>
      <c r="CE168" s="1">
        <v>0</v>
      </c>
      <c r="CF168" s="1">
        <v>0</v>
      </c>
      <c r="CG168" s="1">
        <v>0</v>
      </c>
      <c r="CH168" s="1">
        <v>0</v>
      </c>
      <c r="CI168" s="2" t="s">
        <v>189</v>
      </c>
      <c r="CJ168">
        <v>22</v>
      </c>
      <c r="CK168">
        <v>7</v>
      </c>
      <c r="CL168">
        <v>1</v>
      </c>
      <c r="CM168">
        <v>4</v>
      </c>
      <c r="CN168" s="2" t="s">
        <v>189</v>
      </c>
      <c r="CO168" s="41">
        <v>0</v>
      </c>
      <c r="CP168" s="41">
        <v>0</v>
      </c>
      <c r="CQ168" s="41">
        <v>0</v>
      </c>
      <c r="CR168" s="41">
        <v>0</v>
      </c>
      <c r="CS168" s="2" t="s">
        <v>189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2" t="s">
        <v>189</v>
      </c>
      <c r="CZ168" s="3">
        <v>1</v>
      </c>
      <c r="DA168" s="3">
        <v>0</v>
      </c>
      <c r="DB168" s="3">
        <v>0</v>
      </c>
      <c r="DC168" s="3">
        <v>0</v>
      </c>
      <c r="DD168" s="3">
        <v>0</v>
      </c>
      <c r="DE168" s="2" t="s">
        <v>189</v>
      </c>
      <c r="DF168" s="3">
        <v>0</v>
      </c>
      <c r="DG168" s="3">
        <v>0</v>
      </c>
      <c r="DH168" s="3">
        <v>0</v>
      </c>
      <c r="DI168" s="3">
        <v>0</v>
      </c>
      <c r="DJ168" s="2" t="s">
        <v>189</v>
      </c>
      <c r="DK168" s="3">
        <v>0</v>
      </c>
      <c r="DL168" s="3">
        <v>0</v>
      </c>
      <c r="DM168" s="3">
        <v>0</v>
      </c>
      <c r="DN168" s="3">
        <v>0</v>
      </c>
      <c r="DO168" s="2" t="s">
        <v>189</v>
      </c>
    </row>
    <row r="169" spans="1:119">
      <c r="A169" s="3" t="s">
        <v>5</v>
      </c>
      <c r="B169" t="s">
        <v>247</v>
      </c>
      <c r="C169" t="s">
        <v>15</v>
      </c>
      <c r="D169" s="82">
        <v>7</v>
      </c>
      <c r="E169" s="3" t="s">
        <v>15</v>
      </c>
      <c r="F169" t="str">
        <f t="shared" si="64"/>
        <v>POTR-H-7H</v>
      </c>
      <c r="G169" s="3">
        <v>37.472470000000001</v>
      </c>
      <c r="H169" s="3">
        <v>108.15385000000001</v>
      </c>
      <c r="I169" s="3">
        <v>3083</v>
      </c>
      <c r="J169" s="3" t="s">
        <v>19</v>
      </c>
      <c r="K169" s="16">
        <v>15</v>
      </c>
      <c r="L169" s="15">
        <v>38.4</v>
      </c>
      <c r="M169" s="16">
        <v>1.3</v>
      </c>
      <c r="N169" s="15">
        <v>10</v>
      </c>
      <c r="O169" s="3">
        <v>0</v>
      </c>
      <c r="P169" s="3">
        <v>0</v>
      </c>
      <c r="Q169" s="3">
        <v>0</v>
      </c>
      <c r="R169" s="3">
        <v>22</v>
      </c>
      <c r="S169" s="41">
        <v>0</v>
      </c>
      <c r="T169" s="41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73">
        <v>0</v>
      </c>
      <c r="AM169" s="1">
        <v>220</v>
      </c>
      <c r="AN169" s="3">
        <f t="shared" si="61"/>
        <v>220</v>
      </c>
      <c r="AO169" s="1">
        <v>220</v>
      </c>
      <c r="AP169" s="1">
        <f t="shared" si="49"/>
        <v>0</v>
      </c>
      <c r="AQ169" s="3">
        <v>220</v>
      </c>
      <c r="AR169">
        <f t="shared" si="50"/>
        <v>0</v>
      </c>
      <c r="AS169">
        <f t="shared" si="51"/>
        <v>0</v>
      </c>
      <c r="AT169" s="102">
        <f t="shared" si="52"/>
        <v>0</v>
      </c>
      <c r="AU169" s="102">
        <f t="shared" si="53"/>
        <v>0</v>
      </c>
      <c r="AV169" s="1">
        <f t="shared" si="60"/>
        <v>220</v>
      </c>
      <c r="AW169" s="1">
        <f t="shared" si="54"/>
        <v>0</v>
      </c>
      <c r="AX169" s="1">
        <f t="shared" si="55"/>
        <v>0</v>
      </c>
      <c r="AY169" s="15">
        <v>0</v>
      </c>
      <c r="AZ169" s="3">
        <v>0</v>
      </c>
      <c r="BA169" s="3">
        <v>21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1">
        <v>0</v>
      </c>
      <c r="BL169" s="1">
        <v>0</v>
      </c>
      <c r="BM169" s="1">
        <v>0</v>
      </c>
      <c r="BN169" s="3">
        <v>0</v>
      </c>
      <c r="BO169" s="3">
        <v>0</v>
      </c>
      <c r="BP169" s="3">
        <f t="shared" si="56"/>
        <v>21</v>
      </c>
      <c r="BQ169" s="3">
        <f t="shared" si="57"/>
        <v>21</v>
      </c>
      <c r="BR169" s="3">
        <f t="shared" si="62"/>
        <v>21</v>
      </c>
      <c r="BS169" s="3">
        <f t="shared" si="63"/>
        <v>21</v>
      </c>
      <c r="BT169" s="3">
        <f t="shared" si="58"/>
        <v>0</v>
      </c>
      <c r="BU169" s="3">
        <f t="shared" si="59"/>
        <v>0</v>
      </c>
      <c r="BV169" s="15">
        <v>2</v>
      </c>
      <c r="BW169" s="3">
        <v>70.2</v>
      </c>
      <c r="BX169" s="3">
        <v>89.6</v>
      </c>
      <c r="BY169" s="3">
        <v>1.2</v>
      </c>
      <c r="BZ169" s="3">
        <v>30</v>
      </c>
      <c r="CA169" s="3" t="s">
        <v>27</v>
      </c>
      <c r="CC169" s="3">
        <v>330</v>
      </c>
      <c r="CD169" s="16">
        <f t="shared" ref="CD169:CD182" si="65">CC169+1</f>
        <v>331</v>
      </c>
      <c r="CE169" s="1">
        <v>0</v>
      </c>
      <c r="CF169" s="1">
        <v>0</v>
      </c>
      <c r="CG169" s="1">
        <v>0</v>
      </c>
      <c r="CH169" s="1">
        <v>0</v>
      </c>
      <c r="CI169" s="2" t="s">
        <v>189</v>
      </c>
      <c r="CJ169">
        <v>17</v>
      </c>
      <c r="CK169">
        <v>4</v>
      </c>
      <c r="CL169">
        <v>0</v>
      </c>
      <c r="CM169">
        <v>1</v>
      </c>
      <c r="CN169" s="2" t="s">
        <v>189</v>
      </c>
      <c r="CO169" s="41">
        <v>0</v>
      </c>
      <c r="CP169" s="41">
        <v>0</v>
      </c>
      <c r="CQ169" s="41">
        <v>0</v>
      </c>
      <c r="CR169" s="41">
        <v>0</v>
      </c>
      <c r="CS169" s="2" t="s">
        <v>189</v>
      </c>
      <c r="CT169" s="3">
        <v>0</v>
      </c>
      <c r="CU169" s="3">
        <v>0</v>
      </c>
      <c r="CV169" s="3">
        <v>1</v>
      </c>
      <c r="CW169" s="3">
        <v>0</v>
      </c>
      <c r="CX169" s="3">
        <v>0</v>
      </c>
      <c r="CY169" s="2" t="s">
        <v>189</v>
      </c>
      <c r="CZ169" s="3">
        <v>3</v>
      </c>
      <c r="DA169" s="3">
        <v>4</v>
      </c>
      <c r="DB169" s="3">
        <v>0</v>
      </c>
      <c r="DC169" s="3">
        <v>0</v>
      </c>
      <c r="DD169" s="3">
        <v>0</v>
      </c>
      <c r="DE169" s="51" t="s">
        <v>189</v>
      </c>
      <c r="DF169" s="3">
        <v>0</v>
      </c>
      <c r="DG169" s="3">
        <v>0</v>
      </c>
      <c r="DH169" s="3">
        <v>0</v>
      </c>
      <c r="DI169" s="3">
        <v>0</v>
      </c>
      <c r="DJ169" s="2" t="s">
        <v>189</v>
      </c>
      <c r="DK169" s="3">
        <v>0</v>
      </c>
      <c r="DL169" s="3">
        <v>0</v>
      </c>
      <c r="DM169" s="3">
        <v>0</v>
      </c>
      <c r="DN169" s="3">
        <v>0</v>
      </c>
      <c r="DO169" s="2" t="s">
        <v>189</v>
      </c>
    </row>
    <row r="170" spans="1:119">
      <c r="A170" s="3" t="s">
        <v>5</v>
      </c>
      <c r="B170" t="s">
        <v>247</v>
      </c>
      <c r="C170" t="s">
        <v>15</v>
      </c>
      <c r="D170" s="82">
        <v>7</v>
      </c>
      <c r="E170" s="3" t="s">
        <v>8</v>
      </c>
      <c r="F170" t="str">
        <f t="shared" si="64"/>
        <v>POTR-H-7L</v>
      </c>
      <c r="G170" s="3">
        <v>37.472270000000002</v>
      </c>
      <c r="H170" s="3">
        <v>108.15403000000001</v>
      </c>
      <c r="I170" s="3">
        <v>3072</v>
      </c>
      <c r="J170" s="3" t="s">
        <v>18</v>
      </c>
      <c r="K170" s="16">
        <v>5</v>
      </c>
      <c r="L170" s="15">
        <v>42.3</v>
      </c>
      <c r="M170" s="16">
        <v>2</v>
      </c>
      <c r="N170" s="15">
        <v>10</v>
      </c>
      <c r="O170" s="3">
        <v>0</v>
      </c>
      <c r="P170" s="3">
        <v>0</v>
      </c>
      <c r="Q170" s="3">
        <v>0</v>
      </c>
      <c r="R170" s="3">
        <v>17</v>
      </c>
      <c r="S170" s="41">
        <v>0</v>
      </c>
      <c r="T170" s="41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73">
        <v>0</v>
      </c>
      <c r="AM170" s="1">
        <v>170</v>
      </c>
      <c r="AN170" s="3">
        <f t="shared" si="61"/>
        <v>170</v>
      </c>
      <c r="AO170" s="1">
        <v>170</v>
      </c>
      <c r="AP170" s="1">
        <f t="shared" si="49"/>
        <v>0</v>
      </c>
      <c r="AQ170" s="3">
        <v>170</v>
      </c>
      <c r="AR170">
        <f t="shared" si="50"/>
        <v>0</v>
      </c>
      <c r="AS170">
        <f t="shared" si="51"/>
        <v>0</v>
      </c>
      <c r="AT170" s="102">
        <f t="shared" si="52"/>
        <v>0</v>
      </c>
      <c r="AU170" s="102">
        <f t="shared" si="53"/>
        <v>0</v>
      </c>
      <c r="AV170" s="1">
        <f t="shared" si="60"/>
        <v>170</v>
      </c>
      <c r="AW170" s="1">
        <f t="shared" si="54"/>
        <v>0</v>
      </c>
      <c r="AX170" s="1">
        <f t="shared" si="55"/>
        <v>0</v>
      </c>
      <c r="AY170" s="15">
        <v>0</v>
      </c>
      <c r="AZ170" s="3">
        <v>0</v>
      </c>
      <c r="BA170" s="3">
        <v>9</v>
      </c>
      <c r="BB170" s="3">
        <v>1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1">
        <v>0</v>
      </c>
      <c r="BL170" s="1">
        <v>0</v>
      </c>
      <c r="BM170" s="1">
        <v>0</v>
      </c>
      <c r="BN170" s="3">
        <v>0</v>
      </c>
      <c r="BO170" s="3">
        <v>0</v>
      </c>
      <c r="BP170" s="3">
        <f t="shared" si="56"/>
        <v>10</v>
      </c>
      <c r="BQ170" s="3">
        <f t="shared" si="57"/>
        <v>9</v>
      </c>
      <c r="BR170" s="3">
        <f t="shared" si="62"/>
        <v>10</v>
      </c>
      <c r="BS170" s="3">
        <f t="shared" si="63"/>
        <v>9</v>
      </c>
      <c r="BT170" s="3">
        <f t="shared" si="58"/>
        <v>0</v>
      </c>
      <c r="BU170" s="3">
        <f t="shared" si="59"/>
        <v>0</v>
      </c>
      <c r="BV170" s="15">
        <v>0</v>
      </c>
      <c r="BW170" s="3">
        <v>45.9</v>
      </c>
      <c r="BX170" s="3">
        <v>80.2</v>
      </c>
      <c r="BY170" s="3">
        <v>-18</v>
      </c>
      <c r="BZ170" s="3">
        <v>30</v>
      </c>
      <c r="CA170" s="3" t="s">
        <v>27</v>
      </c>
      <c r="CC170" s="3">
        <v>328</v>
      </c>
      <c r="CD170" s="16">
        <f t="shared" si="65"/>
        <v>329</v>
      </c>
      <c r="CE170" s="1">
        <v>0</v>
      </c>
      <c r="CF170" s="1">
        <v>0</v>
      </c>
      <c r="CG170" s="1">
        <v>0</v>
      </c>
      <c r="CH170" s="1">
        <v>0</v>
      </c>
      <c r="CI170" s="2" t="s">
        <v>189</v>
      </c>
      <c r="CJ170">
        <v>13</v>
      </c>
      <c r="CK170">
        <v>21</v>
      </c>
      <c r="CL170">
        <v>2</v>
      </c>
      <c r="CM170">
        <v>2</v>
      </c>
      <c r="CN170" s="2" t="s">
        <v>258</v>
      </c>
      <c r="CO170" s="41">
        <v>0</v>
      </c>
      <c r="CP170" s="41">
        <v>0</v>
      </c>
      <c r="CQ170" s="41">
        <v>0</v>
      </c>
      <c r="CR170" s="41">
        <v>0</v>
      </c>
      <c r="CS170" s="2" t="s">
        <v>189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2" t="s">
        <v>189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51" t="s">
        <v>189</v>
      </c>
      <c r="DF170" s="3">
        <v>0</v>
      </c>
      <c r="DG170" s="3">
        <v>0</v>
      </c>
      <c r="DH170" s="3">
        <v>0</v>
      </c>
      <c r="DI170" s="3">
        <v>0</v>
      </c>
      <c r="DJ170" s="2" t="s">
        <v>189</v>
      </c>
      <c r="DK170" s="3">
        <v>0</v>
      </c>
      <c r="DL170" s="3">
        <v>0</v>
      </c>
      <c r="DM170" s="3">
        <v>0</v>
      </c>
      <c r="DN170" s="3">
        <v>0</v>
      </c>
      <c r="DO170" s="2" t="s">
        <v>189</v>
      </c>
    </row>
    <row r="171" spans="1:119">
      <c r="A171" s="3" t="s">
        <v>5</v>
      </c>
      <c r="B171" t="s">
        <v>247</v>
      </c>
      <c r="C171" t="s">
        <v>15</v>
      </c>
      <c r="D171" s="82">
        <v>8</v>
      </c>
      <c r="E171" s="3" t="s">
        <v>15</v>
      </c>
      <c r="F171" t="str">
        <f t="shared" si="64"/>
        <v>POTR-H-8H</v>
      </c>
      <c r="G171" s="3">
        <v>37.472189999999998</v>
      </c>
      <c r="H171" s="3">
        <v>108.15292000000001</v>
      </c>
      <c r="I171" s="3">
        <v>3082</v>
      </c>
      <c r="J171" s="3" t="s">
        <v>19</v>
      </c>
      <c r="K171" s="16">
        <v>7</v>
      </c>
      <c r="L171" s="15">
        <v>31.5</v>
      </c>
      <c r="M171" s="16">
        <v>1</v>
      </c>
      <c r="N171" s="15">
        <v>10</v>
      </c>
      <c r="O171" s="3">
        <v>0</v>
      </c>
      <c r="P171" s="3">
        <v>0</v>
      </c>
      <c r="Q171" s="3">
        <v>0</v>
      </c>
      <c r="R171" s="3">
        <v>20</v>
      </c>
      <c r="S171" s="41">
        <v>0</v>
      </c>
      <c r="T171" s="41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73">
        <v>0</v>
      </c>
      <c r="AM171" s="1">
        <v>200</v>
      </c>
      <c r="AN171" s="3">
        <f t="shared" si="61"/>
        <v>200</v>
      </c>
      <c r="AO171" s="1">
        <v>200</v>
      </c>
      <c r="AP171" s="1">
        <f t="shared" si="49"/>
        <v>0</v>
      </c>
      <c r="AQ171" s="3">
        <v>200</v>
      </c>
      <c r="AR171">
        <f t="shared" si="50"/>
        <v>0</v>
      </c>
      <c r="AS171">
        <f t="shared" si="51"/>
        <v>0</v>
      </c>
      <c r="AT171" s="102">
        <f t="shared" si="52"/>
        <v>0</v>
      </c>
      <c r="AU171" s="102">
        <f t="shared" si="53"/>
        <v>0</v>
      </c>
      <c r="AV171" s="1">
        <f t="shared" si="60"/>
        <v>200</v>
      </c>
      <c r="AW171" s="1">
        <f t="shared" si="54"/>
        <v>0</v>
      </c>
      <c r="AX171" s="1">
        <f t="shared" si="55"/>
        <v>0</v>
      </c>
      <c r="AY171" s="15">
        <v>0</v>
      </c>
      <c r="AZ171" s="3">
        <v>0</v>
      </c>
      <c r="BA171" s="3">
        <v>24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1">
        <v>0</v>
      </c>
      <c r="BL171" s="1">
        <v>0</v>
      </c>
      <c r="BM171" s="1">
        <v>0</v>
      </c>
      <c r="BN171" s="3">
        <v>0</v>
      </c>
      <c r="BO171" s="3">
        <v>0</v>
      </c>
      <c r="BP171" s="3">
        <f t="shared" si="56"/>
        <v>24</v>
      </c>
      <c r="BQ171" s="3">
        <f t="shared" si="57"/>
        <v>24</v>
      </c>
      <c r="BR171" s="3">
        <f t="shared" si="62"/>
        <v>24</v>
      </c>
      <c r="BS171" s="3">
        <f t="shared" si="63"/>
        <v>24</v>
      </c>
      <c r="BT171" s="3">
        <f t="shared" si="58"/>
        <v>0</v>
      </c>
      <c r="BU171" s="3">
        <f t="shared" si="59"/>
        <v>0</v>
      </c>
      <c r="BV171" s="15">
        <v>4</v>
      </c>
      <c r="BW171" s="3">
        <v>62</v>
      </c>
      <c r="BX171" s="3">
        <v>106</v>
      </c>
      <c r="BY171" s="3">
        <v>-11.7</v>
      </c>
      <c r="BZ171" s="3">
        <v>23</v>
      </c>
      <c r="CA171" s="3" t="s">
        <v>27</v>
      </c>
      <c r="CC171" s="3">
        <v>334</v>
      </c>
      <c r="CD171" s="16">
        <f t="shared" si="65"/>
        <v>335</v>
      </c>
      <c r="CE171" s="1">
        <v>0</v>
      </c>
      <c r="CF171" s="1">
        <v>0</v>
      </c>
      <c r="CG171" s="1">
        <v>0</v>
      </c>
      <c r="CH171" s="1">
        <v>0</v>
      </c>
      <c r="CI171" s="2" t="s">
        <v>189</v>
      </c>
      <c r="CJ171">
        <v>33</v>
      </c>
      <c r="CK171">
        <v>33</v>
      </c>
      <c r="CL171">
        <v>0</v>
      </c>
      <c r="CM171">
        <v>1</v>
      </c>
      <c r="CN171" s="2" t="s">
        <v>260</v>
      </c>
      <c r="CO171" s="41">
        <v>0</v>
      </c>
      <c r="CP171" s="41">
        <v>0</v>
      </c>
      <c r="CQ171" s="41">
        <v>0</v>
      </c>
      <c r="CR171" s="41">
        <v>0</v>
      </c>
      <c r="CS171" s="2" t="s">
        <v>189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2" t="s">
        <v>189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51" t="s">
        <v>189</v>
      </c>
      <c r="DF171" s="3">
        <v>0</v>
      </c>
      <c r="DG171" s="3">
        <v>0</v>
      </c>
      <c r="DH171" s="3">
        <v>0</v>
      </c>
      <c r="DI171" s="3">
        <v>0</v>
      </c>
      <c r="DJ171" s="2" t="s">
        <v>189</v>
      </c>
      <c r="DK171" s="3">
        <v>0</v>
      </c>
      <c r="DL171" s="3">
        <v>0</v>
      </c>
      <c r="DM171" s="3">
        <v>0</v>
      </c>
      <c r="DN171" s="3">
        <v>0</v>
      </c>
      <c r="DO171" s="2" t="s">
        <v>189</v>
      </c>
    </row>
    <row r="172" spans="1:119">
      <c r="A172" s="3" t="s">
        <v>5</v>
      </c>
      <c r="B172" t="s">
        <v>247</v>
      </c>
      <c r="C172" t="s">
        <v>15</v>
      </c>
      <c r="D172" s="82">
        <v>8</v>
      </c>
      <c r="E172" s="3" t="s">
        <v>8</v>
      </c>
      <c r="F172" t="str">
        <f t="shared" si="64"/>
        <v>POTR-H-8L</v>
      </c>
      <c r="G172" s="3">
        <v>37.47222</v>
      </c>
      <c r="H172" s="3">
        <v>108.15279000000001</v>
      </c>
      <c r="I172" s="3">
        <v>3080</v>
      </c>
      <c r="J172" s="3" t="s">
        <v>19</v>
      </c>
      <c r="K172" s="16">
        <v>7</v>
      </c>
      <c r="L172" s="15">
        <v>30</v>
      </c>
      <c r="M172" s="16">
        <v>1.2</v>
      </c>
      <c r="N172" s="15">
        <v>10</v>
      </c>
      <c r="O172" s="3">
        <v>0</v>
      </c>
      <c r="P172" s="3">
        <v>0</v>
      </c>
      <c r="Q172" s="3">
        <v>0</v>
      </c>
      <c r="R172" s="3">
        <v>11</v>
      </c>
      <c r="S172" s="41">
        <v>0</v>
      </c>
      <c r="T172" s="41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73">
        <v>0</v>
      </c>
      <c r="AM172" s="1">
        <v>110</v>
      </c>
      <c r="AN172" s="3">
        <f t="shared" si="61"/>
        <v>110</v>
      </c>
      <c r="AO172" s="1">
        <v>110</v>
      </c>
      <c r="AP172" s="1">
        <f t="shared" si="49"/>
        <v>0</v>
      </c>
      <c r="AQ172" s="3">
        <v>110</v>
      </c>
      <c r="AR172">
        <f t="shared" si="50"/>
        <v>0</v>
      </c>
      <c r="AS172">
        <f t="shared" si="51"/>
        <v>0</v>
      </c>
      <c r="AT172" s="102">
        <f t="shared" si="52"/>
        <v>0</v>
      </c>
      <c r="AU172" s="102">
        <f t="shared" si="53"/>
        <v>0</v>
      </c>
      <c r="AV172" s="1">
        <f t="shared" si="60"/>
        <v>110</v>
      </c>
      <c r="AW172" s="1">
        <f t="shared" si="54"/>
        <v>0</v>
      </c>
      <c r="AX172" s="1">
        <f t="shared" si="55"/>
        <v>0</v>
      </c>
      <c r="AY172" s="15">
        <v>0</v>
      </c>
      <c r="AZ172" s="3">
        <v>0</v>
      </c>
      <c r="BA172" s="3">
        <v>4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1">
        <v>0</v>
      </c>
      <c r="BL172" s="1">
        <v>0</v>
      </c>
      <c r="BM172" s="1">
        <v>0</v>
      </c>
      <c r="BN172" s="3">
        <v>0</v>
      </c>
      <c r="BO172" s="3">
        <v>0</v>
      </c>
      <c r="BP172" s="3">
        <f t="shared" si="56"/>
        <v>4</v>
      </c>
      <c r="BQ172" s="3">
        <f t="shared" si="57"/>
        <v>4</v>
      </c>
      <c r="BR172" s="3">
        <f t="shared" si="62"/>
        <v>4</v>
      </c>
      <c r="BS172" s="3">
        <f t="shared" si="63"/>
        <v>4</v>
      </c>
      <c r="BT172" s="3">
        <f t="shared" si="58"/>
        <v>0</v>
      </c>
      <c r="BU172" s="3">
        <f t="shared" si="59"/>
        <v>0</v>
      </c>
      <c r="BV172" s="15">
        <v>2</v>
      </c>
      <c r="BW172" s="3">
        <v>27.5</v>
      </c>
      <c r="BX172" s="3">
        <v>67.7</v>
      </c>
      <c r="BY172" s="3">
        <v>-9.5</v>
      </c>
      <c r="BZ172" s="3">
        <v>23</v>
      </c>
      <c r="CA172" s="3" t="s">
        <v>27</v>
      </c>
      <c r="CC172" s="3">
        <v>332</v>
      </c>
      <c r="CD172" s="16">
        <f t="shared" si="65"/>
        <v>333</v>
      </c>
      <c r="CE172" s="1">
        <v>0</v>
      </c>
      <c r="CF172" s="1">
        <v>0</v>
      </c>
      <c r="CG172" s="1">
        <v>0</v>
      </c>
      <c r="CH172" s="1">
        <v>0</v>
      </c>
      <c r="CI172" s="2" t="s">
        <v>189</v>
      </c>
      <c r="CJ172">
        <v>86</v>
      </c>
      <c r="CK172">
        <v>39</v>
      </c>
      <c r="CL172">
        <v>0</v>
      </c>
      <c r="CM172">
        <v>2</v>
      </c>
      <c r="CN172" s="2" t="s">
        <v>259</v>
      </c>
      <c r="CO172" s="41">
        <v>0</v>
      </c>
      <c r="CP172" s="41">
        <v>0</v>
      </c>
      <c r="CQ172" s="41">
        <v>0</v>
      </c>
      <c r="CR172" s="41">
        <v>0</v>
      </c>
      <c r="CS172" s="2" t="s">
        <v>189</v>
      </c>
      <c r="CT172" s="3">
        <v>1</v>
      </c>
      <c r="CU172" s="3">
        <v>0</v>
      </c>
      <c r="CV172" s="3">
        <v>0</v>
      </c>
      <c r="CW172" s="3">
        <v>0</v>
      </c>
      <c r="CX172" s="3">
        <v>0</v>
      </c>
      <c r="CY172" s="2" t="s">
        <v>189</v>
      </c>
      <c r="CZ172" s="3">
        <v>3</v>
      </c>
      <c r="DA172" s="3">
        <v>0</v>
      </c>
      <c r="DB172" s="3">
        <v>0</v>
      </c>
      <c r="DC172" s="3">
        <v>0</v>
      </c>
      <c r="DD172" s="3">
        <v>0</v>
      </c>
      <c r="DE172" s="51" t="s">
        <v>189</v>
      </c>
      <c r="DF172" s="3">
        <v>0</v>
      </c>
      <c r="DG172" s="3">
        <v>0</v>
      </c>
      <c r="DH172" s="3">
        <v>0</v>
      </c>
      <c r="DI172" s="3">
        <v>0</v>
      </c>
      <c r="DJ172" s="2" t="s">
        <v>189</v>
      </c>
      <c r="DK172" s="3">
        <v>0</v>
      </c>
      <c r="DL172" s="3">
        <v>0</v>
      </c>
      <c r="DM172" s="3">
        <v>0</v>
      </c>
      <c r="DN172" s="3">
        <v>0</v>
      </c>
      <c r="DO172" s="2" t="s">
        <v>189</v>
      </c>
    </row>
    <row r="173" spans="1:119">
      <c r="A173" s="3" t="s">
        <v>5</v>
      </c>
      <c r="B173" t="s">
        <v>247</v>
      </c>
      <c r="C173" t="s">
        <v>15</v>
      </c>
      <c r="D173" s="82">
        <v>9</v>
      </c>
      <c r="E173" s="3" t="s">
        <v>15</v>
      </c>
      <c r="F173" t="str">
        <f t="shared" si="64"/>
        <v>POTR-H-9H</v>
      </c>
      <c r="G173" s="3">
        <v>37.47287</v>
      </c>
      <c r="H173" s="3">
        <v>108.15202000000001</v>
      </c>
      <c r="I173" s="3">
        <v>3075</v>
      </c>
      <c r="J173" s="3" t="s">
        <v>16</v>
      </c>
      <c r="K173" s="16">
        <v>10</v>
      </c>
      <c r="L173" s="15">
        <v>28</v>
      </c>
      <c r="M173" s="16">
        <v>1.1000000000000001</v>
      </c>
      <c r="N173" s="15">
        <v>10</v>
      </c>
      <c r="O173" s="3">
        <v>0</v>
      </c>
      <c r="P173" s="3">
        <v>0</v>
      </c>
      <c r="Q173" s="3">
        <v>0</v>
      </c>
      <c r="R173" s="3">
        <v>26</v>
      </c>
      <c r="S173" s="41">
        <v>0</v>
      </c>
      <c r="T173" s="41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73">
        <v>0</v>
      </c>
      <c r="AM173" s="1">
        <v>260</v>
      </c>
      <c r="AN173" s="3">
        <f t="shared" si="61"/>
        <v>260</v>
      </c>
      <c r="AO173" s="1">
        <v>260</v>
      </c>
      <c r="AP173" s="1">
        <f t="shared" si="49"/>
        <v>0</v>
      </c>
      <c r="AQ173" s="3">
        <v>260</v>
      </c>
      <c r="AR173">
        <f t="shared" si="50"/>
        <v>0</v>
      </c>
      <c r="AS173">
        <f t="shared" si="51"/>
        <v>0</v>
      </c>
      <c r="AT173" s="102">
        <f t="shared" si="52"/>
        <v>0</v>
      </c>
      <c r="AU173" s="102">
        <f t="shared" si="53"/>
        <v>0</v>
      </c>
      <c r="AV173" s="1">
        <f t="shared" si="60"/>
        <v>260</v>
      </c>
      <c r="AW173" s="1">
        <f t="shared" si="54"/>
        <v>0</v>
      </c>
      <c r="AX173" s="1">
        <f t="shared" si="55"/>
        <v>0</v>
      </c>
      <c r="AY173" s="15">
        <v>0</v>
      </c>
      <c r="AZ173" s="3">
        <v>0</v>
      </c>
      <c r="BA173" s="3">
        <v>21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1">
        <v>0</v>
      </c>
      <c r="BL173" s="1">
        <v>0</v>
      </c>
      <c r="BM173" s="1">
        <v>0</v>
      </c>
      <c r="BN173" s="3">
        <v>0</v>
      </c>
      <c r="BO173" s="3">
        <v>0</v>
      </c>
      <c r="BP173" s="3">
        <f t="shared" si="56"/>
        <v>21</v>
      </c>
      <c r="BQ173" s="3">
        <f t="shared" si="57"/>
        <v>21</v>
      </c>
      <c r="BR173" s="3">
        <f t="shared" si="62"/>
        <v>21</v>
      </c>
      <c r="BS173" s="3">
        <f t="shared" si="63"/>
        <v>21</v>
      </c>
      <c r="BT173" s="3">
        <f t="shared" si="58"/>
        <v>0</v>
      </c>
      <c r="BU173" s="3">
        <f t="shared" si="59"/>
        <v>0</v>
      </c>
      <c r="BV173" s="15">
        <v>5</v>
      </c>
      <c r="BW173" s="3">
        <v>51.2</v>
      </c>
      <c r="BX173" s="3">
        <v>70.099999999999994</v>
      </c>
      <c r="BY173" s="3">
        <v>-15.5</v>
      </c>
      <c r="BZ173" s="3">
        <v>23</v>
      </c>
      <c r="CA173" s="3" t="s">
        <v>27</v>
      </c>
      <c r="CC173" s="3">
        <v>342</v>
      </c>
      <c r="CD173" s="16">
        <f t="shared" si="65"/>
        <v>343</v>
      </c>
      <c r="CE173" s="1">
        <v>0</v>
      </c>
      <c r="CF173" s="1">
        <v>0</v>
      </c>
      <c r="CG173" s="1">
        <v>0</v>
      </c>
      <c r="CH173" s="1">
        <v>0</v>
      </c>
      <c r="CI173" s="2" t="s">
        <v>189</v>
      </c>
      <c r="CJ173">
        <v>45</v>
      </c>
      <c r="CK173">
        <v>37</v>
      </c>
      <c r="CL173">
        <v>0</v>
      </c>
      <c r="CM173">
        <v>1</v>
      </c>
      <c r="CN173" s="2" t="s">
        <v>263</v>
      </c>
      <c r="CO173" s="41">
        <v>0</v>
      </c>
      <c r="CP173" s="41">
        <v>0</v>
      </c>
      <c r="CQ173" s="41">
        <v>0</v>
      </c>
      <c r="CR173" s="41">
        <v>0</v>
      </c>
      <c r="CS173" s="2" t="s">
        <v>189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2" t="s">
        <v>189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51" t="s">
        <v>189</v>
      </c>
      <c r="DF173" s="3">
        <v>0</v>
      </c>
      <c r="DG173" s="3">
        <v>0</v>
      </c>
      <c r="DH173" s="3">
        <v>0</v>
      </c>
      <c r="DI173" s="3">
        <v>0</v>
      </c>
      <c r="DJ173" s="2" t="s">
        <v>189</v>
      </c>
      <c r="DK173" s="3">
        <v>0</v>
      </c>
      <c r="DL173" s="3">
        <v>0</v>
      </c>
      <c r="DM173" s="3">
        <v>0</v>
      </c>
      <c r="DN173" s="3">
        <v>0</v>
      </c>
      <c r="DO173" s="2" t="s">
        <v>189</v>
      </c>
    </row>
    <row r="174" spans="1:119">
      <c r="A174" s="3" t="s">
        <v>5</v>
      </c>
      <c r="B174" t="s">
        <v>247</v>
      </c>
      <c r="C174" t="s">
        <v>15</v>
      </c>
      <c r="D174" s="82">
        <v>9</v>
      </c>
      <c r="E174" s="3" t="s">
        <v>8</v>
      </c>
      <c r="F174" t="str">
        <f t="shared" si="64"/>
        <v>POTR-H-9L</v>
      </c>
      <c r="G174" s="3">
        <v>37.473109999999998</v>
      </c>
      <c r="H174" s="3">
        <v>108.15182</v>
      </c>
      <c r="I174" s="3">
        <v>3073</v>
      </c>
      <c r="J174" s="3" t="s">
        <v>16</v>
      </c>
      <c r="K174" s="16">
        <v>3</v>
      </c>
      <c r="L174" s="15">
        <v>25.8</v>
      </c>
      <c r="M174" s="16">
        <v>1.2</v>
      </c>
      <c r="N174" s="15">
        <v>10</v>
      </c>
      <c r="O174" s="3">
        <v>0</v>
      </c>
      <c r="P174" s="3">
        <v>0</v>
      </c>
      <c r="Q174" s="3">
        <v>0</v>
      </c>
      <c r="R174" s="3">
        <v>10</v>
      </c>
      <c r="S174" s="41">
        <v>0</v>
      </c>
      <c r="T174" s="41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73">
        <v>0</v>
      </c>
      <c r="AM174" s="1">
        <v>100</v>
      </c>
      <c r="AN174" s="3">
        <f t="shared" si="61"/>
        <v>100</v>
      </c>
      <c r="AO174" s="1">
        <v>100</v>
      </c>
      <c r="AP174" s="1">
        <f t="shared" si="49"/>
        <v>0</v>
      </c>
      <c r="AQ174" s="3">
        <v>100</v>
      </c>
      <c r="AR174">
        <f t="shared" si="50"/>
        <v>0</v>
      </c>
      <c r="AS174">
        <f t="shared" si="51"/>
        <v>0</v>
      </c>
      <c r="AT174" s="102">
        <f t="shared" si="52"/>
        <v>0</v>
      </c>
      <c r="AU174" s="102">
        <f t="shared" si="53"/>
        <v>0</v>
      </c>
      <c r="AV174" s="1">
        <f t="shared" si="60"/>
        <v>100</v>
      </c>
      <c r="AW174" s="1">
        <f t="shared" si="54"/>
        <v>0</v>
      </c>
      <c r="AX174" s="1">
        <f t="shared" si="55"/>
        <v>0</v>
      </c>
      <c r="AY174" s="15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1">
        <v>0</v>
      </c>
      <c r="BL174" s="1">
        <v>0</v>
      </c>
      <c r="BM174" s="1">
        <v>0</v>
      </c>
      <c r="BN174" s="3">
        <v>0</v>
      </c>
      <c r="BO174" s="3">
        <v>0</v>
      </c>
      <c r="BP174" s="3">
        <f t="shared" si="56"/>
        <v>0</v>
      </c>
      <c r="BQ174" s="3">
        <f t="shared" si="57"/>
        <v>0</v>
      </c>
      <c r="BR174" s="3">
        <f t="shared" si="62"/>
        <v>0</v>
      </c>
      <c r="BS174" s="3">
        <f t="shared" si="63"/>
        <v>0</v>
      </c>
      <c r="BT174" s="3">
        <f t="shared" si="58"/>
        <v>0</v>
      </c>
      <c r="BU174" s="3">
        <f t="shared" si="59"/>
        <v>0</v>
      </c>
      <c r="BV174" s="15">
        <v>0</v>
      </c>
      <c r="BW174" s="3">
        <v>27.1</v>
      </c>
      <c r="BX174" s="3">
        <v>96</v>
      </c>
      <c r="BY174" s="3">
        <v>-1.6</v>
      </c>
      <c r="BZ174" s="3">
        <v>18</v>
      </c>
      <c r="CA174" s="3" t="s">
        <v>27</v>
      </c>
      <c r="CC174" s="3">
        <v>340</v>
      </c>
      <c r="CD174" s="16">
        <f t="shared" si="65"/>
        <v>341</v>
      </c>
      <c r="CE174" s="1">
        <v>0</v>
      </c>
      <c r="CF174" s="1">
        <v>0</v>
      </c>
      <c r="CG174" s="1">
        <v>0</v>
      </c>
      <c r="CH174" s="1">
        <v>0</v>
      </c>
      <c r="CI174" s="2" t="s">
        <v>189</v>
      </c>
      <c r="CJ174">
        <v>20</v>
      </c>
      <c r="CK174">
        <v>78</v>
      </c>
      <c r="CL174">
        <v>2</v>
      </c>
      <c r="CM174">
        <v>2</v>
      </c>
      <c r="CN174" s="2" t="s">
        <v>189</v>
      </c>
      <c r="CO174" s="41">
        <v>0</v>
      </c>
      <c r="CP174" s="41">
        <v>0</v>
      </c>
      <c r="CQ174" s="41">
        <v>0</v>
      </c>
      <c r="CR174" s="41">
        <v>0</v>
      </c>
      <c r="CS174" s="2" t="s">
        <v>189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2" t="s">
        <v>189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51" t="s">
        <v>189</v>
      </c>
      <c r="DF174" s="3">
        <v>0</v>
      </c>
      <c r="DG174" s="3">
        <v>0</v>
      </c>
      <c r="DH174" s="3">
        <v>0</v>
      </c>
      <c r="DI174" s="3">
        <v>0</v>
      </c>
      <c r="DJ174" s="2" t="s">
        <v>189</v>
      </c>
      <c r="DK174" s="3">
        <v>0</v>
      </c>
      <c r="DL174" s="3">
        <v>0</v>
      </c>
      <c r="DM174" s="3">
        <v>0</v>
      </c>
      <c r="DN174" s="3">
        <v>0</v>
      </c>
      <c r="DO174" s="2" t="s">
        <v>189</v>
      </c>
    </row>
    <row r="175" spans="1:119">
      <c r="A175" s="3" t="s">
        <v>5</v>
      </c>
      <c r="B175" t="s">
        <v>247</v>
      </c>
      <c r="C175" t="s">
        <v>15</v>
      </c>
      <c r="D175" s="82">
        <v>10</v>
      </c>
      <c r="E175" s="3" t="s">
        <v>15</v>
      </c>
      <c r="F175" t="str">
        <f t="shared" si="64"/>
        <v>POTR-H-10H</v>
      </c>
      <c r="G175" s="3">
        <v>37.474119999999999</v>
      </c>
      <c r="H175" s="3">
        <v>108.15241</v>
      </c>
      <c r="I175" s="3">
        <v>3099</v>
      </c>
      <c r="J175" s="3" t="s">
        <v>16</v>
      </c>
      <c r="K175" s="16">
        <v>5</v>
      </c>
      <c r="L175" s="15">
        <v>47.4</v>
      </c>
      <c r="M175" s="16">
        <v>2.1</v>
      </c>
      <c r="N175" s="15">
        <v>10</v>
      </c>
      <c r="O175" s="3">
        <v>0</v>
      </c>
      <c r="P175" s="3">
        <v>0</v>
      </c>
      <c r="Q175" s="3">
        <v>0</v>
      </c>
      <c r="R175" s="3">
        <v>3</v>
      </c>
      <c r="S175" s="41">
        <v>0</v>
      </c>
      <c r="T175" s="41">
        <v>0</v>
      </c>
      <c r="U175" s="3">
        <v>11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5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73">
        <v>0</v>
      </c>
      <c r="AM175" s="1">
        <v>190</v>
      </c>
      <c r="AN175" s="3">
        <f t="shared" si="61"/>
        <v>30</v>
      </c>
      <c r="AO175" s="1">
        <v>30</v>
      </c>
      <c r="AP175" s="1">
        <f t="shared" si="49"/>
        <v>0</v>
      </c>
      <c r="AQ175" s="3">
        <v>30</v>
      </c>
      <c r="AR175">
        <f t="shared" si="50"/>
        <v>160</v>
      </c>
      <c r="AS175">
        <f t="shared" si="51"/>
        <v>160</v>
      </c>
      <c r="AT175" s="102">
        <f t="shared" si="52"/>
        <v>0</v>
      </c>
      <c r="AU175" s="102">
        <f t="shared" si="53"/>
        <v>160</v>
      </c>
      <c r="AV175" s="1">
        <f t="shared" si="60"/>
        <v>190</v>
      </c>
      <c r="AW175" s="1">
        <f t="shared" si="54"/>
        <v>0</v>
      </c>
      <c r="AX175" s="1">
        <f t="shared" si="55"/>
        <v>0</v>
      </c>
      <c r="AY175" s="15">
        <v>0</v>
      </c>
      <c r="AZ175" s="3">
        <v>0</v>
      </c>
      <c r="BA175" s="3">
        <v>1</v>
      </c>
      <c r="BB175" s="3">
        <v>0</v>
      </c>
      <c r="BC175" s="3">
        <v>10</v>
      </c>
      <c r="BD175" s="3">
        <v>0</v>
      </c>
      <c r="BE175" s="3">
        <v>2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1">
        <v>0</v>
      </c>
      <c r="BL175" s="1">
        <v>0</v>
      </c>
      <c r="BM175" s="1">
        <v>0</v>
      </c>
      <c r="BN175" s="3">
        <v>0</v>
      </c>
      <c r="BO175" s="3">
        <v>0</v>
      </c>
      <c r="BP175" s="3">
        <f t="shared" si="56"/>
        <v>13</v>
      </c>
      <c r="BQ175" s="3">
        <f t="shared" si="57"/>
        <v>13</v>
      </c>
      <c r="BR175" s="3">
        <f t="shared" si="62"/>
        <v>1</v>
      </c>
      <c r="BS175" s="3">
        <f t="shared" si="63"/>
        <v>1</v>
      </c>
      <c r="BT175" s="3">
        <f t="shared" si="58"/>
        <v>12</v>
      </c>
      <c r="BU175" s="3">
        <f t="shared" si="59"/>
        <v>12</v>
      </c>
      <c r="BV175" s="15">
        <v>5</v>
      </c>
      <c r="BW175" s="3">
        <v>66</v>
      </c>
      <c r="BX175" s="3">
        <v>98.6</v>
      </c>
      <c r="BY175" s="3">
        <v>-11.1</v>
      </c>
      <c r="BZ175" s="3">
        <v>23</v>
      </c>
      <c r="CA175" s="3" t="s">
        <v>27</v>
      </c>
      <c r="CC175" s="3">
        <v>352</v>
      </c>
      <c r="CD175" s="16">
        <f t="shared" si="65"/>
        <v>353</v>
      </c>
      <c r="CE175" s="1">
        <v>0</v>
      </c>
      <c r="CF175" s="1">
        <v>0</v>
      </c>
      <c r="CG175" s="1">
        <v>0</v>
      </c>
      <c r="CH175" s="1">
        <v>0</v>
      </c>
      <c r="CI175" s="2" t="s">
        <v>189</v>
      </c>
      <c r="CJ175">
        <v>12</v>
      </c>
      <c r="CK175">
        <v>2</v>
      </c>
      <c r="CL175">
        <v>0</v>
      </c>
      <c r="CM175">
        <v>0</v>
      </c>
      <c r="CN175" s="2" t="s">
        <v>189</v>
      </c>
      <c r="CO175" s="41">
        <v>0</v>
      </c>
      <c r="CP175" s="41">
        <v>0</v>
      </c>
      <c r="CQ175" s="41">
        <v>0</v>
      </c>
      <c r="CR175" s="41">
        <v>0</v>
      </c>
      <c r="CS175" s="2" t="s">
        <v>189</v>
      </c>
      <c r="CT175" s="3">
        <v>1</v>
      </c>
      <c r="CU175" s="3">
        <v>0</v>
      </c>
      <c r="CV175" s="3">
        <v>0</v>
      </c>
      <c r="CW175" s="3">
        <v>0</v>
      </c>
      <c r="CX175" s="3">
        <v>0</v>
      </c>
      <c r="CY175" s="2" t="s">
        <v>189</v>
      </c>
      <c r="CZ175" s="41">
        <v>3</v>
      </c>
      <c r="DA175" s="41">
        <v>0</v>
      </c>
      <c r="DB175" s="41">
        <v>0</v>
      </c>
      <c r="DC175" s="41">
        <v>0</v>
      </c>
      <c r="DD175" s="41">
        <v>0</v>
      </c>
      <c r="DE175" s="53" t="s">
        <v>189</v>
      </c>
      <c r="DF175" s="3">
        <v>0</v>
      </c>
      <c r="DG175" s="3">
        <v>0</v>
      </c>
      <c r="DH175" s="3">
        <v>0</v>
      </c>
      <c r="DI175" s="3">
        <v>0</v>
      </c>
      <c r="DJ175" s="2" t="s">
        <v>189</v>
      </c>
      <c r="DK175" s="3">
        <v>0</v>
      </c>
      <c r="DL175" s="3">
        <v>0</v>
      </c>
      <c r="DM175" s="3">
        <v>0</v>
      </c>
      <c r="DN175" s="3">
        <v>0</v>
      </c>
      <c r="DO175" s="2" t="s">
        <v>189</v>
      </c>
    </row>
    <row r="176" spans="1:119">
      <c r="A176" s="3" t="s">
        <v>5</v>
      </c>
      <c r="B176" t="s">
        <v>247</v>
      </c>
      <c r="C176" t="s">
        <v>15</v>
      </c>
      <c r="D176" s="82">
        <v>10</v>
      </c>
      <c r="E176" s="3" t="s">
        <v>8</v>
      </c>
      <c r="F176" t="str">
        <f t="shared" si="64"/>
        <v>POTR-H-10L</v>
      </c>
      <c r="G176" s="3">
        <v>37.474219999999995</v>
      </c>
      <c r="H176" s="3">
        <v>108.15232</v>
      </c>
      <c r="I176" s="3">
        <v>3094</v>
      </c>
      <c r="J176" s="3" t="s">
        <v>16</v>
      </c>
      <c r="K176" s="16">
        <v>7</v>
      </c>
      <c r="L176" s="15">
        <v>50.8</v>
      </c>
      <c r="M176" s="16">
        <v>2.8</v>
      </c>
      <c r="N176" s="15">
        <v>10</v>
      </c>
      <c r="O176" s="3">
        <v>0</v>
      </c>
      <c r="P176" s="3">
        <v>0</v>
      </c>
      <c r="Q176" s="3">
        <v>0</v>
      </c>
      <c r="R176" s="3">
        <v>4</v>
      </c>
      <c r="S176" s="41">
        <v>0</v>
      </c>
      <c r="T176" s="41">
        <v>0</v>
      </c>
      <c r="U176" s="3">
        <v>4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6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73">
        <v>0</v>
      </c>
      <c r="AM176" s="1">
        <v>140</v>
      </c>
      <c r="AN176" s="3">
        <f t="shared" si="61"/>
        <v>40</v>
      </c>
      <c r="AO176" s="1">
        <v>40</v>
      </c>
      <c r="AP176" s="1">
        <f t="shared" si="49"/>
        <v>0</v>
      </c>
      <c r="AQ176" s="3">
        <v>40</v>
      </c>
      <c r="AR176">
        <f t="shared" si="50"/>
        <v>100</v>
      </c>
      <c r="AS176">
        <f t="shared" si="51"/>
        <v>100</v>
      </c>
      <c r="AT176" s="102">
        <f t="shared" si="52"/>
        <v>0</v>
      </c>
      <c r="AU176" s="102">
        <f t="shared" si="53"/>
        <v>100</v>
      </c>
      <c r="AV176" s="1">
        <f t="shared" si="60"/>
        <v>140</v>
      </c>
      <c r="AW176" s="1">
        <f t="shared" si="54"/>
        <v>0</v>
      </c>
      <c r="AX176" s="1">
        <f t="shared" si="55"/>
        <v>0</v>
      </c>
      <c r="AY176" s="15">
        <v>0</v>
      </c>
      <c r="AZ176" s="3">
        <v>0</v>
      </c>
      <c r="BA176" s="28" t="s">
        <v>189</v>
      </c>
      <c r="BB176" s="28" t="s">
        <v>189</v>
      </c>
      <c r="BC176" s="28" t="s">
        <v>189</v>
      </c>
      <c r="BD176" s="28" t="s">
        <v>189</v>
      </c>
      <c r="BE176" s="28" t="s">
        <v>189</v>
      </c>
      <c r="BF176" s="28" t="s">
        <v>189</v>
      </c>
      <c r="BG176">
        <v>0</v>
      </c>
      <c r="BH176">
        <v>0</v>
      </c>
      <c r="BI176">
        <v>0</v>
      </c>
      <c r="BJ176">
        <v>0</v>
      </c>
      <c r="BK176" s="1">
        <v>0</v>
      </c>
      <c r="BL176" s="1">
        <v>0</v>
      </c>
      <c r="BM176" s="1">
        <v>0</v>
      </c>
      <c r="BP176" s="3">
        <f t="shared" si="56"/>
        <v>0</v>
      </c>
      <c r="BQ176" s="3">
        <f t="shared" si="57"/>
        <v>0</v>
      </c>
      <c r="BR176" s="3">
        <f t="shared" si="62"/>
        <v>0</v>
      </c>
      <c r="BS176" s="3" t="str">
        <f t="shared" si="63"/>
        <v>NA</v>
      </c>
      <c r="BT176" s="3">
        <f t="shared" si="58"/>
        <v>0</v>
      </c>
      <c r="BU176" s="3" t="e">
        <f t="shared" si="59"/>
        <v>#VALUE!</v>
      </c>
      <c r="BV176" s="78">
        <v>1</v>
      </c>
      <c r="BW176" s="3">
        <v>64.8</v>
      </c>
      <c r="BX176" s="3">
        <v>93.8</v>
      </c>
      <c r="BY176" s="3">
        <v>-7.1</v>
      </c>
      <c r="BZ176" s="3">
        <v>26</v>
      </c>
      <c r="CA176" s="3" t="s">
        <v>27</v>
      </c>
      <c r="CB176" s="1" t="s">
        <v>256</v>
      </c>
      <c r="CC176" s="3">
        <v>354</v>
      </c>
      <c r="CD176" s="16">
        <f t="shared" si="65"/>
        <v>355</v>
      </c>
      <c r="CE176" s="1">
        <v>0</v>
      </c>
      <c r="CF176" s="1">
        <v>0</v>
      </c>
      <c r="CG176" s="1">
        <v>0</v>
      </c>
      <c r="CH176" s="1">
        <v>0</v>
      </c>
      <c r="CI176" s="2" t="s">
        <v>189</v>
      </c>
      <c r="CJ176">
        <v>21</v>
      </c>
      <c r="CK176">
        <v>16</v>
      </c>
      <c r="CL176">
        <v>0</v>
      </c>
      <c r="CM176">
        <v>0</v>
      </c>
      <c r="CN176" s="2" t="s">
        <v>267</v>
      </c>
      <c r="CO176" s="41">
        <v>0</v>
      </c>
      <c r="CP176" s="41">
        <v>0</v>
      </c>
      <c r="CQ176" s="41">
        <v>0</v>
      </c>
      <c r="CR176" s="41">
        <v>0</v>
      </c>
      <c r="CS176" s="2" t="s">
        <v>189</v>
      </c>
      <c r="CT176" s="3">
        <v>1</v>
      </c>
      <c r="CU176" s="3">
        <v>1</v>
      </c>
      <c r="CV176" s="3">
        <v>0</v>
      </c>
      <c r="CW176" s="3">
        <v>0</v>
      </c>
      <c r="CX176" s="3">
        <v>0</v>
      </c>
      <c r="CY176" s="2" t="s">
        <v>189</v>
      </c>
      <c r="CZ176" s="41">
        <v>0</v>
      </c>
      <c r="DA176" s="41">
        <v>0</v>
      </c>
      <c r="DB176" s="41">
        <v>0</v>
      </c>
      <c r="DC176" s="41">
        <v>0</v>
      </c>
      <c r="DD176" s="41">
        <v>0</v>
      </c>
      <c r="DE176" s="53" t="s">
        <v>189</v>
      </c>
      <c r="DF176" s="3">
        <v>0</v>
      </c>
      <c r="DG176" s="3">
        <v>0</v>
      </c>
      <c r="DH176" s="3">
        <v>0</v>
      </c>
      <c r="DI176" s="3">
        <v>0</v>
      </c>
      <c r="DJ176" s="2" t="s">
        <v>189</v>
      </c>
      <c r="DK176" s="3">
        <v>0</v>
      </c>
      <c r="DL176" s="3">
        <v>0</v>
      </c>
      <c r="DM176" s="3">
        <v>0</v>
      </c>
      <c r="DN176" s="3">
        <v>0</v>
      </c>
      <c r="DO176" s="2" t="s">
        <v>189</v>
      </c>
    </row>
    <row r="177" spans="1:119">
      <c r="A177" s="3" t="s">
        <v>5</v>
      </c>
      <c r="B177" t="s">
        <v>247</v>
      </c>
      <c r="C177" t="s">
        <v>15</v>
      </c>
      <c r="D177" s="82">
        <v>11</v>
      </c>
      <c r="E177" s="3" t="s">
        <v>15</v>
      </c>
      <c r="F177" t="str">
        <f t="shared" si="64"/>
        <v>POTR-H-11H</v>
      </c>
      <c r="G177" s="3">
        <v>37.487069999999996</v>
      </c>
      <c r="H177" s="3">
        <v>108.16830999999999</v>
      </c>
      <c r="I177" s="3">
        <v>3099</v>
      </c>
      <c r="J177" s="3" t="s">
        <v>18</v>
      </c>
      <c r="K177" s="16">
        <v>5</v>
      </c>
      <c r="L177" s="15">
        <v>28.5</v>
      </c>
      <c r="M177" s="16">
        <v>0.9</v>
      </c>
      <c r="N177" s="15">
        <v>10</v>
      </c>
      <c r="O177" s="3">
        <v>0</v>
      </c>
      <c r="P177" s="3">
        <v>0</v>
      </c>
      <c r="Q177" s="3">
        <v>0</v>
      </c>
      <c r="R177" s="3">
        <v>11</v>
      </c>
      <c r="S177" s="3">
        <v>0</v>
      </c>
      <c r="T177" s="3">
        <v>0</v>
      </c>
      <c r="U177" s="3">
        <v>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15</v>
      </c>
      <c r="AB177" s="1">
        <v>1</v>
      </c>
      <c r="AC177" s="1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73">
        <v>0</v>
      </c>
      <c r="AM177" s="1">
        <v>280</v>
      </c>
      <c r="AN177" s="3">
        <f t="shared" si="61"/>
        <v>110</v>
      </c>
      <c r="AO177" s="1">
        <v>110</v>
      </c>
      <c r="AP177" s="1">
        <f t="shared" si="49"/>
        <v>0</v>
      </c>
      <c r="AQ177" s="3">
        <v>110</v>
      </c>
      <c r="AR177">
        <f t="shared" si="50"/>
        <v>160</v>
      </c>
      <c r="AS177">
        <f t="shared" si="51"/>
        <v>170</v>
      </c>
      <c r="AT177" s="102">
        <f t="shared" si="52"/>
        <v>10</v>
      </c>
      <c r="AU177" s="102">
        <f t="shared" si="53"/>
        <v>170</v>
      </c>
      <c r="AV177" s="1">
        <f t="shared" si="60"/>
        <v>270</v>
      </c>
      <c r="AW177" s="1">
        <f t="shared" si="54"/>
        <v>10</v>
      </c>
      <c r="AX177" s="1">
        <f t="shared" si="55"/>
        <v>0</v>
      </c>
      <c r="AY177" s="15">
        <v>0</v>
      </c>
      <c r="AZ177" s="3">
        <v>0</v>
      </c>
      <c r="BA177" s="3">
        <v>4</v>
      </c>
      <c r="BB177" s="1">
        <v>0</v>
      </c>
      <c r="BC177" s="3">
        <v>0</v>
      </c>
      <c r="BD177" s="3">
        <v>0</v>
      </c>
      <c r="BE177" s="3">
        <v>14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1">
        <v>0</v>
      </c>
      <c r="BL177" s="1">
        <v>0</v>
      </c>
      <c r="BM177" s="1">
        <v>0</v>
      </c>
      <c r="BN177" s="3">
        <v>0</v>
      </c>
      <c r="BO177" s="3">
        <v>0</v>
      </c>
      <c r="BP177" s="3">
        <f t="shared" si="56"/>
        <v>18</v>
      </c>
      <c r="BQ177" s="3">
        <f t="shared" si="57"/>
        <v>18</v>
      </c>
      <c r="BR177" s="3">
        <f t="shared" si="62"/>
        <v>4</v>
      </c>
      <c r="BS177" s="3">
        <f t="shared" si="63"/>
        <v>4</v>
      </c>
      <c r="BT177" s="3">
        <f t="shared" si="58"/>
        <v>14</v>
      </c>
      <c r="BU177" s="3">
        <f t="shared" si="59"/>
        <v>14</v>
      </c>
      <c r="BV177" s="15">
        <v>5</v>
      </c>
      <c r="BW177" s="3">
        <v>45.2</v>
      </c>
      <c r="BX177" s="3">
        <v>82.3</v>
      </c>
      <c r="BY177" s="3">
        <v>-12.2</v>
      </c>
      <c r="BZ177" s="3">
        <v>26</v>
      </c>
      <c r="CA177" s="3" t="s">
        <v>27</v>
      </c>
      <c r="CC177" s="3">
        <v>468</v>
      </c>
      <c r="CD177" s="16">
        <f t="shared" si="65"/>
        <v>469</v>
      </c>
      <c r="CE177" s="1">
        <v>0</v>
      </c>
      <c r="CF177" s="1">
        <v>0</v>
      </c>
      <c r="CG177" s="1">
        <v>0</v>
      </c>
      <c r="CH177" s="1">
        <v>0</v>
      </c>
      <c r="CI177" s="2" t="s">
        <v>189</v>
      </c>
      <c r="CJ177">
        <v>6</v>
      </c>
      <c r="CK177">
        <v>4</v>
      </c>
      <c r="CL177">
        <v>0</v>
      </c>
      <c r="CM177">
        <v>0</v>
      </c>
      <c r="CN177" s="2" t="s">
        <v>189</v>
      </c>
      <c r="CO177" s="41">
        <v>0</v>
      </c>
      <c r="CP177" s="41">
        <v>0</v>
      </c>
      <c r="CQ177" s="41">
        <v>0</v>
      </c>
      <c r="CR177" s="41">
        <v>0</v>
      </c>
      <c r="CS177" s="2" t="s">
        <v>189</v>
      </c>
      <c r="CT177" s="3">
        <v>4</v>
      </c>
      <c r="CU177" s="3">
        <v>10</v>
      </c>
      <c r="CV177" s="3">
        <v>9</v>
      </c>
      <c r="CW177" s="3">
        <v>9</v>
      </c>
      <c r="CX177" s="3">
        <v>0</v>
      </c>
      <c r="CY177" s="2" t="s">
        <v>189</v>
      </c>
      <c r="CZ177" s="43">
        <v>0</v>
      </c>
      <c r="DA177" s="43">
        <v>0</v>
      </c>
      <c r="DB177" s="43">
        <v>1</v>
      </c>
      <c r="DC177" s="43">
        <v>0</v>
      </c>
      <c r="DD177" s="43">
        <v>0</v>
      </c>
      <c r="DE177" s="2" t="s">
        <v>189</v>
      </c>
      <c r="DF177" s="3">
        <v>0</v>
      </c>
      <c r="DG177" s="3">
        <v>0</v>
      </c>
      <c r="DH177" s="3">
        <v>0</v>
      </c>
      <c r="DI177" s="3">
        <v>0</v>
      </c>
      <c r="DJ177" s="2" t="s">
        <v>189</v>
      </c>
      <c r="DK177" s="3">
        <v>0</v>
      </c>
      <c r="DL177" s="3">
        <v>0</v>
      </c>
      <c r="DM177" s="3">
        <v>0</v>
      </c>
      <c r="DN177" s="3">
        <v>0</v>
      </c>
      <c r="DO177" s="2" t="s">
        <v>189</v>
      </c>
    </row>
    <row r="178" spans="1:119">
      <c r="A178" s="3" t="s">
        <v>5</v>
      </c>
      <c r="B178" t="s">
        <v>247</v>
      </c>
      <c r="C178" t="s">
        <v>15</v>
      </c>
      <c r="D178" s="82">
        <v>11</v>
      </c>
      <c r="E178" s="3" t="s">
        <v>8</v>
      </c>
      <c r="F178" t="str">
        <f t="shared" si="64"/>
        <v>POTR-H-11L</v>
      </c>
      <c r="G178" s="3">
        <v>37.487549999999999</v>
      </c>
      <c r="H178" s="3">
        <v>108.16840999999999</v>
      </c>
      <c r="I178" s="3">
        <v>3100</v>
      </c>
      <c r="J178" s="3" t="s">
        <v>18</v>
      </c>
      <c r="K178" s="16">
        <v>5</v>
      </c>
      <c r="L178" s="15">
        <v>27.4</v>
      </c>
      <c r="M178" s="16">
        <v>0.9</v>
      </c>
      <c r="N178" s="15">
        <v>10</v>
      </c>
      <c r="O178" s="3">
        <v>0</v>
      </c>
      <c r="P178" s="3">
        <v>0</v>
      </c>
      <c r="Q178" s="3">
        <v>0</v>
      </c>
      <c r="R178" s="3">
        <v>2</v>
      </c>
      <c r="S178" s="3">
        <v>0</v>
      </c>
      <c r="T178" s="3">
        <v>0</v>
      </c>
      <c r="U178" s="3">
        <v>3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1">
        <v>12</v>
      </c>
      <c r="AB178" s="1">
        <v>0</v>
      </c>
      <c r="AC178" s="3">
        <v>2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73">
        <v>0</v>
      </c>
      <c r="AM178" s="1">
        <v>190</v>
      </c>
      <c r="AN178" s="3">
        <f t="shared" si="61"/>
        <v>20</v>
      </c>
      <c r="AO178" s="1">
        <v>20</v>
      </c>
      <c r="AP178" s="1">
        <f t="shared" si="49"/>
        <v>0</v>
      </c>
      <c r="AQ178" s="3">
        <v>20</v>
      </c>
      <c r="AR178">
        <f t="shared" si="50"/>
        <v>150</v>
      </c>
      <c r="AS178">
        <f t="shared" si="51"/>
        <v>150</v>
      </c>
      <c r="AT178" s="102">
        <f t="shared" si="52"/>
        <v>20</v>
      </c>
      <c r="AU178" s="102">
        <f t="shared" si="53"/>
        <v>170</v>
      </c>
      <c r="AV178" s="1">
        <f t="shared" si="60"/>
        <v>170</v>
      </c>
      <c r="AW178" s="1">
        <f t="shared" si="54"/>
        <v>0</v>
      </c>
      <c r="AX178" s="1">
        <f t="shared" si="55"/>
        <v>20</v>
      </c>
      <c r="AY178" s="15">
        <v>0</v>
      </c>
      <c r="AZ178" s="3">
        <v>0</v>
      </c>
      <c r="BA178" s="1">
        <v>1</v>
      </c>
      <c r="BB178" s="1">
        <v>0</v>
      </c>
      <c r="BC178" s="1">
        <v>0</v>
      </c>
      <c r="BD178" s="3">
        <v>0</v>
      </c>
      <c r="BE178" s="3">
        <v>2</v>
      </c>
      <c r="BF178" s="3">
        <v>1</v>
      </c>
      <c r="BG178" s="3">
        <v>0</v>
      </c>
      <c r="BH178" s="3">
        <v>0</v>
      </c>
      <c r="BI178" s="3">
        <v>0</v>
      </c>
      <c r="BJ178" s="3">
        <v>0</v>
      </c>
      <c r="BK178" s="1">
        <v>0</v>
      </c>
      <c r="BL178" s="1">
        <v>0</v>
      </c>
      <c r="BM178" s="1">
        <v>0</v>
      </c>
      <c r="BN178" s="3">
        <v>0</v>
      </c>
      <c r="BO178" s="3">
        <v>0</v>
      </c>
      <c r="BP178" s="3">
        <f t="shared" si="56"/>
        <v>4</v>
      </c>
      <c r="BQ178" s="3">
        <f t="shared" si="57"/>
        <v>3</v>
      </c>
      <c r="BR178" s="3">
        <f t="shared" si="62"/>
        <v>1</v>
      </c>
      <c r="BS178" s="3">
        <f t="shared" si="63"/>
        <v>1</v>
      </c>
      <c r="BT178" s="3">
        <f t="shared" si="58"/>
        <v>3</v>
      </c>
      <c r="BU178" s="3">
        <f t="shared" si="59"/>
        <v>2</v>
      </c>
      <c r="BV178" s="15">
        <v>2</v>
      </c>
      <c r="BW178" s="3">
        <v>58.7</v>
      </c>
      <c r="BX178" s="3">
        <v>93.4</v>
      </c>
      <c r="BY178" s="3">
        <v>-5.6</v>
      </c>
      <c r="BZ178" s="3">
        <v>20</v>
      </c>
      <c r="CA178" s="3" t="s">
        <v>27</v>
      </c>
      <c r="CC178" s="3">
        <v>466</v>
      </c>
      <c r="CD178" s="16">
        <f t="shared" si="65"/>
        <v>467</v>
      </c>
      <c r="CE178" s="1">
        <v>0</v>
      </c>
      <c r="CF178" s="1">
        <v>0</v>
      </c>
      <c r="CG178" s="1">
        <v>0</v>
      </c>
      <c r="CH178" s="1">
        <v>0</v>
      </c>
      <c r="CI178" s="2" t="s">
        <v>189</v>
      </c>
      <c r="CJ178">
        <v>20</v>
      </c>
      <c r="CK178">
        <v>2</v>
      </c>
      <c r="CL178">
        <v>0</v>
      </c>
      <c r="CM178">
        <v>0</v>
      </c>
      <c r="CN178" s="2" t="s">
        <v>189</v>
      </c>
      <c r="CO178" s="41">
        <v>0</v>
      </c>
      <c r="CP178" s="41">
        <v>0</v>
      </c>
      <c r="CQ178" s="41">
        <v>0</v>
      </c>
      <c r="CR178" s="41">
        <v>0</v>
      </c>
      <c r="CS178" s="2" t="s">
        <v>189</v>
      </c>
      <c r="CT178" s="3">
        <v>5</v>
      </c>
      <c r="CU178" s="3">
        <v>1</v>
      </c>
      <c r="CV178" s="3">
        <v>0</v>
      </c>
      <c r="CW178" s="3">
        <v>0</v>
      </c>
      <c r="CX178" s="3">
        <v>0</v>
      </c>
      <c r="CY178" s="2" t="s">
        <v>189</v>
      </c>
      <c r="CZ178" s="43">
        <v>5</v>
      </c>
      <c r="DA178" s="43">
        <v>0</v>
      </c>
      <c r="DB178" s="43">
        <v>0</v>
      </c>
      <c r="DC178" s="43">
        <v>2</v>
      </c>
      <c r="DD178" s="43">
        <v>0</v>
      </c>
      <c r="DE178" s="2" t="s">
        <v>189</v>
      </c>
      <c r="DF178" s="3">
        <v>0</v>
      </c>
      <c r="DG178" s="3">
        <v>0</v>
      </c>
      <c r="DH178" s="3">
        <v>0</v>
      </c>
      <c r="DI178" s="3">
        <v>0</v>
      </c>
      <c r="DJ178" s="2" t="s">
        <v>189</v>
      </c>
      <c r="DK178" s="3">
        <v>0</v>
      </c>
      <c r="DL178" s="3">
        <v>0</v>
      </c>
      <c r="DM178" s="3">
        <v>0</v>
      </c>
      <c r="DN178" s="3">
        <v>0</v>
      </c>
      <c r="DO178" s="2" t="s">
        <v>189</v>
      </c>
    </row>
    <row r="179" spans="1:119">
      <c r="A179" s="3" t="s">
        <v>5</v>
      </c>
      <c r="B179" t="s">
        <v>247</v>
      </c>
      <c r="C179" t="s">
        <v>15</v>
      </c>
      <c r="D179" s="82">
        <v>12</v>
      </c>
      <c r="E179" s="3" t="s">
        <v>15</v>
      </c>
      <c r="F179" t="str">
        <f t="shared" si="64"/>
        <v>POTR-H-12H</v>
      </c>
      <c r="G179" s="3">
        <v>37.489329999999995</v>
      </c>
      <c r="H179" s="3">
        <v>108.16879999999999</v>
      </c>
      <c r="I179" s="3">
        <v>3100</v>
      </c>
      <c r="J179" s="3" t="s">
        <v>19</v>
      </c>
      <c r="K179" s="16">
        <v>10</v>
      </c>
      <c r="L179" s="15">
        <v>39</v>
      </c>
      <c r="M179" s="16">
        <v>1.3</v>
      </c>
      <c r="N179" s="15">
        <v>10</v>
      </c>
      <c r="O179" s="3">
        <v>0</v>
      </c>
      <c r="P179" s="3">
        <v>0</v>
      </c>
      <c r="Q179" s="3">
        <v>0</v>
      </c>
      <c r="R179" s="3">
        <v>13</v>
      </c>
      <c r="S179" s="3">
        <v>1</v>
      </c>
      <c r="T179" s="3">
        <v>0</v>
      </c>
      <c r="U179" s="3">
        <v>3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7</v>
      </c>
      <c r="AB179" s="1">
        <v>0</v>
      </c>
      <c r="AC179" s="1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73">
        <v>0</v>
      </c>
      <c r="AM179" s="1">
        <v>240</v>
      </c>
      <c r="AN179" s="3">
        <f t="shared" si="61"/>
        <v>130</v>
      </c>
      <c r="AO179" s="1">
        <v>140</v>
      </c>
      <c r="AP179" s="1">
        <f t="shared" si="49"/>
        <v>10</v>
      </c>
      <c r="AQ179" s="3">
        <v>140</v>
      </c>
      <c r="AR179">
        <f t="shared" si="50"/>
        <v>100</v>
      </c>
      <c r="AS179">
        <f t="shared" si="51"/>
        <v>100</v>
      </c>
      <c r="AT179" s="102">
        <f t="shared" si="52"/>
        <v>0</v>
      </c>
      <c r="AU179" s="102">
        <f t="shared" si="53"/>
        <v>100</v>
      </c>
      <c r="AV179" s="1">
        <f t="shared" si="60"/>
        <v>230</v>
      </c>
      <c r="AW179" s="1">
        <f t="shared" si="54"/>
        <v>10</v>
      </c>
      <c r="AX179" s="1">
        <f t="shared" si="55"/>
        <v>0</v>
      </c>
      <c r="AY179" s="15">
        <v>0</v>
      </c>
      <c r="AZ179" s="3">
        <v>0</v>
      </c>
      <c r="BA179" s="3">
        <v>15</v>
      </c>
      <c r="BB179" s="1">
        <v>0</v>
      </c>
      <c r="BC179" s="3">
        <v>3</v>
      </c>
      <c r="BD179" s="3">
        <v>0</v>
      </c>
      <c r="BE179" s="3">
        <v>8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1">
        <v>0</v>
      </c>
      <c r="BL179" s="1">
        <v>0</v>
      </c>
      <c r="BM179" s="1">
        <v>0</v>
      </c>
      <c r="BN179" s="3">
        <v>0</v>
      </c>
      <c r="BO179" s="3">
        <v>0</v>
      </c>
      <c r="BP179" s="3">
        <f t="shared" si="56"/>
        <v>26</v>
      </c>
      <c r="BQ179" s="3">
        <f t="shared" si="57"/>
        <v>26</v>
      </c>
      <c r="BR179" s="3">
        <f t="shared" si="62"/>
        <v>15</v>
      </c>
      <c r="BS179" s="3">
        <f t="shared" si="63"/>
        <v>15</v>
      </c>
      <c r="BT179" s="3">
        <f t="shared" si="58"/>
        <v>11</v>
      </c>
      <c r="BU179" s="3">
        <f t="shared" si="59"/>
        <v>11</v>
      </c>
      <c r="BV179" s="15">
        <v>4</v>
      </c>
      <c r="BW179" s="3">
        <v>57.4</v>
      </c>
      <c r="BX179" s="3">
        <v>81.7</v>
      </c>
      <c r="BY179" s="3">
        <v>-10.1</v>
      </c>
      <c r="BZ179" s="3">
        <v>23</v>
      </c>
      <c r="CA179" s="3" t="s">
        <v>27</v>
      </c>
      <c r="CC179" s="3">
        <v>472</v>
      </c>
      <c r="CD179" s="16">
        <f t="shared" si="65"/>
        <v>473</v>
      </c>
      <c r="CE179" s="1">
        <v>0</v>
      </c>
      <c r="CF179" s="1">
        <v>0</v>
      </c>
      <c r="CG179" s="1">
        <v>0</v>
      </c>
      <c r="CH179" s="1">
        <v>0</v>
      </c>
      <c r="CI179" s="2" t="s">
        <v>189</v>
      </c>
      <c r="CJ179">
        <v>15</v>
      </c>
      <c r="CK179">
        <v>5</v>
      </c>
      <c r="CL179">
        <v>0</v>
      </c>
      <c r="CM179">
        <v>1</v>
      </c>
      <c r="CN179" s="2" t="s">
        <v>189</v>
      </c>
      <c r="CO179" s="41">
        <v>0</v>
      </c>
      <c r="CP179" s="41">
        <v>0</v>
      </c>
      <c r="CQ179" s="41">
        <v>0</v>
      </c>
      <c r="CR179" s="41">
        <v>0</v>
      </c>
      <c r="CS179" s="2" t="s">
        <v>189</v>
      </c>
      <c r="CT179" s="3">
        <v>0</v>
      </c>
      <c r="CU179" s="3">
        <v>0</v>
      </c>
      <c r="CV179" s="3">
        <v>3</v>
      </c>
      <c r="CW179" s="3">
        <v>2</v>
      </c>
      <c r="CX179" s="3">
        <v>0</v>
      </c>
      <c r="CY179" s="2">
        <v>4</v>
      </c>
      <c r="CZ179" s="42">
        <v>0</v>
      </c>
      <c r="DA179" s="42">
        <v>0</v>
      </c>
      <c r="DB179" s="42">
        <v>0</v>
      </c>
      <c r="DC179" s="42">
        <v>4</v>
      </c>
      <c r="DD179" s="42">
        <v>0</v>
      </c>
      <c r="DE179" s="77" t="s">
        <v>189</v>
      </c>
      <c r="DF179" s="3">
        <v>0</v>
      </c>
      <c r="DG179" s="3">
        <v>0</v>
      </c>
      <c r="DH179" s="3">
        <v>0</v>
      </c>
      <c r="DI179" s="3">
        <v>0</v>
      </c>
      <c r="DJ179" s="2" t="s">
        <v>189</v>
      </c>
      <c r="DK179" s="3">
        <v>0</v>
      </c>
      <c r="DL179" s="3">
        <v>0</v>
      </c>
      <c r="DM179" s="3">
        <v>0</v>
      </c>
      <c r="DN179" s="3">
        <v>0</v>
      </c>
      <c r="DO179" s="2" t="s">
        <v>189</v>
      </c>
    </row>
    <row r="180" spans="1:119">
      <c r="A180" s="3" t="s">
        <v>5</v>
      </c>
      <c r="B180" t="s">
        <v>247</v>
      </c>
      <c r="C180" t="s">
        <v>15</v>
      </c>
      <c r="D180" s="82">
        <v>12</v>
      </c>
      <c r="E180" s="3" t="s">
        <v>8</v>
      </c>
      <c r="F180" t="str">
        <f t="shared" si="64"/>
        <v>POTR-H-12L</v>
      </c>
      <c r="G180" s="3">
        <v>37.489749999999994</v>
      </c>
      <c r="H180" s="3">
        <v>108.16876999999999</v>
      </c>
      <c r="I180" s="3">
        <v>3098</v>
      </c>
      <c r="J180" s="3" t="s">
        <v>19</v>
      </c>
      <c r="K180" s="16">
        <v>5</v>
      </c>
      <c r="L180" s="15">
        <v>40.4</v>
      </c>
      <c r="M180" s="16">
        <v>1.5</v>
      </c>
      <c r="N180" s="15">
        <v>10</v>
      </c>
      <c r="O180" s="3">
        <v>0</v>
      </c>
      <c r="P180" s="3">
        <v>0</v>
      </c>
      <c r="Q180" s="3">
        <v>0</v>
      </c>
      <c r="R180" s="3">
        <v>4</v>
      </c>
      <c r="S180" s="3">
        <v>0</v>
      </c>
      <c r="T180" s="3">
        <v>0</v>
      </c>
      <c r="U180" s="3">
        <v>3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4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73">
        <v>0</v>
      </c>
      <c r="AM180" s="1">
        <v>110</v>
      </c>
      <c r="AN180" s="3">
        <f t="shared" si="61"/>
        <v>40</v>
      </c>
      <c r="AO180" s="1">
        <v>40</v>
      </c>
      <c r="AP180" s="1">
        <f t="shared" si="49"/>
        <v>0</v>
      </c>
      <c r="AQ180" s="3">
        <v>40</v>
      </c>
      <c r="AR180">
        <f t="shared" si="50"/>
        <v>70</v>
      </c>
      <c r="AS180">
        <f t="shared" si="51"/>
        <v>70</v>
      </c>
      <c r="AT180" s="102">
        <f t="shared" si="52"/>
        <v>0</v>
      </c>
      <c r="AU180" s="102">
        <f t="shared" si="53"/>
        <v>70</v>
      </c>
      <c r="AV180" s="1">
        <f t="shared" si="60"/>
        <v>110</v>
      </c>
      <c r="AW180" s="1">
        <f t="shared" si="54"/>
        <v>0</v>
      </c>
      <c r="AX180" s="1">
        <f t="shared" si="55"/>
        <v>0</v>
      </c>
      <c r="AY180" s="15">
        <v>0</v>
      </c>
      <c r="AZ180" s="3">
        <v>0</v>
      </c>
      <c r="BA180" s="3">
        <v>6</v>
      </c>
      <c r="BB180" s="1">
        <v>0</v>
      </c>
      <c r="BC180" s="3">
        <v>0</v>
      </c>
      <c r="BD180" s="3">
        <v>0</v>
      </c>
      <c r="BE180" s="3">
        <v>1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1">
        <v>0</v>
      </c>
      <c r="BL180" s="1">
        <v>0</v>
      </c>
      <c r="BM180" s="1">
        <v>0</v>
      </c>
      <c r="BN180" s="3">
        <v>0</v>
      </c>
      <c r="BO180" s="3">
        <v>0</v>
      </c>
      <c r="BP180" s="3">
        <f t="shared" si="56"/>
        <v>7</v>
      </c>
      <c r="BQ180" s="3">
        <f t="shared" si="57"/>
        <v>7</v>
      </c>
      <c r="BR180" s="3">
        <f t="shared" si="62"/>
        <v>6</v>
      </c>
      <c r="BS180" s="3">
        <f t="shared" si="63"/>
        <v>6</v>
      </c>
      <c r="BT180" s="3">
        <f t="shared" si="58"/>
        <v>1</v>
      </c>
      <c r="BU180" s="3">
        <f t="shared" si="59"/>
        <v>1</v>
      </c>
      <c r="BV180" s="15">
        <v>2</v>
      </c>
      <c r="BW180" s="3">
        <v>34.799999999999997</v>
      </c>
      <c r="BX180" s="3">
        <v>73.400000000000006</v>
      </c>
      <c r="BY180" s="3">
        <v>-14.3</v>
      </c>
      <c r="BZ180" s="3">
        <v>23</v>
      </c>
      <c r="CA180" s="3" t="s">
        <v>27</v>
      </c>
      <c r="CC180" s="3">
        <v>470</v>
      </c>
      <c r="CD180" s="16">
        <f t="shared" si="65"/>
        <v>471</v>
      </c>
      <c r="CE180" s="1">
        <v>0</v>
      </c>
      <c r="CF180" s="1">
        <v>0</v>
      </c>
      <c r="CG180" s="1">
        <v>0</v>
      </c>
      <c r="CH180" s="1">
        <v>0</v>
      </c>
      <c r="CI180" s="2" t="s">
        <v>189</v>
      </c>
      <c r="CJ180">
        <v>57</v>
      </c>
      <c r="CK180">
        <v>16</v>
      </c>
      <c r="CL180">
        <v>3</v>
      </c>
      <c r="CM180">
        <v>3</v>
      </c>
      <c r="CN180" s="2" t="s">
        <v>189</v>
      </c>
      <c r="CO180" s="41">
        <v>0</v>
      </c>
      <c r="CP180" s="41">
        <v>0</v>
      </c>
      <c r="CQ180" s="41">
        <v>0</v>
      </c>
      <c r="CR180" s="41">
        <v>0</v>
      </c>
      <c r="CS180" s="2" t="s">
        <v>189</v>
      </c>
      <c r="CT180" s="3">
        <v>1</v>
      </c>
      <c r="CU180" s="3">
        <v>0</v>
      </c>
      <c r="CV180" s="3">
        <v>0</v>
      </c>
      <c r="CW180" s="3">
        <v>0</v>
      </c>
      <c r="CX180" s="3">
        <v>0</v>
      </c>
      <c r="CY180" s="2" t="s">
        <v>189</v>
      </c>
      <c r="CZ180" s="41">
        <v>0</v>
      </c>
      <c r="DA180" s="41">
        <v>0</v>
      </c>
      <c r="DB180" s="41">
        <v>0</v>
      </c>
      <c r="DC180" s="41">
        <v>0</v>
      </c>
      <c r="DD180" s="41">
        <v>0</v>
      </c>
      <c r="DE180" s="53" t="s">
        <v>189</v>
      </c>
      <c r="DF180" s="3">
        <v>0</v>
      </c>
      <c r="DG180" s="3">
        <v>0</v>
      </c>
      <c r="DH180" s="3">
        <v>0</v>
      </c>
      <c r="DI180" s="3">
        <v>0</v>
      </c>
      <c r="DJ180" s="2" t="s">
        <v>189</v>
      </c>
      <c r="DK180" s="3">
        <v>0</v>
      </c>
      <c r="DL180" s="3">
        <v>0</v>
      </c>
      <c r="DM180" s="3">
        <v>0</v>
      </c>
      <c r="DN180" s="3">
        <v>0</v>
      </c>
      <c r="DO180" s="2" t="s">
        <v>189</v>
      </c>
    </row>
    <row r="181" spans="1:119">
      <c r="A181" s="3" t="s">
        <v>5</v>
      </c>
      <c r="B181" t="s">
        <v>247</v>
      </c>
      <c r="C181" t="s">
        <v>15</v>
      </c>
      <c r="D181" s="82">
        <v>13</v>
      </c>
      <c r="E181" s="3" t="s">
        <v>15</v>
      </c>
      <c r="F181" t="str">
        <f t="shared" si="64"/>
        <v>POTR-H-13H</v>
      </c>
      <c r="G181" s="3">
        <v>37.481739999999995</v>
      </c>
      <c r="H181" s="3">
        <v>108.17207999999999</v>
      </c>
      <c r="I181" s="3">
        <v>3096</v>
      </c>
      <c r="J181" s="3" t="s">
        <v>18</v>
      </c>
      <c r="K181" s="16">
        <v>5</v>
      </c>
      <c r="L181" s="15">
        <v>32</v>
      </c>
      <c r="M181" s="16">
        <v>1</v>
      </c>
      <c r="N181" s="15">
        <v>10</v>
      </c>
      <c r="O181" s="3">
        <v>0</v>
      </c>
      <c r="P181" s="3">
        <v>0</v>
      </c>
      <c r="Q181" s="3">
        <v>0</v>
      </c>
      <c r="R181" s="3">
        <v>10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22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73">
        <v>0</v>
      </c>
      <c r="AM181" s="1">
        <v>330</v>
      </c>
      <c r="AN181" s="3">
        <f t="shared" si="61"/>
        <v>100</v>
      </c>
      <c r="AO181" s="1">
        <v>100</v>
      </c>
      <c r="AP181" s="1">
        <f t="shared" si="49"/>
        <v>0</v>
      </c>
      <c r="AQ181" s="3">
        <v>100</v>
      </c>
      <c r="AR181">
        <f t="shared" si="50"/>
        <v>230</v>
      </c>
      <c r="AS181">
        <f t="shared" si="51"/>
        <v>230</v>
      </c>
      <c r="AT181" s="102">
        <f t="shared" si="52"/>
        <v>0</v>
      </c>
      <c r="AU181" s="102">
        <f t="shared" si="53"/>
        <v>230</v>
      </c>
      <c r="AV181" s="1">
        <f t="shared" si="60"/>
        <v>330</v>
      </c>
      <c r="AW181" s="1">
        <f t="shared" si="54"/>
        <v>0</v>
      </c>
      <c r="AX181" s="1">
        <f t="shared" si="55"/>
        <v>0</v>
      </c>
      <c r="AY181" s="15">
        <v>0</v>
      </c>
      <c r="AZ181" s="3">
        <v>0</v>
      </c>
      <c r="BA181" s="3">
        <v>4</v>
      </c>
      <c r="BB181" s="1">
        <v>0</v>
      </c>
      <c r="BC181" s="3">
        <v>1</v>
      </c>
      <c r="BD181" s="3">
        <v>0</v>
      </c>
      <c r="BE181" s="3">
        <v>17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1">
        <v>0</v>
      </c>
      <c r="BL181" s="1">
        <v>0</v>
      </c>
      <c r="BM181" s="1">
        <v>0</v>
      </c>
      <c r="BN181" s="3">
        <v>0</v>
      </c>
      <c r="BO181" s="3">
        <v>0</v>
      </c>
      <c r="BP181" s="3">
        <f t="shared" si="56"/>
        <v>22</v>
      </c>
      <c r="BQ181" s="3">
        <f t="shared" si="57"/>
        <v>22</v>
      </c>
      <c r="BR181" s="3">
        <f t="shared" si="62"/>
        <v>4</v>
      </c>
      <c r="BS181" s="3">
        <f t="shared" si="63"/>
        <v>4</v>
      </c>
      <c r="BT181" s="3">
        <f t="shared" si="58"/>
        <v>18</v>
      </c>
      <c r="BU181" s="3">
        <f t="shared" si="59"/>
        <v>18</v>
      </c>
      <c r="BV181" s="15">
        <v>4</v>
      </c>
      <c r="BW181" s="3">
        <v>59</v>
      </c>
      <c r="BX181" s="3">
        <v>83.8</v>
      </c>
      <c r="BY181" s="3">
        <v>-1.7</v>
      </c>
      <c r="BZ181" s="3">
        <v>28</v>
      </c>
      <c r="CA181" s="3" t="s">
        <v>27</v>
      </c>
      <c r="CC181" s="3">
        <v>484</v>
      </c>
      <c r="CD181" s="16">
        <f t="shared" si="65"/>
        <v>485</v>
      </c>
      <c r="CE181" s="1">
        <v>0</v>
      </c>
      <c r="CF181" s="1">
        <v>0</v>
      </c>
      <c r="CG181" s="1">
        <v>0</v>
      </c>
      <c r="CH181" s="1">
        <v>0</v>
      </c>
      <c r="CI181" s="2" t="s">
        <v>189</v>
      </c>
      <c r="CJ181">
        <v>0</v>
      </c>
      <c r="CK181">
        <v>0</v>
      </c>
      <c r="CL181">
        <v>0</v>
      </c>
      <c r="CM181">
        <v>0</v>
      </c>
      <c r="CN181" s="2" t="s">
        <v>189</v>
      </c>
      <c r="CO181" s="41">
        <v>0</v>
      </c>
      <c r="CP181" s="41">
        <v>0</v>
      </c>
      <c r="CQ181" s="41">
        <v>0</v>
      </c>
      <c r="CR181" s="41">
        <v>0</v>
      </c>
      <c r="CS181" s="2" t="s">
        <v>189</v>
      </c>
      <c r="CT181" s="3">
        <v>1</v>
      </c>
      <c r="CU181" s="3">
        <v>0</v>
      </c>
      <c r="CV181" s="3">
        <v>3</v>
      </c>
      <c r="CW181" s="3">
        <v>7</v>
      </c>
      <c r="CX181" s="3">
        <v>0</v>
      </c>
      <c r="CY181" s="2" t="s">
        <v>189</v>
      </c>
      <c r="CZ181" s="41">
        <v>0</v>
      </c>
      <c r="DA181" s="41">
        <v>0</v>
      </c>
      <c r="DB181" s="41">
        <v>0</v>
      </c>
      <c r="DC181" s="41">
        <v>0</v>
      </c>
      <c r="DD181" s="41">
        <v>0</v>
      </c>
      <c r="DE181" s="53" t="s">
        <v>189</v>
      </c>
      <c r="DF181" s="3">
        <v>0</v>
      </c>
      <c r="DG181" s="3">
        <v>0</v>
      </c>
      <c r="DH181" s="3">
        <v>0</v>
      </c>
      <c r="DI181" s="3">
        <v>0</v>
      </c>
      <c r="DJ181" s="2" t="s">
        <v>189</v>
      </c>
      <c r="DK181" s="3">
        <v>0</v>
      </c>
      <c r="DL181" s="3">
        <v>0</v>
      </c>
      <c r="DM181" s="3">
        <v>0</v>
      </c>
      <c r="DN181" s="3">
        <v>0</v>
      </c>
      <c r="DO181" s="2" t="s">
        <v>189</v>
      </c>
    </row>
    <row r="182" spans="1:119">
      <c r="A182" s="3" t="s">
        <v>5</v>
      </c>
      <c r="B182" t="s">
        <v>247</v>
      </c>
      <c r="C182" t="s">
        <v>15</v>
      </c>
      <c r="D182" s="82">
        <v>13</v>
      </c>
      <c r="E182" s="3" t="s">
        <v>8</v>
      </c>
      <c r="F182" t="str">
        <f t="shared" si="64"/>
        <v>POTR-H-13L</v>
      </c>
      <c r="G182" s="3">
        <v>37.481619999999999</v>
      </c>
      <c r="H182" s="3">
        <v>108.17238999999999</v>
      </c>
      <c r="I182" s="3">
        <v>3092</v>
      </c>
      <c r="J182" s="3" t="s">
        <v>18</v>
      </c>
      <c r="K182" s="16">
        <v>2</v>
      </c>
      <c r="L182" s="15">
        <v>32.200000000000003</v>
      </c>
      <c r="M182" s="16">
        <v>1.2</v>
      </c>
      <c r="N182" s="15">
        <v>10</v>
      </c>
      <c r="O182" s="3">
        <v>0</v>
      </c>
      <c r="P182" s="3">
        <v>0</v>
      </c>
      <c r="Q182" s="3">
        <v>0</v>
      </c>
      <c r="R182" s="3">
        <v>6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73">
        <v>0</v>
      </c>
      <c r="AM182" s="1">
        <v>70</v>
      </c>
      <c r="AN182" s="3">
        <f t="shared" si="61"/>
        <v>60</v>
      </c>
      <c r="AO182" s="1">
        <v>70</v>
      </c>
      <c r="AP182" s="1">
        <f t="shared" si="49"/>
        <v>10</v>
      </c>
      <c r="AQ182" s="3">
        <v>70</v>
      </c>
      <c r="AR182">
        <f t="shared" si="50"/>
        <v>0</v>
      </c>
      <c r="AS182">
        <f t="shared" si="51"/>
        <v>0</v>
      </c>
      <c r="AT182" s="102">
        <f t="shared" si="52"/>
        <v>0</v>
      </c>
      <c r="AU182" s="102">
        <f t="shared" si="53"/>
        <v>0</v>
      </c>
      <c r="AV182" s="1">
        <f t="shared" si="60"/>
        <v>60</v>
      </c>
      <c r="AW182" s="1">
        <f t="shared" si="54"/>
        <v>10</v>
      </c>
      <c r="AX182" s="1">
        <f t="shared" si="55"/>
        <v>0</v>
      </c>
      <c r="AY182" s="15">
        <v>0</v>
      </c>
      <c r="AZ182" s="3">
        <v>0</v>
      </c>
      <c r="BA182" s="3">
        <v>4</v>
      </c>
      <c r="BB182" s="1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1">
        <v>0</v>
      </c>
      <c r="BL182" s="1">
        <v>0</v>
      </c>
      <c r="BM182" s="1">
        <v>0</v>
      </c>
      <c r="BN182" s="3">
        <v>0</v>
      </c>
      <c r="BO182" s="3">
        <v>0</v>
      </c>
      <c r="BP182" s="3">
        <f t="shared" si="56"/>
        <v>4</v>
      </c>
      <c r="BQ182" s="3">
        <f t="shared" si="57"/>
        <v>4</v>
      </c>
      <c r="BR182" s="3">
        <f t="shared" si="62"/>
        <v>4</v>
      </c>
      <c r="BS182" s="3">
        <f t="shared" si="63"/>
        <v>4</v>
      </c>
      <c r="BT182" s="3">
        <f t="shared" si="58"/>
        <v>0</v>
      </c>
      <c r="BU182" s="3">
        <f t="shared" si="59"/>
        <v>0</v>
      </c>
      <c r="BV182" s="15">
        <v>3</v>
      </c>
      <c r="BW182" s="3">
        <v>20.399999999999999</v>
      </c>
      <c r="BX182" s="3">
        <v>64.099999999999994</v>
      </c>
      <c r="BY182" s="3">
        <v>-6.1</v>
      </c>
      <c r="BZ182" s="3">
        <v>23</v>
      </c>
      <c r="CA182" s="3" t="s">
        <v>27</v>
      </c>
      <c r="CC182" s="3">
        <v>482</v>
      </c>
      <c r="CD182" s="16">
        <f t="shared" si="65"/>
        <v>483</v>
      </c>
      <c r="CE182" s="1">
        <v>0</v>
      </c>
      <c r="CF182" s="1">
        <v>0</v>
      </c>
      <c r="CG182" s="1">
        <v>0</v>
      </c>
      <c r="CH182" s="1">
        <v>0</v>
      </c>
      <c r="CI182" s="2" t="s">
        <v>189</v>
      </c>
      <c r="CJ182">
        <v>21</v>
      </c>
      <c r="CK182">
        <v>14</v>
      </c>
      <c r="CL182">
        <v>5</v>
      </c>
      <c r="CM182">
        <v>2</v>
      </c>
      <c r="CN182" s="2" t="s">
        <v>189</v>
      </c>
      <c r="CO182" s="41">
        <v>0</v>
      </c>
      <c r="CP182" s="41">
        <v>0</v>
      </c>
      <c r="CQ182" s="41">
        <v>0</v>
      </c>
      <c r="CR182" s="41">
        <v>0</v>
      </c>
      <c r="CS182" s="2" t="s">
        <v>189</v>
      </c>
      <c r="CT182" s="3">
        <v>2</v>
      </c>
      <c r="CU182" s="3">
        <v>12</v>
      </c>
      <c r="CV182" s="3">
        <v>3</v>
      </c>
      <c r="CW182" s="3">
        <v>0</v>
      </c>
      <c r="CX182" s="3">
        <v>0</v>
      </c>
      <c r="CY182" s="2" t="s">
        <v>189</v>
      </c>
      <c r="CZ182" s="42">
        <v>1</v>
      </c>
      <c r="DA182" s="42">
        <v>1</v>
      </c>
      <c r="DB182" s="42">
        <v>0</v>
      </c>
      <c r="DC182" s="42">
        <v>1</v>
      </c>
      <c r="DD182" s="42">
        <v>0</v>
      </c>
      <c r="DE182" s="77" t="s">
        <v>189</v>
      </c>
      <c r="DF182" s="3">
        <v>0</v>
      </c>
      <c r="DG182" s="3">
        <v>0</v>
      </c>
      <c r="DH182" s="3">
        <v>0</v>
      </c>
      <c r="DI182" s="3">
        <v>0</v>
      </c>
      <c r="DJ182" s="2" t="s">
        <v>189</v>
      </c>
      <c r="DK182" s="3">
        <v>0</v>
      </c>
      <c r="DL182" s="3">
        <v>0</v>
      </c>
      <c r="DM182" s="3">
        <v>0</v>
      </c>
      <c r="DN182" s="3">
        <v>0</v>
      </c>
      <c r="DO182" s="2" t="s">
        <v>189</v>
      </c>
    </row>
    <row r="183" spans="1:119">
      <c r="A183" t="s">
        <v>5</v>
      </c>
      <c r="B183" t="s">
        <v>247</v>
      </c>
      <c r="C183" t="s">
        <v>15</v>
      </c>
      <c r="D183" s="82">
        <v>14</v>
      </c>
      <c r="E183" t="s">
        <v>15</v>
      </c>
      <c r="F183" t="s">
        <v>492</v>
      </c>
      <c r="G183" s="3">
        <v>37.497169999999997</v>
      </c>
      <c r="H183" s="3">
        <v>108.17449999999999</v>
      </c>
      <c r="I183" s="3">
        <v>3066</v>
      </c>
      <c r="J183" s="3" t="s">
        <v>17</v>
      </c>
      <c r="K183" s="16">
        <v>5</v>
      </c>
      <c r="L183" s="15">
        <v>33</v>
      </c>
      <c r="M183" s="16">
        <v>1.6</v>
      </c>
      <c r="N183" s="15">
        <v>10</v>
      </c>
      <c r="O183" s="1">
        <v>0</v>
      </c>
      <c r="P183" s="1">
        <v>0</v>
      </c>
      <c r="Q183" s="1">
        <v>0</v>
      </c>
      <c r="R183" s="3">
        <v>15</v>
      </c>
      <c r="S183" s="3">
        <v>0</v>
      </c>
      <c r="T183" s="3">
        <v>0</v>
      </c>
      <c r="U183" s="3">
        <v>6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8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73">
        <v>0</v>
      </c>
      <c r="AM183" s="1">
        <v>290</v>
      </c>
      <c r="AN183" s="3">
        <f t="shared" si="61"/>
        <v>150</v>
      </c>
      <c r="AO183" s="3">
        <v>150</v>
      </c>
      <c r="AP183" s="1">
        <f t="shared" si="49"/>
        <v>0</v>
      </c>
      <c r="AQ183" s="1">
        <v>150</v>
      </c>
      <c r="AR183">
        <f t="shared" si="50"/>
        <v>140</v>
      </c>
      <c r="AS183">
        <f t="shared" si="51"/>
        <v>140</v>
      </c>
      <c r="AT183" s="102">
        <f t="shared" si="52"/>
        <v>0</v>
      </c>
      <c r="AU183" s="102">
        <f t="shared" si="53"/>
        <v>140</v>
      </c>
      <c r="AV183" s="1">
        <f t="shared" si="60"/>
        <v>290</v>
      </c>
      <c r="AW183" s="1">
        <f t="shared" si="54"/>
        <v>0</v>
      </c>
      <c r="AX183" s="1">
        <f t="shared" si="55"/>
        <v>0</v>
      </c>
      <c r="AY183" s="49">
        <v>0</v>
      </c>
      <c r="AZ183" s="3">
        <v>0</v>
      </c>
      <c r="BA183" s="3">
        <v>13</v>
      </c>
      <c r="BB183" s="1">
        <v>0</v>
      </c>
      <c r="BC183" s="3">
        <v>2</v>
      </c>
      <c r="BD183" s="3">
        <v>0</v>
      </c>
      <c r="BE183" s="3">
        <v>4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f t="shared" si="56"/>
        <v>19</v>
      </c>
      <c r="BQ183" s="3">
        <f t="shared" si="57"/>
        <v>19</v>
      </c>
      <c r="BR183" s="3">
        <f t="shared" si="62"/>
        <v>13</v>
      </c>
      <c r="BS183" s="3">
        <f t="shared" si="63"/>
        <v>13</v>
      </c>
      <c r="BT183" s="3">
        <f t="shared" si="58"/>
        <v>6</v>
      </c>
      <c r="BU183" s="3">
        <f t="shared" si="59"/>
        <v>6</v>
      </c>
      <c r="BV183" s="15">
        <v>4</v>
      </c>
      <c r="BW183" s="3">
        <v>71.400000000000006</v>
      </c>
      <c r="BX183" s="3">
        <v>99.6</v>
      </c>
      <c r="BY183" s="3">
        <v>-2.4</v>
      </c>
      <c r="BZ183" s="3">
        <v>21</v>
      </c>
      <c r="CA183" s="3">
        <v>0</v>
      </c>
      <c r="CB183" s="3">
        <v>0</v>
      </c>
      <c r="CC183" s="3">
        <v>494</v>
      </c>
      <c r="CD183" s="16">
        <v>495</v>
      </c>
      <c r="CE183" s="3">
        <v>0</v>
      </c>
      <c r="CF183" s="3">
        <v>0</v>
      </c>
      <c r="CG183" s="3">
        <v>0</v>
      </c>
      <c r="CH183" s="3">
        <v>0</v>
      </c>
      <c r="CI183" s="2" t="s">
        <v>189</v>
      </c>
      <c r="CJ183">
        <v>0</v>
      </c>
      <c r="CK183">
        <v>0</v>
      </c>
      <c r="CL183">
        <v>2</v>
      </c>
      <c r="CM183">
        <v>7</v>
      </c>
      <c r="CN183" s="2">
        <v>0</v>
      </c>
      <c r="CO183" s="3">
        <v>0</v>
      </c>
      <c r="CP183" s="3">
        <v>0</v>
      </c>
      <c r="CQ183" s="3">
        <v>0</v>
      </c>
      <c r="CR183" s="3">
        <v>0</v>
      </c>
      <c r="CS183" s="2" t="s">
        <v>189</v>
      </c>
      <c r="CT183">
        <v>0</v>
      </c>
      <c r="CU183">
        <v>0</v>
      </c>
      <c r="CV183">
        <v>3</v>
      </c>
      <c r="CW183">
        <v>4</v>
      </c>
      <c r="CX183">
        <v>0</v>
      </c>
      <c r="CY183" s="2" t="s">
        <v>189</v>
      </c>
      <c r="CZ183" s="3">
        <v>0</v>
      </c>
      <c r="DA183" s="3">
        <v>0</v>
      </c>
      <c r="DB183" s="3">
        <v>0</v>
      </c>
      <c r="DC183" s="3">
        <v>1</v>
      </c>
      <c r="DD183" s="3">
        <v>0</v>
      </c>
      <c r="DE183" s="53" t="s">
        <v>189</v>
      </c>
      <c r="DF183" s="3">
        <v>0</v>
      </c>
      <c r="DG183" s="3">
        <v>0</v>
      </c>
      <c r="DH183" s="3">
        <v>0</v>
      </c>
      <c r="DI183" s="3">
        <v>0</v>
      </c>
      <c r="DJ183" s="2" t="s">
        <v>189</v>
      </c>
      <c r="DK183" s="3">
        <v>0</v>
      </c>
      <c r="DL183" s="3">
        <v>0</v>
      </c>
      <c r="DM183" s="3">
        <v>0</v>
      </c>
      <c r="DN183" s="3">
        <v>0</v>
      </c>
      <c r="DO183" s="2" t="s">
        <v>189</v>
      </c>
    </row>
    <row r="184" spans="1:119">
      <c r="A184" t="s">
        <v>5</v>
      </c>
      <c r="B184" t="s">
        <v>247</v>
      </c>
      <c r="C184" t="s">
        <v>15</v>
      </c>
      <c r="D184" s="82">
        <v>14</v>
      </c>
      <c r="E184" t="s">
        <v>8</v>
      </c>
      <c r="F184" t="s">
        <v>493</v>
      </c>
      <c r="G184" s="3">
        <v>37.497329999999998</v>
      </c>
      <c r="H184" s="3">
        <v>108.17487</v>
      </c>
      <c r="I184" s="3">
        <v>3069</v>
      </c>
      <c r="J184" s="3" t="s">
        <v>18</v>
      </c>
      <c r="K184" s="16">
        <v>8</v>
      </c>
      <c r="L184" s="15">
        <v>37.200000000000003</v>
      </c>
      <c r="M184" s="16">
        <v>2.2000000000000002</v>
      </c>
      <c r="N184" s="15">
        <v>10</v>
      </c>
      <c r="O184" s="1">
        <v>0</v>
      </c>
      <c r="P184" s="1">
        <v>0</v>
      </c>
      <c r="Q184" s="1">
        <v>0</v>
      </c>
      <c r="R184" s="3">
        <v>14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73">
        <v>0</v>
      </c>
      <c r="AM184" s="1">
        <v>170</v>
      </c>
      <c r="AN184" s="3">
        <f t="shared" si="61"/>
        <v>140</v>
      </c>
      <c r="AO184" s="3">
        <v>140</v>
      </c>
      <c r="AP184" s="1">
        <f t="shared" si="49"/>
        <v>0</v>
      </c>
      <c r="AQ184" s="1">
        <v>140</v>
      </c>
      <c r="AR184">
        <f t="shared" si="50"/>
        <v>30</v>
      </c>
      <c r="AS184">
        <f t="shared" si="51"/>
        <v>30</v>
      </c>
      <c r="AT184" s="102">
        <f t="shared" si="52"/>
        <v>0</v>
      </c>
      <c r="AU184" s="102">
        <f t="shared" si="53"/>
        <v>30</v>
      </c>
      <c r="AV184" s="1">
        <f t="shared" si="60"/>
        <v>170</v>
      </c>
      <c r="AW184" s="1">
        <f t="shared" si="54"/>
        <v>0</v>
      </c>
      <c r="AX184" s="1">
        <f t="shared" si="55"/>
        <v>0</v>
      </c>
      <c r="AY184" s="49">
        <v>0</v>
      </c>
      <c r="AZ184" s="3">
        <v>0</v>
      </c>
      <c r="BA184" s="3">
        <v>9</v>
      </c>
      <c r="BB184" s="1">
        <v>0</v>
      </c>
      <c r="BC184" s="3">
        <v>0</v>
      </c>
      <c r="BD184" s="3">
        <v>0</v>
      </c>
      <c r="BE184" s="3">
        <v>1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f t="shared" si="56"/>
        <v>10</v>
      </c>
      <c r="BQ184" s="3">
        <f t="shared" si="57"/>
        <v>10</v>
      </c>
      <c r="BR184" s="3">
        <f t="shared" si="62"/>
        <v>9</v>
      </c>
      <c r="BS184" s="3">
        <f t="shared" si="63"/>
        <v>9</v>
      </c>
      <c r="BT184" s="3">
        <f t="shared" si="58"/>
        <v>1</v>
      </c>
      <c r="BU184" s="3">
        <f t="shared" si="59"/>
        <v>1</v>
      </c>
      <c r="BV184" s="15">
        <v>2</v>
      </c>
      <c r="BW184" s="3">
        <v>48.9</v>
      </c>
      <c r="BX184" s="3">
        <v>68.400000000000006</v>
      </c>
      <c r="BY184" s="3">
        <v>-6.9</v>
      </c>
      <c r="BZ184" s="3">
        <v>32</v>
      </c>
      <c r="CA184" s="3">
        <v>0</v>
      </c>
      <c r="CB184" s="3">
        <v>0</v>
      </c>
      <c r="CC184" s="3">
        <v>96</v>
      </c>
      <c r="CD184" s="16">
        <v>97</v>
      </c>
      <c r="CE184" s="3">
        <v>0</v>
      </c>
      <c r="CF184" s="3">
        <v>0</v>
      </c>
      <c r="CG184" s="3">
        <v>0</v>
      </c>
      <c r="CH184" s="3">
        <v>0</v>
      </c>
      <c r="CI184" s="2" t="s">
        <v>189</v>
      </c>
      <c r="CJ184">
        <v>17</v>
      </c>
      <c r="CK184">
        <v>21</v>
      </c>
      <c r="CL184">
        <v>4</v>
      </c>
      <c r="CM184">
        <v>1</v>
      </c>
      <c r="CN184" s="2">
        <v>0</v>
      </c>
      <c r="CO184" s="3">
        <v>0</v>
      </c>
      <c r="CP184" s="3">
        <v>0</v>
      </c>
      <c r="CQ184" s="3">
        <v>0</v>
      </c>
      <c r="CR184" s="3">
        <v>0</v>
      </c>
      <c r="CS184" s="2" t="s">
        <v>189</v>
      </c>
      <c r="CT184">
        <v>2</v>
      </c>
      <c r="CU184">
        <v>0</v>
      </c>
      <c r="CV184">
        <v>0</v>
      </c>
      <c r="CW184">
        <v>0</v>
      </c>
      <c r="CX184">
        <v>0</v>
      </c>
      <c r="CY184" s="2" t="s">
        <v>189</v>
      </c>
      <c r="CZ184" s="3">
        <v>1</v>
      </c>
      <c r="DA184" s="3">
        <v>0</v>
      </c>
      <c r="DB184" s="3">
        <v>1</v>
      </c>
      <c r="DC184" s="3">
        <v>0</v>
      </c>
      <c r="DD184" s="3">
        <v>0</v>
      </c>
      <c r="DE184" s="53" t="s">
        <v>189</v>
      </c>
      <c r="DF184" s="3">
        <v>0</v>
      </c>
      <c r="DG184" s="3">
        <v>0</v>
      </c>
      <c r="DH184" s="3">
        <v>0</v>
      </c>
      <c r="DI184" s="3">
        <v>0</v>
      </c>
      <c r="DJ184" s="2" t="s">
        <v>189</v>
      </c>
      <c r="DK184" s="3">
        <v>0</v>
      </c>
      <c r="DL184" s="3">
        <v>0</v>
      </c>
      <c r="DM184" s="3">
        <v>0</v>
      </c>
      <c r="DN184" s="3">
        <v>0</v>
      </c>
      <c r="DO184" s="2" t="s">
        <v>189</v>
      </c>
    </row>
    <row r="185" spans="1:119">
      <c r="A185" t="s">
        <v>5</v>
      </c>
      <c r="B185" t="s">
        <v>247</v>
      </c>
      <c r="C185" t="s">
        <v>15</v>
      </c>
      <c r="D185" s="82">
        <v>15</v>
      </c>
      <c r="E185" t="s">
        <v>15</v>
      </c>
      <c r="F185" t="s">
        <v>497</v>
      </c>
      <c r="G185" s="3">
        <v>37.493980000000001</v>
      </c>
      <c r="H185" s="3">
        <v>108.17322</v>
      </c>
      <c r="I185" s="3">
        <v>3090</v>
      </c>
      <c r="J185" s="3" t="s">
        <v>18</v>
      </c>
      <c r="K185" s="16">
        <v>8</v>
      </c>
      <c r="L185" s="15">
        <v>24.9</v>
      </c>
      <c r="M185" s="16">
        <v>0.8</v>
      </c>
      <c r="N185" s="15">
        <v>10</v>
      </c>
      <c r="O185" s="1">
        <v>0</v>
      </c>
      <c r="P185" s="1">
        <v>0</v>
      </c>
      <c r="Q185" s="1">
        <v>0</v>
      </c>
      <c r="R185" s="3">
        <v>6</v>
      </c>
      <c r="S185" s="3">
        <v>0</v>
      </c>
      <c r="T185" s="3">
        <v>0</v>
      </c>
      <c r="U185" s="3">
        <v>2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8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73">
        <v>0</v>
      </c>
      <c r="AM185" s="1">
        <v>160</v>
      </c>
      <c r="AN185" s="3">
        <f t="shared" si="61"/>
        <v>60</v>
      </c>
      <c r="AO185" s="3">
        <v>60</v>
      </c>
      <c r="AP185" s="1">
        <f t="shared" si="49"/>
        <v>0</v>
      </c>
      <c r="AQ185" s="1">
        <v>60</v>
      </c>
      <c r="AR185">
        <f t="shared" si="50"/>
        <v>100</v>
      </c>
      <c r="AS185">
        <f t="shared" si="51"/>
        <v>100</v>
      </c>
      <c r="AT185" s="102">
        <f t="shared" si="52"/>
        <v>0</v>
      </c>
      <c r="AU185" s="102">
        <f t="shared" si="53"/>
        <v>100</v>
      </c>
      <c r="AV185" s="1">
        <f t="shared" si="60"/>
        <v>160</v>
      </c>
      <c r="AW185" s="1">
        <f t="shared" si="54"/>
        <v>0</v>
      </c>
      <c r="AX185" s="1">
        <f t="shared" si="55"/>
        <v>0</v>
      </c>
      <c r="AY185" s="49">
        <v>0</v>
      </c>
      <c r="AZ185" s="3">
        <v>0</v>
      </c>
      <c r="BA185" s="3">
        <v>9</v>
      </c>
      <c r="BB185" s="1">
        <v>0</v>
      </c>
      <c r="BC185" s="3">
        <v>0</v>
      </c>
      <c r="BD185" s="3">
        <v>0</v>
      </c>
      <c r="BE185" s="3">
        <v>7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f t="shared" si="56"/>
        <v>16</v>
      </c>
      <c r="BQ185" s="3">
        <f t="shared" si="57"/>
        <v>16</v>
      </c>
      <c r="BR185" s="3">
        <f t="shared" si="62"/>
        <v>9</v>
      </c>
      <c r="BS185" s="3">
        <f t="shared" si="63"/>
        <v>9</v>
      </c>
      <c r="BT185" s="3">
        <f t="shared" si="58"/>
        <v>7</v>
      </c>
      <c r="BU185" s="3">
        <f t="shared" si="59"/>
        <v>7</v>
      </c>
      <c r="BV185" s="15">
        <v>4</v>
      </c>
      <c r="BW185" s="3">
        <v>41.6</v>
      </c>
      <c r="BX185" s="3">
        <v>81</v>
      </c>
      <c r="BY185" s="3">
        <v>-2</v>
      </c>
      <c r="BZ185" s="3">
        <v>20</v>
      </c>
      <c r="CA185" s="3">
        <v>0</v>
      </c>
      <c r="CB185" s="3">
        <v>0</v>
      </c>
      <c r="CC185" s="3">
        <v>505</v>
      </c>
      <c r="CD185" s="16">
        <v>506</v>
      </c>
      <c r="CE185" s="3">
        <v>0</v>
      </c>
      <c r="CF185" s="3">
        <v>0</v>
      </c>
      <c r="CG185" s="3">
        <v>0</v>
      </c>
      <c r="CH185" s="3">
        <v>0</v>
      </c>
      <c r="CI185" s="2" t="s">
        <v>189</v>
      </c>
      <c r="CJ185">
        <v>21</v>
      </c>
      <c r="CK185">
        <v>16</v>
      </c>
      <c r="CL185">
        <v>1</v>
      </c>
      <c r="CM185">
        <v>4</v>
      </c>
      <c r="CN185" s="2">
        <v>0</v>
      </c>
      <c r="CO185" s="3">
        <v>0</v>
      </c>
      <c r="CP185" s="3">
        <v>0</v>
      </c>
      <c r="CQ185" s="3">
        <v>0</v>
      </c>
      <c r="CR185" s="3">
        <v>0</v>
      </c>
      <c r="CS185" s="2" t="s">
        <v>189</v>
      </c>
      <c r="CT185">
        <v>0</v>
      </c>
      <c r="CU185">
        <v>2</v>
      </c>
      <c r="CV185">
        <v>1</v>
      </c>
      <c r="CW185">
        <v>1</v>
      </c>
      <c r="CX185">
        <v>0</v>
      </c>
      <c r="CY185" s="2" t="s">
        <v>189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53" t="s">
        <v>189</v>
      </c>
      <c r="DF185" s="3">
        <v>0</v>
      </c>
      <c r="DG185" s="3">
        <v>0</v>
      </c>
      <c r="DH185" s="3">
        <v>0</v>
      </c>
      <c r="DI185" s="3">
        <v>0</v>
      </c>
      <c r="DJ185" s="2" t="s">
        <v>189</v>
      </c>
      <c r="DK185" s="3">
        <v>0</v>
      </c>
      <c r="DL185" s="3">
        <v>0</v>
      </c>
      <c r="DM185" s="3">
        <v>0</v>
      </c>
      <c r="DN185" s="3">
        <v>0</v>
      </c>
      <c r="DO185" s="2" t="s">
        <v>189</v>
      </c>
    </row>
    <row r="186" spans="1:119">
      <c r="A186" t="s">
        <v>5</v>
      </c>
      <c r="B186" t="s">
        <v>247</v>
      </c>
      <c r="C186" t="s">
        <v>15</v>
      </c>
      <c r="D186" s="82">
        <v>15</v>
      </c>
      <c r="E186" t="s">
        <v>8</v>
      </c>
      <c r="F186" t="s">
        <v>496</v>
      </c>
      <c r="G186" s="3">
        <v>37.494280000000003</v>
      </c>
      <c r="H186" s="3">
        <v>108.17317</v>
      </c>
      <c r="I186" s="3">
        <v>3089</v>
      </c>
      <c r="J186" s="3" t="s">
        <v>18</v>
      </c>
      <c r="K186" s="16">
        <v>5</v>
      </c>
      <c r="L186" s="15">
        <v>28.8</v>
      </c>
      <c r="M186" s="16">
        <v>1.1000000000000001</v>
      </c>
      <c r="N186" s="15">
        <v>10</v>
      </c>
      <c r="O186" s="1">
        <v>0</v>
      </c>
      <c r="P186" s="1">
        <v>0</v>
      </c>
      <c r="Q186" s="1">
        <v>0</v>
      </c>
      <c r="R186" s="3">
        <v>7</v>
      </c>
      <c r="S186" s="3">
        <v>0</v>
      </c>
      <c r="T186" s="3">
        <v>1</v>
      </c>
      <c r="U186" s="3">
        <v>2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73">
        <v>0</v>
      </c>
      <c r="AM186" s="1">
        <v>110</v>
      </c>
      <c r="AN186" s="3">
        <f t="shared" si="61"/>
        <v>70</v>
      </c>
      <c r="AO186" s="3">
        <v>70</v>
      </c>
      <c r="AP186" s="1">
        <f t="shared" si="49"/>
        <v>10</v>
      </c>
      <c r="AQ186" s="1">
        <v>80</v>
      </c>
      <c r="AR186">
        <f t="shared" si="50"/>
        <v>30</v>
      </c>
      <c r="AS186">
        <f t="shared" si="51"/>
        <v>30</v>
      </c>
      <c r="AT186" s="102">
        <f t="shared" si="52"/>
        <v>0</v>
      </c>
      <c r="AU186" s="102">
        <f t="shared" si="53"/>
        <v>30</v>
      </c>
      <c r="AV186" s="1">
        <f t="shared" si="60"/>
        <v>100</v>
      </c>
      <c r="AW186" s="1">
        <f t="shared" si="54"/>
        <v>0</v>
      </c>
      <c r="AX186" s="1">
        <f t="shared" si="55"/>
        <v>10</v>
      </c>
      <c r="AY186" s="49">
        <v>0</v>
      </c>
      <c r="AZ186" s="3">
        <v>0</v>
      </c>
      <c r="BA186" s="3">
        <v>11</v>
      </c>
      <c r="BB186" s="1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f t="shared" si="56"/>
        <v>11</v>
      </c>
      <c r="BQ186" s="3">
        <f t="shared" si="57"/>
        <v>11</v>
      </c>
      <c r="BR186" s="3">
        <f t="shared" si="62"/>
        <v>11</v>
      </c>
      <c r="BS186" s="3">
        <f t="shared" si="63"/>
        <v>11</v>
      </c>
      <c r="BT186" s="3">
        <f t="shared" si="58"/>
        <v>0</v>
      </c>
      <c r="BU186" s="3">
        <f t="shared" si="59"/>
        <v>0</v>
      </c>
      <c r="BV186" s="15">
        <v>3</v>
      </c>
      <c r="BW186" s="3">
        <v>41.8</v>
      </c>
      <c r="BX186" s="3">
        <v>103</v>
      </c>
      <c r="BY186" s="3">
        <v>7</v>
      </c>
      <c r="BZ186" s="3">
        <v>20</v>
      </c>
      <c r="CA186" s="3">
        <v>0</v>
      </c>
      <c r="CB186" s="3">
        <v>0</v>
      </c>
      <c r="CC186" s="3">
        <v>503</v>
      </c>
      <c r="CD186" s="16">
        <v>504</v>
      </c>
      <c r="CE186" s="3">
        <v>0</v>
      </c>
      <c r="CF186" s="3">
        <v>0</v>
      </c>
      <c r="CG186" s="3">
        <v>0</v>
      </c>
      <c r="CH186" s="3">
        <v>0</v>
      </c>
      <c r="CI186" s="2" t="s">
        <v>189</v>
      </c>
      <c r="CJ186">
        <v>14</v>
      </c>
      <c r="CK186">
        <v>13</v>
      </c>
      <c r="CL186">
        <v>3</v>
      </c>
      <c r="CM186">
        <v>9</v>
      </c>
      <c r="CN186" s="2">
        <v>0</v>
      </c>
      <c r="CO186" s="3">
        <v>0</v>
      </c>
      <c r="CP186" s="3">
        <v>0</v>
      </c>
      <c r="CQ186" s="3">
        <v>0</v>
      </c>
      <c r="CR186" s="3">
        <v>0</v>
      </c>
      <c r="CS186" s="2" t="s">
        <v>189</v>
      </c>
      <c r="CT186">
        <v>16</v>
      </c>
      <c r="CU186">
        <v>0</v>
      </c>
      <c r="CV186">
        <v>0</v>
      </c>
      <c r="CW186">
        <v>0</v>
      </c>
      <c r="CX186">
        <v>0</v>
      </c>
      <c r="CY186" s="2" t="s">
        <v>189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53" t="s">
        <v>189</v>
      </c>
      <c r="DF186" s="3">
        <v>0</v>
      </c>
      <c r="DG186" s="3">
        <v>0</v>
      </c>
      <c r="DH186" s="3">
        <v>0</v>
      </c>
      <c r="DI186" s="3">
        <v>0</v>
      </c>
      <c r="DJ186" s="2" t="s">
        <v>189</v>
      </c>
      <c r="DK186" s="3">
        <v>0</v>
      </c>
      <c r="DL186" s="3">
        <v>0</v>
      </c>
      <c r="DM186" s="3">
        <v>0</v>
      </c>
      <c r="DN186" s="3">
        <v>0</v>
      </c>
      <c r="DO186" s="2" t="s">
        <v>189</v>
      </c>
    </row>
    <row r="187" spans="1:119">
      <c r="A187" t="s">
        <v>5</v>
      </c>
      <c r="B187" t="s">
        <v>247</v>
      </c>
      <c r="C187" t="s">
        <v>8</v>
      </c>
      <c r="D187" s="82" t="s">
        <v>525</v>
      </c>
      <c r="E187" t="s">
        <v>15</v>
      </c>
      <c r="F187" t="str">
        <f t="shared" ref="F187:F214" si="66">CONCATENATE(B187,"-",C187,"-",D187,E187)</f>
        <v>POTR-L-01H</v>
      </c>
      <c r="G187" s="1">
        <v>37.491239999999998</v>
      </c>
      <c r="H187" s="3">
        <v>108.23892000000001</v>
      </c>
      <c r="I187" s="1">
        <v>2710</v>
      </c>
      <c r="J187" s="3" t="s">
        <v>18</v>
      </c>
      <c r="K187" s="16">
        <v>3</v>
      </c>
      <c r="L187" s="15">
        <v>23.2</v>
      </c>
      <c r="M187" s="16">
        <v>1.2</v>
      </c>
      <c r="N187" s="15">
        <v>10</v>
      </c>
      <c r="O187" s="3">
        <v>1</v>
      </c>
      <c r="P187" s="3">
        <v>0</v>
      </c>
      <c r="Q187" s="3">
        <v>0</v>
      </c>
      <c r="R187" s="1">
        <v>10</v>
      </c>
      <c r="S187" s="1">
        <v>1</v>
      </c>
      <c r="T187" s="1">
        <v>3</v>
      </c>
      <c r="U187" s="3">
        <v>0</v>
      </c>
      <c r="V187" s="3">
        <v>0</v>
      </c>
      <c r="W187" s="3">
        <v>0</v>
      </c>
      <c r="X187" s="1">
        <v>2</v>
      </c>
      <c r="Y187" s="1">
        <v>0</v>
      </c>
      <c r="Z187" s="1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6">
        <v>0</v>
      </c>
      <c r="AM187" s="1">
        <v>170</v>
      </c>
      <c r="AN187" s="3">
        <f t="shared" si="61"/>
        <v>100</v>
      </c>
      <c r="AO187" s="3">
        <v>110</v>
      </c>
      <c r="AP187" s="1">
        <f t="shared" si="49"/>
        <v>40</v>
      </c>
      <c r="AQ187" s="1">
        <v>140</v>
      </c>
      <c r="AR187">
        <f t="shared" si="50"/>
        <v>30</v>
      </c>
      <c r="AS187">
        <f t="shared" si="51"/>
        <v>30</v>
      </c>
      <c r="AT187" s="102">
        <f t="shared" si="52"/>
        <v>0</v>
      </c>
      <c r="AU187" s="102">
        <f t="shared" si="53"/>
        <v>30</v>
      </c>
      <c r="AV187" s="1">
        <f t="shared" si="60"/>
        <v>130</v>
      </c>
      <c r="AW187" s="1">
        <f t="shared" si="54"/>
        <v>10</v>
      </c>
      <c r="AX187" s="1">
        <f t="shared" si="55"/>
        <v>30</v>
      </c>
      <c r="AY187" s="15">
        <v>1</v>
      </c>
      <c r="AZ187" s="3">
        <v>0</v>
      </c>
      <c r="BA187" s="1">
        <v>6</v>
      </c>
      <c r="BB187" s="1">
        <v>0</v>
      </c>
      <c r="BC187" s="3">
        <v>0</v>
      </c>
      <c r="BD187" s="3">
        <v>0</v>
      </c>
      <c r="BE187" s="3">
        <v>0</v>
      </c>
      <c r="BF187" s="3">
        <v>0</v>
      </c>
      <c r="BG187" s="1">
        <v>2</v>
      </c>
      <c r="BH187" s="1">
        <v>0</v>
      </c>
      <c r="BI187" s="1">
        <v>0</v>
      </c>
      <c r="BJ187" s="3">
        <v>0</v>
      </c>
      <c r="BK187" s="3">
        <v>0</v>
      </c>
      <c r="BL187" s="1">
        <v>0</v>
      </c>
      <c r="BM187" s="3">
        <v>0</v>
      </c>
      <c r="BN187" s="3">
        <v>0</v>
      </c>
      <c r="BO187" s="3">
        <v>0</v>
      </c>
      <c r="BP187" s="3">
        <f t="shared" si="56"/>
        <v>9</v>
      </c>
      <c r="BQ187" s="3">
        <f t="shared" si="57"/>
        <v>9</v>
      </c>
      <c r="BR187" s="3">
        <f t="shared" si="62"/>
        <v>6</v>
      </c>
      <c r="BS187" s="3">
        <f t="shared" si="63"/>
        <v>6</v>
      </c>
      <c r="BT187" s="3">
        <f t="shared" si="58"/>
        <v>3</v>
      </c>
      <c r="BU187" s="3">
        <f t="shared" si="59"/>
        <v>3</v>
      </c>
      <c r="BV187" s="46">
        <v>4</v>
      </c>
      <c r="BW187" s="3">
        <v>58.8</v>
      </c>
      <c r="BX187" s="3">
        <v>83.1</v>
      </c>
      <c r="BY187" s="3">
        <v>0</v>
      </c>
      <c r="BZ187" s="3">
        <v>15</v>
      </c>
      <c r="CB187" s="3" t="s">
        <v>430</v>
      </c>
      <c r="CC187" s="3">
        <v>228</v>
      </c>
      <c r="CD187" s="16">
        <v>229</v>
      </c>
      <c r="CE187" s="3">
        <v>0</v>
      </c>
      <c r="CF187" s="3">
        <v>0</v>
      </c>
      <c r="CG187" s="3">
        <v>1</v>
      </c>
      <c r="CH187" s="3">
        <v>0</v>
      </c>
      <c r="CI187" s="2" t="s">
        <v>189</v>
      </c>
      <c r="CJ187">
        <v>16</v>
      </c>
      <c r="CK187">
        <v>4</v>
      </c>
      <c r="CL187">
        <v>0</v>
      </c>
      <c r="CM187">
        <v>0</v>
      </c>
      <c r="CN187" s="2" t="s">
        <v>189</v>
      </c>
      <c r="CO187" s="3">
        <v>0</v>
      </c>
      <c r="CP187" s="3">
        <v>0</v>
      </c>
      <c r="CQ187" s="3">
        <v>0</v>
      </c>
      <c r="CR187" s="3">
        <v>1</v>
      </c>
      <c r="CS187" s="2" t="s">
        <v>189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2" t="s">
        <v>189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2" t="s">
        <v>189</v>
      </c>
      <c r="DF187" s="3">
        <v>0</v>
      </c>
      <c r="DG187" s="3">
        <v>0</v>
      </c>
      <c r="DH187" s="3">
        <v>0</v>
      </c>
      <c r="DI187" s="3">
        <v>0</v>
      </c>
      <c r="DJ187" s="2" t="s">
        <v>189</v>
      </c>
      <c r="DK187" s="3">
        <v>0</v>
      </c>
      <c r="DL187" s="3">
        <v>0</v>
      </c>
      <c r="DM187" s="3">
        <v>0</v>
      </c>
      <c r="DN187" s="3">
        <v>0</v>
      </c>
      <c r="DO187" s="2" t="s">
        <v>189</v>
      </c>
    </row>
    <row r="188" spans="1:119">
      <c r="A188" t="s">
        <v>5</v>
      </c>
      <c r="B188" t="s">
        <v>247</v>
      </c>
      <c r="C188" t="s">
        <v>8</v>
      </c>
      <c r="D188" s="82" t="s">
        <v>525</v>
      </c>
      <c r="E188" t="s">
        <v>8</v>
      </c>
      <c r="F188" t="str">
        <f t="shared" si="66"/>
        <v>POTR-L-01L</v>
      </c>
      <c r="G188" s="1">
        <v>37.491169999999997</v>
      </c>
      <c r="H188" s="3">
        <v>108.23897000000001</v>
      </c>
      <c r="I188" s="1">
        <v>2709</v>
      </c>
      <c r="J188" s="3" t="s">
        <v>18</v>
      </c>
      <c r="K188" s="16">
        <v>3</v>
      </c>
      <c r="L188" s="15">
        <v>21</v>
      </c>
      <c r="M188" s="16">
        <v>1.2</v>
      </c>
      <c r="N188" s="15">
        <v>10</v>
      </c>
      <c r="O188" s="3">
        <v>0</v>
      </c>
      <c r="P188" s="3">
        <v>0</v>
      </c>
      <c r="Q188" s="3">
        <v>0</v>
      </c>
      <c r="R188" s="1">
        <v>2</v>
      </c>
      <c r="S188" s="1">
        <v>0</v>
      </c>
      <c r="T188" s="1">
        <v>1</v>
      </c>
      <c r="U188" s="3">
        <v>0</v>
      </c>
      <c r="V188" s="3">
        <v>0</v>
      </c>
      <c r="W188" s="3">
        <v>0</v>
      </c>
      <c r="X188" s="1">
        <v>2</v>
      </c>
      <c r="Y188" s="1">
        <v>0</v>
      </c>
      <c r="Z188" s="1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6">
        <v>0</v>
      </c>
      <c r="AM188" s="1">
        <v>50</v>
      </c>
      <c r="AN188" s="3">
        <f t="shared" si="61"/>
        <v>20</v>
      </c>
      <c r="AO188" s="3">
        <v>20</v>
      </c>
      <c r="AP188" s="1">
        <f t="shared" si="49"/>
        <v>10</v>
      </c>
      <c r="AQ188" s="1">
        <v>30</v>
      </c>
      <c r="AR188">
        <f t="shared" si="50"/>
        <v>20</v>
      </c>
      <c r="AS188">
        <f t="shared" si="51"/>
        <v>20</v>
      </c>
      <c r="AT188" s="102">
        <f t="shared" si="52"/>
        <v>0</v>
      </c>
      <c r="AU188" s="102">
        <f t="shared" si="53"/>
        <v>20</v>
      </c>
      <c r="AV188" s="1">
        <f t="shared" si="60"/>
        <v>40</v>
      </c>
      <c r="AW188" s="1">
        <f t="shared" si="54"/>
        <v>0</v>
      </c>
      <c r="AX188" s="1">
        <f t="shared" si="55"/>
        <v>10</v>
      </c>
      <c r="AY188" s="15">
        <v>0</v>
      </c>
      <c r="AZ188" s="3">
        <v>0</v>
      </c>
      <c r="BA188" s="1">
        <v>2</v>
      </c>
      <c r="BB188" s="1">
        <v>0</v>
      </c>
      <c r="BC188" s="3">
        <v>0</v>
      </c>
      <c r="BD188" s="3">
        <v>0</v>
      </c>
      <c r="BE188" s="3">
        <v>0</v>
      </c>
      <c r="BF188" s="3">
        <v>0</v>
      </c>
      <c r="BG188" s="1">
        <v>1</v>
      </c>
      <c r="BH188" s="1">
        <v>0</v>
      </c>
      <c r="BI188" s="1">
        <v>0</v>
      </c>
      <c r="BJ188" s="3">
        <v>0</v>
      </c>
      <c r="BK188" s="3">
        <v>0</v>
      </c>
      <c r="BL188" s="1">
        <v>0</v>
      </c>
      <c r="BM188" s="3">
        <v>0</v>
      </c>
      <c r="BN188" s="3">
        <v>0</v>
      </c>
      <c r="BO188" s="3">
        <v>0</v>
      </c>
      <c r="BP188" s="3">
        <f t="shared" si="56"/>
        <v>3</v>
      </c>
      <c r="BQ188" s="3">
        <f t="shared" si="57"/>
        <v>3</v>
      </c>
      <c r="BR188" s="3">
        <f t="shared" si="62"/>
        <v>2</v>
      </c>
      <c r="BS188" s="3">
        <f t="shared" si="63"/>
        <v>2</v>
      </c>
      <c r="BT188" s="3">
        <f t="shared" si="58"/>
        <v>1</v>
      </c>
      <c r="BU188" s="3">
        <f t="shared" si="59"/>
        <v>1</v>
      </c>
      <c r="BV188" s="46">
        <v>0</v>
      </c>
      <c r="BW188" s="3">
        <v>45.5</v>
      </c>
      <c r="BX188" s="3">
        <v>74.2</v>
      </c>
      <c r="BY188" s="3">
        <v>0</v>
      </c>
      <c r="BZ188" s="3">
        <v>16</v>
      </c>
      <c r="CB188" s="3" t="s">
        <v>430</v>
      </c>
      <c r="CC188" s="3">
        <v>230</v>
      </c>
      <c r="CD188" s="16">
        <v>231</v>
      </c>
      <c r="CE188" s="3">
        <v>0</v>
      </c>
      <c r="CF188" s="3">
        <v>0</v>
      </c>
      <c r="CG188" s="3">
        <v>0</v>
      </c>
      <c r="CH188" s="3">
        <v>0</v>
      </c>
      <c r="CI188" s="2" t="s">
        <v>189</v>
      </c>
      <c r="CJ188">
        <v>41</v>
      </c>
      <c r="CK188">
        <v>8</v>
      </c>
      <c r="CL188">
        <v>0</v>
      </c>
      <c r="CM188">
        <v>0</v>
      </c>
      <c r="CN188" s="2" t="s">
        <v>189</v>
      </c>
      <c r="CO188" s="3">
        <v>1</v>
      </c>
      <c r="CP188" s="3">
        <v>0</v>
      </c>
      <c r="CQ188" s="3">
        <v>0</v>
      </c>
      <c r="CR188" s="3">
        <v>0</v>
      </c>
      <c r="CS188" s="2" t="s">
        <v>189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2" t="s">
        <v>189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2" t="s">
        <v>189</v>
      </c>
      <c r="DF188" s="3">
        <v>0</v>
      </c>
      <c r="DG188" s="3">
        <v>0</v>
      </c>
      <c r="DH188" s="3">
        <v>0</v>
      </c>
      <c r="DI188" s="3">
        <v>0</v>
      </c>
      <c r="DJ188" s="2" t="s">
        <v>189</v>
      </c>
      <c r="DK188" s="3">
        <v>0</v>
      </c>
      <c r="DL188" s="3">
        <v>0</v>
      </c>
      <c r="DM188" s="3">
        <v>0</v>
      </c>
      <c r="DN188" s="3">
        <v>0</v>
      </c>
      <c r="DO188" s="2" t="s">
        <v>189</v>
      </c>
    </row>
    <row r="189" spans="1:119">
      <c r="A189" t="s">
        <v>5</v>
      </c>
      <c r="B189" t="s">
        <v>247</v>
      </c>
      <c r="C189" t="s">
        <v>8</v>
      </c>
      <c r="D189" s="82">
        <v>2</v>
      </c>
      <c r="E189" t="s">
        <v>15</v>
      </c>
      <c r="F189" t="str">
        <f t="shared" si="66"/>
        <v>POTR-L-2H</v>
      </c>
      <c r="G189" s="1">
        <v>37.490869999999994</v>
      </c>
      <c r="H189" s="3">
        <v>108.23985</v>
      </c>
      <c r="I189" s="1">
        <v>2706</v>
      </c>
      <c r="J189" s="3" t="s">
        <v>18</v>
      </c>
      <c r="K189" s="16">
        <v>3</v>
      </c>
      <c r="L189" s="15">
        <v>26.9</v>
      </c>
      <c r="M189" s="16">
        <v>1.1000000000000001</v>
      </c>
      <c r="N189" s="15">
        <v>10</v>
      </c>
      <c r="O189" s="3">
        <v>2</v>
      </c>
      <c r="P189" s="3">
        <v>0</v>
      </c>
      <c r="Q189" s="3">
        <v>0</v>
      </c>
      <c r="R189" s="3">
        <v>1</v>
      </c>
      <c r="S189" s="3">
        <v>1</v>
      </c>
      <c r="T189" s="3">
        <v>1</v>
      </c>
      <c r="U189" s="3">
        <v>0</v>
      </c>
      <c r="V189" s="3">
        <v>0</v>
      </c>
      <c r="W189" s="3">
        <v>0</v>
      </c>
      <c r="X189" s="3">
        <v>3</v>
      </c>
      <c r="Y189" s="1">
        <v>0</v>
      </c>
      <c r="Z189" s="1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6">
        <v>0</v>
      </c>
      <c r="AM189" s="1">
        <v>80</v>
      </c>
      <c r="AN189" s="3">
        <f t="shared" ref="AN189:AN220" si="67">N189*R189</f>
        <v>10</v>
      </c>
      <c r="AO189" s="3">
        <v>20</v>
      </c>
      <c r="AP189" s="1">
        <f t="shared" si="49"/>
        <v>20</v>
      </c>
      <c r="AQ189" s="1">
        <v>30</v>
      </c>
      <c r="AR189">
        <f t="shared" si="50"/>
        <v>50</v>
      </c>
      <c r="AS189">
        <f t="shared" si="51"/>
        <v>50</v>
      </c>
      <c r="AT189" s="102">
        <f t="shared" si="52"/>
        <v>0</v>
      </c>
      <c r="AU189" s="102">
        <f t="shared" si="53"/>
        <v>50</v>
      </c>
      <c r="AV189" s="1">
        <f t="shared" si="60"/>
        <v>60</v>
      </c>
      <c r="AW189" s="1">
        <f t="shared" si="54"/>
        <v>10</v>
      </c>
      <c r="AX189" s="1">
        <f t="shared" si="55"/>
        <v>10</v>
      </c>
      <c r="AY189" s="15">
        <v>2</v>
      </c>
      <c r="AZ189" s="3">
        <v>0</v>
      </c>
      <c r="BA189" s="3">
        <v>1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2</v>
      </c>
      <c r="BH189" s="1">
        <v>0</v>
      </c>
      <c r="BI189" s="1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f t="shared" si="56"/>
        <v>5</v>
      </c>
      <c r="BQ189" s="3">
        <f t="shared" si="57"/>
        <v>5</v>
      </c>
      <c r="BR189" s="3">
        <f t="shared" ref="BR189:BR220" si="68">SUM(BA189:BB189)</f>
        <v>1</v>
      </c>
      <c r="BS189" s="3">
        <f t="shared" ref="BS189:BS220" si="69">BA189</f>
        <v>1</v>
      </c>
      <c r="BT189" s="3">
        <f t="shared" si="58"/>
        <v>4</v>
      </c>
      <c r="BU189" s="3">
        <f t="shared" si="59"/>
        <v>4</v>
      </c>
      <c r="BV189" s="46">
        <v>2</v>
      </c>
      <c r="BW189" s="3">
        <v>63</v>
      </c>
      <c r="BX189" s="3">
        <v>92</v>
      </c>
      <c r="BY189" s="3">
        <v>0</v>
      </c>
      <c r="BZ189" s="3">
        <v>17</v>
      </c>
      <c r="CB189" s="3" t="s">
        <v>430</v>
      </c>
      <c r="CC189" s="3">
        <v>238</v>
      </c>
      <c r="CD189" s="16">
        <v>239</v>
      </c>
      <c r="CE189" s="3">
        <v>0</v>
      </c>
      <c r="CF189" s="3">
        <v>0</v>
      </c>
      <c r="CG189" s="3">
        <v>0</v>
      </c>
      <c r="CH189" s="3">
        <v>0</v>
      </c>
      <c r="CI189" s="2" t="s">
        <v>189</v>
      </c>
      <c r="CJ189">
        <v>12</v>
      </c>
      <c r="CK189">
        <v>8</v>
      </c>
      <c r="CL189">
        <v>4</v>
      </c>
      <c r="CM189">
        <v>0</v>
      </c>
      <c r="CN189" s="2" t="s">
        <v>336</v>
      </c>
      <c r="CO189" s="3">
        <v>0</v>
      </c>
      <c r="CP189" s="3">
        <v>0</v>
      </c>
      <c r="CQ189" s="3">
        <v>0</v>
      </c>
      <c r="CR189" s="3">
        <v>1</v>
      </c>
      <c r="CS189" s="2" t="s">
        <v>189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2" t="s">
        <v>189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2" t="s">
        <v>189</v>
      </c>
      <c r="DF189" s="3">
        <v>0</v>
      </c>
      <c r="DG189" s="3">
        <v>0</v>
      </c>
      <c r="DH189" s="3">
        <v>0</v>
      </c>
      <c r="DI189" s="3">
        <v>0</v>
      </c>
      <c r="DJ189" s="2" t="s">
        <v>189</v>
      </c>
      <c r="DK189" s="3">
        <v>0</v>
      </c>
      <c r="DL189" s="3">
        <v>0</v>
      </c>
      <c r="DM189" s="3">
        <v>0</v>
      </c>
      <c r="DN189" s="3">
        <v>0</v>
      </c>
      <c r="DO189" s="2" t="s">
        <v>189</v>
      </c>
    </row>
    <row r="190" spans="1:119">
      <c r="A190" t="s">
        <v>5</v>
      </c>
      <c r="B190" t="s">
        <v>247</v>
      </c>
      <c r="C190" t="s">
        <v>8</v>
      </c>
      <c r="D190" s="82">
        <v>2</v>
      </c>
      <c r="E190" t="s">
        <v>8</v>
      </c>
      <c r="F190" t="str">
        <f t="shared" si="66"/>
        <v>POTR-L-2L</v>
      </c>
      <c r="G190" s="1">
        <v>37.490389999999998</v>
      </c>
      <c r="H190" s="3">
        <v>108.23978</v>
      </c>
      <c r="I190" s="1">
        <v>2703</v>
      </c>
      <c r="J190" s="3" t="s">
        <v>16</v>
      </c>
      <c r="K190" s="16">
        <v>7</v>
      </c>
      <c r="L190" s="15">
        <v>27.2</v>
      </c>
      <c r="M190" s="16">
        <v>1.4</v>
      </c>
      <c r="N190" s="15">
        <v>10</v>
      </c>
      <c r="O190" s="3">
        <v>0</v>
      </c>
      <c r="P190" s="3">
        <v>0</v>
      </c>
      <c r="Q190" s="3">
        <v>0</v>
      </c>
      <c r="R190" s="3">
        <v>2</v>
      </c>
      <c r="S190" s="3">
        <v>1</v>
      </c>
      <c r="T190" s="3">
        <v>1</v>
      </c>
      <c r="U190" s="3">
        <v>0</v>
      </c>
      <c r="V190" s="3">
        <v>0</v>
      </c>
      <c r="W190" s="3">
        <v>0</v>
      </c>
      <c r="X190" s="3">
        <v>1</v>
      </c>
      <c r="Y190" s="1">
        <v>0</v>
      </c>
      <c r="Z190" s="1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6">
        <v>0</v>
      </c>
      <c r="AM190" s="1">
        <v>50</v>
      </c>
      <c r="AN190" s="3">
        <f t="shared" si="67"/>
        <v>20</v>
      </c>
      <c r="AO190" s="3">
        <v>30</v>
      </c>
      <c r="AP190" s="1">
        <f t="shared" si="49"/>
        <v>20</v>
      </c>
      <c r="AQ190" s="1">
        <v>40</v>
      </c>
      <c r="AR190">
        <f t="shared" si="50"/>
        <v>10</v>
      </c>
      <c r="AS190">
        <f t="shared" si="51"/>
        <v>10</v>
      </c>
      <c r="AT190" s="102">
        <f t="shared" si="52"/>
        <v>0</v>
      </c>
      <c r="AU190" s="102">
        <f t="shared" si="53"/>
        <v>10</v>
      </c>
      <c r="AV190" s="1">
        <f t="shared" si="60"/>
        <v>30</v>
      </c>
      <c r="AW190" s="1">
        <f t="shared" si="54"/>
        <v>10</v>
      </c>
      <c r="AX190" s="1">
        <f t="shared" si="55"/>
        <v>10</v>
      </c>
      <c r="AY190" s="15">
        <v>0</v>
      </c>
      <c r="AZ190" s="3">
        <v>0</v>
      </c>
      <c r="BA190" s="3">
        <v>2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1</v>
      </c>
      <c r="BH190" s="1">
        <v>0</v>
      </c>
      <c r="BI190" s="1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f t="shared" si="56"/>
        <v>3</v>
      </c>
      <c r="BQ190" s="3">
        <f t="shared" si="57"/>
        <v>3</v>
      </c>
      <c r="BR190" s="3">
        <f t="shared" si="68"/>
        <v>2</v>
      </c>
      <c r="BS190" s="3">
        <f t="shared" si="69"/>
        <v>2</v>
      </c>
      <c r="BT190" s="3">
        <f t="shared" si="58"/>
        <v>1</v>
      </c>
      <c r="BU190" s="3">
        <f t="shared" si="59"/>
        <v>1</v>
      </c>
      <c r="BV190" s="46">
        <v>1</v>
      </c>
      <c r="BW190" s="3">
        <v>50.5</v>
      </c>
      <c r="BX190" s="3">
        <v>89.6</v>
      </c>
      <c r="BY190" s="3">
        <v>0</v>
      </c>
      <c r="BZ190" s="3">
        <v>16</v>
      </c>
      <c r="CB190" s="3" t="s">
        <v>430</v>
      </c>
      <c r="CC190" s="3">
        <v>236</v>
      </c>
      <c r="CD190" s="16">
        <v>237</v>
      </c>
      <c r="CE190" s="3">
        <v>0</v>
      </c>
      <c r="CF190" s="3">
        <v>0</v>
      </c>
      <c r="CG190" s="3">
        <v>0</v>
      </c>
      <c r="CH190" s="3">
        <v>0</v>
      </c>
      <c r="CI190" s="2" t="s">
        <v>189</v>
      </c>
      <c r="CJ190">
        <v>7</v>
      </c>
      <c r="CK190">
        <v>3</v>
      </c>
      <c r="CL190">
        <v>1</v>
      </c>
      <c r="CM190">
        <v>1</v>
      </c>
      <c r="CN190" s="2" t="s">
        <v>189</v>
      </c>
      <c r="CO190" s="3">
        <v>0</v>
      </c>
      <c r="CP190" s="3">
        <v>1</v>
      </c>
      <c r="CQ190" s="3">
        <v>0</v>
      </c>
      <c r="CR190" s="3">
        <v>1</v>
      </c>
      <c r="CS190" s="2" t="s">
        <v>189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2" t="s">
        <v>189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2" t="s">
        <v>189</v>
      </c>
      <c r="DF190" s="3">
        <v>0</v>
      </c>
      <c r="DG190" s="3">
        <v>0</v>
      </c>
      <c r="DH190" s="3">
        <v>0</v>
      </c>
      <c r="DI190" s="3">
        <v>0</v>
      </c>
      <c r="DJ190" s="2" t="s">
        <v>189</v>
      </c>
      <c r="DK190" s="3">
        <v>0</v>
      </c>
      <c r="DL190" s="3">
        <v>0</v>
      </c>
      <c r="DM190" s="3">
        <v>0</v>
      </c>
      <c r="DN190" s="3">
        <v>0</v>
      </c>
      <c r="DO190" s="2" t="s">
        <v>189</v>
      </c>
    </row>
    <row r="191" spans="1:119">
      <c r="A191" t="s">
        <v>5</v>
      </c>
      <c r="B191" t="s">
        <v>247</v>
      </c>
      <c r="C191" t="s">
        <v>8</v>
      </c>
      <c r="D191" s="82">
        <v>3</v>
      </c>
      <c r="E191" t="s">
        <v>15</v>
      </c>
      <c r="F191" t="str">
        <f t="shared" si="66"/>
        <v>POTR-L-3H</v>
      </c>
      <c r="G191" s="1">
        <v>37.487339999999996</v>
      </c>
      <c r="H191" s="3">
        <v>108.24092</v>
      </c>
      <c r="I191" s="1">
        <v>2698</v>
      </c>
      <c r="J191" s="3" t="s">
        <v>273</v>
      </c>
      <c r="K191" s="16">
        <v>7</v>
      </c>
      <c r="L191" s="15">
        <v>40</v>
      </c>
      <c r="M191" s="16">
        <v>1.8</v>
      </c>
      <c r="N191" s="15">
        <v>10</v>
      </c>
      <c r="O191" s="3">
        <v>0</v>
      </c>
      <c r="P191" s="3">
        <v>0</v>
      </c>
      <c r="Q191" s="3">
        <v>0</v>
      </c>
      <c r="R191" s="3">
        <v>7</v>
      </c>
      <c r="S191" s="3">
        <v>0</v>
      </c>
      <c r="T191" s="3">
        <v>4</v>
      </c>
      <c r="U191" s="3">
        <v>0</v>
      </c>
      <c r="V191" s="3">
        <v>0</v>
      </c>
      <c r="W191" s="3">
        <v>0</v>
      </c>
      <c r="X191" s="3">
        <v>0</v>
      </c>
      <c r="Y191" s="1">
        <v>0</v>
      </c>
      <c r="Z191" s="1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6">
        <v>0</v>
      </c>
      <c r="AM191" s="1">
        <v>110</v>
      </c>
      <c r="AN191" s="3">
        <f t="shared" si="67"/>
        <v>70</v>
      </c>
      <c r="AO191" s="3">
        <v>70</v>
      </c>
      <c r="AP191" s="1">
        <f t="shared" si="49"/>
        <v>40</v>
      </c>
      <c r="AQ191" s="1">
        <v>110</v>
      </c>
      <c r="AR191">
        <f t="shared" si="50"/>
        <v>0</v>
      </c>
      <c r="AS191">
        <f t="shared" si="51"/>
        <v>0</v>
      </c>
      <c r="AT191" s="102">
        <f t="shared" si="52"/>
        <v>0</v>
      </c>
      <c r="AU191" s="102">
        <f t="shared" si="53"/>
        <v>0</v>
      </c>
      <c r="AV191" s="1">
        <f t="shared" si="60"/>
        <v>70</v>
      </c>
      <c r="AW191" s="1">
        <f t="shared" si="54"/>
        <v>0</v>
      </c>
      <c r="AX191" s="1">
        <f t="shared" si="55"/>
        <v>40</v>
      </c>
      <c r="AY191" s="15">
        <v>0</v>
      </c>
      <c r="AZ191" s="3">
        <v>0</v>
      </c>
      <c r="BA191" s="3">
        <v>2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1">
        <v>0</v>
      </c>
      <c r="BI191" s="1">
        <v>0</v>
      </c>
      <c r="BJ191" s="3">
        <v>0</v>
      </c>
      <c r="BK191" s="3">
        <v>0</v>
      </c>
      <c r="BL191" s="3">
        <v>5</v>
      </c>
      <c r="BM191" s="3">
        <v>0</v>
      </c>
      <c r="BN191" s="3">
        <v>0</v>
      </c>
      <c r="BO191" s="3">
        <v>0</v>
      </c>
      <c r="BP191" s="3">
        <f t="shared" si="56"/>
        <v>7</v>
      </c>
      <c r="BQ191" s="3">
        <f t="shared" si="57"/>
        <v>7</v>
      </c>
      <c r="BR191" s="3">
        <f t="shared" si="68"/>
        <v>2</v>
      </c>
      <c r="BS191" s="3">
        <f t="shared" si="69"/>
        <v>2</v>
      </c>
      <c r="BT191" s="3">
        <f t="shared" si="58"/>
        <v>5</v>
      </c>
      <c r="BU191" s="3">
        <f t="shared" si="59"/>
        <v>5</v>
      </c>
      <c r="BV191" s="46">
        <v>5</v>
      </c>
      <c r="BW191" s="3">
        <v>57.1</v>
      </c>
      <c r="BX191" s="3">
        <v>83.2</v>
      </c>
      <c r="BY191" s="3">
        <v>0</v>
      </c>
      <c r="BZ191" s="3">
        <v>24</v>
      </c>
      <c r="CB191" s="3" t="s">
        <v>430</v>
      </c>
      <c r="CC191" s="3">
        <v>242</v>
      </c>
      <c r="CD191" s="16">
        <v>243</v>
      </c>
      <c r="CE191" s="3">
        <v>0</v>
      </c>
      <c r="CF191" s="3">
        <v>0</v>
      </c>
      <c r="CG191" s="3">
        <v>0</v>
      </c>
      <c r="CH191" s="3">
        <v>0</v>
      </c>
      <c r="CI191" s="2" t="s">
        <v>189</v>
      </c>
      <c r="CJ191">
        <v>12</v>
      </c>
      <c r="CK191">
        <v>0</v>
      </c>
      <c r="CL191">
        <v>2</v>
      </c>
      <c r="CM191">
        <v>0</v>
      </c>
      <c r="CN191" s="2" t="s">
        <v>413</v>
      </c>
      <c r="CO191" s="3">
        <v>0</v>
      </c>
      <c r="CP191" s="3">
        <v>1</v>
      </c>
      <c r="CQ191" s="3">
        <v>0</v>
      </c>
      <c r="CR191" s="3">
        <v>0</v>
      </c>
      <c r="CS191" s="2" t="s">
        <v>189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2" t="s">
        <v>189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2" t="s">
        <v>189</v>
      </c>
      <c r="DF191" s="3">
        <v>0</v>
      </c>
      <c r="DG191" s="3">
        <v>0</v>
      </c>
      <c r="DH191" s="3">
        <v>0</v>
      </c>
      <c r="DI191" s="3">
        <v>0</v>
      </c>
      <c r="DJ191" s="2" t="s">
        <v>189</v>
      </c>
      <c r="DK191" s="3">
        <v>0</v>
      </c>
      <c r="DL191" s="3">
        <v>0</v>
      </c>
      <c r="DM191" s="3">
        <v>0</v>
      </c>
      <c r="DN191" s="3">
        <v>0</v>
      </c>
      <c r="DO191" s="2" t="s">
        <v>189</v>
      </c>
    </row>
    <row r="192" spans="1:119">
      <c r="A192" t="s">
        <v>5</v>
      </c>
      <c r="B192" t="s">
        <v>247</v>
      </c>
      <c r="C192" t="s">
        <v>8</v>
      </c>
      <c r="D192" s="82">
        <v>3</v>
      </c>
      <c r="E192" t="s">
        <v>8</v>
      </c>
      <c r="F192" t="str">
        <f t="shared" si="66"/>
        <v>POTR-L-3L</v>
      </c>
      <c r="G192" s="1">
        <v>37.48751</v>
      </c>
      <c r="H192" s="3">
        <v>108.24126</v>
      </c>
      <c r="I192" s="1">
        <v>2701</v>
      </c>
      <c r="J192" s="3" t="s">
        <v>16</v>
      </c>
      <c r="K192" s="16">
        <v>2</v>
      </c>
      <c r="L192" s="15">
        <v>40.700000000000003</v>
      </c>
      <c r="M192" s="16">
        <v>1.4</v>
      </c>
      <c r="N192" s="15">
        <v>10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1">
        <v>0</v>
      </c>
      <c r="Z192" s="1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6">
        <v>0</v>
      </c>
      <c r="AM192" s="1">
        <v>10</v>
      </c>
      <c r="AN192" s="3">
        <f t="shared" si="67"/>
        <v>10</v>
      </c>
      <c r="AO192" s="3">
        <v>10</v>
      </c>
      <c r="AP192" s="1">
        <f t="shared" si="49"/>
        <v>0</v>
      </c>
      <c r="AQ192" s="1">
        <v>10</v>
      </c>
      <c r="AR192">
        <f t="shared" si="50"/>
        <v>0</v>
      </c>
      <c r="AS192">
        <f t="shared" si="51"/>
        <v>0</v>
      </c>
      <c r="AT192" s="102">
        <f t="shared" si="52"/>
        <v>0</v>
      </c>
      <c r="AU192" s="102">
        <f t="shared" si="53"/>
        <v>0</v>
      </c>
      <c r="AV192" s="1">
        <f t="shared" si="60"/>
        <v>10</v>
      </c>
      <c r="AW192" s="1">
        <f t="shared" si="54"/>
        <v>0</v>
      </c>
      <c r="AX192" s="1">
        <f t="shared" si="55"/>
        <v>0</v>
      </c>
      <c r="AY192" s="15">
        <v>0</v>
      </c>
      <c r="AZ192" s="3">
        <v>0</v>
      </c>
      <c r="BA192" s="3">
        <v>1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1">
        <v>0</v>
      </c>
      <c r="BI192" s="1">
        <v>0</v>
      </c>
      <c r="BJ192" s="3">
        <v>0</v>
      </c>
      <c r="BK192" s="3">
        <v>0</v>
      </c>
      <c r="BL192" s="3">
        <v>3</v>
      </c>
      <c r="BM192" s="3">
        <v>0</v>
      </c>
      <c r="BN192" s="3">
        <v>0</v>
      </c>
      <c r="BO192" s="3">
        <v>0</v>
      </c>
      <c r="BP192" s="3">
        <f t="shared" si="56"/>
        <v>4</v>
      </c>
      <c r="BQ192" s="3">
        <f t="shared" si="57"/>
        <v>4</v>
      </c>
      <c r="BR192" s="3">
        <f t="shared" si="68"/>
        <v>1</v>
      </c>
      <c r="BS192" s="3">
        <f t="shared" si="69"/>
        <v>1</v>
      </c>
      <c r="BT192" s="3">
        <f t="shared" si="58"/>
        <v>3</v>
      </c>
      <c r="BU192" s="3">
        <f t="shared" si="59"/>
        <v>3</v>
      </c>
      <c r="BV192" s="46">
        <v>2</v>
      </c>
      <c r="BW192" s="3">
        <v>59.6</v>
      </c>
      <c r="BX192" s="3">
        <v>87.7</v>
      </c>
      <c r="BY192" s="3">
        <v>0</v>
      </c>
      <c r="BZ192" s="3">
        <v>25</v>
      </c>
      <c r="CB192" s="3" t="s">
        <v>430</v>
      </c>
      <c r="CC192" s="3">
        <v>240</v>
      </c>
      <c r="CD192" s="16">
        <v>241</v>
      </c>
      <c r="CE192" s="3">
        <v>0</v>
      </c>
      <c r="CF192" s="3">
        <v>0</v>
      </c>
      <c r="CG192" s="3">
        <v>0</v>
      </c>
      <c r="CH192" s="3">
        <v>0</v>
      </c>
      <c r="CI192" s="2" t="s">
        <v>189</v>
      </c>
      <c r="CJ192">
        <v>4</v>
      </c>
      <c r="CK192">
        <v>1</v>
      </c>
      <c r="CL192">
        <v>1</v>
      </c>
      <c r="CM192">
        <v>1</v>
      </c>
      <c r="CN192" s="2" t="s">
        <v>189</v>
      </c>
      <c r="CO192" s="3">
        <v>0</v>
      </c>
      <c r="CP192" s="3">
        <v>0</v>
      </c>
      <c r="CQ192" s="3">
        <v>0</v>
      </c>
      <c r="CR192" s="3">
        <v>0</v>
      </c>
      <c r="CS192" s="2" t="s">
        <v>189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2" t="s">
        <v>189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2" t="s">
        <v>189</v>
      </c>
      <c r="DF192" s="3">
        <v>0</v>
      </c>
      <c r="DG192" s="3">
        <v>0</v>
      </c>
      <c r="DH192" s="3">
        <v>0</v>
      </c>
      <c r="DI192" s="3">
        <v>0</v>
      </c>
      <c r="DJ192" s="2" t="s">
        <v>189</v>
      </c>
      <c r="DK192" s="3">
        <v>0</v>
      </c>
      <c r="DL192" s="3">
        <v>0</v>
      </c>
      <c r="DM192" s="3">
        <v>0</v>
      </c>
      <c r="DN192" s="3">
        <v>0</v>
      </c>
      <c r="DO192" s="2" t="s">
        <v>189</v>
      </c>
    </row>
    <row r="193" spans="1:119">
      <c r="A193" t="s">
        <v>5</v>
      </c>
      <c r="B193" t="s">
        <v>247</v>
      </c>
      <c r="C193" t="s">
        <v>8</v>
      </c>
      <c r="D193" s="82">
        <v>4</v>
      </c>
      <c r="E193" t="s">
        <v>15</v>
      </c>
      <c r="F193" t="str">
        <f t="shared" si="66"/>
        <v>POTR-L-4H</v>
      </c>
      <c r="G193" s="1">
        <v>37.485639999999997</v>
      </c>
      <c r="H193" s="3">
        <v>108.24729000000001</v>
      </c>
      <c r="I193" s="1">
        <v>2682</v>
      </c>
      <c r="J193" s="3" t="s">
        <v>19</v>
      </c>
      <c r="K193" s="16">
        <v>7</v>
      </c>
      <c r="L193" s="15">
        <v>27.8</v>
      </c>
      <c r="M193" s="16">
        <v>1.3</v>
      </c>
      <c r="N193" s="15">
        <v>10</v>
      </c>
      <c r="O193" s="3">
        <v>3</v>
      </c>
      <c r="P193" s="3">
        <v>0</v>
      </c>
      <c r="Q193" s="3">
        <v>0</v>
      </c>
      <c r="R193" s="3">
        <v>6</v>
      </c>
      <c r="S193" s="3">
        <v>0</v>
      </c>
      <c r="T193" s="3">
        <v>8</v>
      </c>
      <c r="U193" s="3">
        <v>0</v>
      </c>
      <c r="V193" s="3">
        <v>0</v>
      </c>
      <c r="W193" s="3">
        <v>0</v>
      </c>
      <c r="X193" s="3">
        <v>0</v>
      </c>
      <c r="Y193" s="1">
        <v>0</v>
      </c>
      <c r="Z193" s="1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6">
        <v>0</v>
      </c>
      <c r="AM193" s="1">
        <v>170</v>
      </c>
      <c r="AN193" s="3">
        <f t="shared" si="67"/>
        <v>60</v>
      </c>
      <c r="AO193" s="3">
        <v>60</v>
      </c>
      <c r="AP193" s="1">
        <f t="shared" si="49"/>
        <v>80</v>
      </c>
      <c r="AQ193" s="1">
        <v>140</v>
      </c>
      <c r="AR193">
        <f t="shared" si="50"/>
        <v>30</v>
      </c>
      <c r="AS193">
        <f t="shared" si="51"/>
        <v>30</v>
      </c>
      <c r="AT193" s="102">
        <f t="shared" si="52"/>
        <v>0</v>
      </c>
      <c r="AU193" s="102">
        <f t="shared" si="53"/>
        <v>30</v>
      </c>
      <c r="AV193" s="1">
        <f t="shared" si="60"/>
        <v>90</v>
      </c>
      <c r="AW193" s="1">
        <f t="shared" si="54"/>
        <v>0</v>
      </c>
      <c r="AX193" s="1">
        <f t="shared" si="55"/>
        <v>80</v>
      </c>
      <c r="AY193" s="15">
        <v>0</v>
      </c>
      <c r="AZ193" s="3">
        <v>0</v>
      </c>
      <c r="BA193" s="3">
        <v>2</v>
      </c>
      <c r="BB193" s="1">
        <v>4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1">
        <v>0</v>
      </c>
      <c r="BI193" s="1">
        <v>0</v>
      </c>
      <c r="BJ193" s="3">
        <v>0</v>
      </c>
      <c r="BK193" s="3">
        <v>0</v>
      </c>
      <c r="BL193" s="3">
        <v>3</v>
      </c>
      <c r="BM193" s="3">
        <v>0</v>
      </c>
      <c r="BN193" s="3">
        <v>0</v>
      </c>
      <c r="BO193" s="3">
        <v>0</v>
      </c>
      <c r="BP193" s="3">
        <f t="shared" si="56"/>
        <v>9</v>
      </c>
      <c r="BQ193" s="3">
        <f t="shared" si="57"/>
        <v>5</v>
      </c>
      <c r="BR193" s="3">
        <f t="shared" si="68"/>
        <v>6</v>
      </c>
      <c r="BS193" s="3">
        <f t="shared" si="69"/>
        <v>2</v>
      </c>
      <c r="BT193" s="3">
        <f t="shared" si="58"/>
        <v>3</v>
      </c>
      <c r="BU193" s="3">
        <f t="shared" si="59"/>
        <v>3</v>
      </c>
      <c r="BV193" s="46">
        <v>5</v>
      </c>
      <c r="BW193" s="3">
        <v>98</v>
      </c>
      <c r="BX193" s="3">
        <v>126</v>
      </c>
      <c r="BY193" s="3">
        <v>-9.1</v>
      </c>
      <c r="BZ193" s="3">
        <v>12</v>
      </c>
      <c r="CB193" s="3" t="s">
        <v>430</v>
      </c>
      <c r="CC193" s="3">
        <v>248</v>
      </c>
      <c r="CD193" s="16">
        <v>249</v>
      </c>
      <c r="CE193" s="3">
        <v>0</v>
      </c>
      <c r="CF193" s="3">
        <v>0</v>
      </c>
      <c r="CG193" s="3">
        <v>0</v>
      </c>
      <c r="CH193" s="3">
        <v>0</v>
      </c>
      <c r="CI193" s="2" t="s">
        <v>189</v>
      </c>
      <c r="CJ193">
        <v>14</v>
      </c>
      <c r="CK193">
        <v>9</v>
      </c>
      <c r="CL193">
        <v>2</v>
      </c>
      <c r="CM193">
        <v>0</v>
      </c>
      <c r="CN193" s="2" t="s">
        <v>415</v>
      </c>
      <c r="CO193" s="3">
        <v>0</v>
      </c>
      <c r="CP193" s="3">
        <v>0</v>
      </c>
      <c r="CQ193" s="3">
        <v>0</v>
      </c>
      <c r="CR193" s="3">
        <v>0</v>
      </c>
      <c r="CS193" s="2" t="s">
        <v>189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2" t="s">
        <v>189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2" t="s">
        <v>189</v>
      </c>
      <c r="DF193" s="3">
        <v>0</v>
      </c>
      <c r="DG193" s="3">
        <v>0</v>
      </c>
      <c r="DH193" s="3">
        <v>0</v>
      </c>
      <c r="DI193" s="3">
        <v>0</v>
      </c>
      <c r="DJ193" s="2" t="s">
        <v>189</v>
      </c>
      <c r="DK193" s="3">
        <v>0</v>
      </c>
      <c r="DL193" s="3">
        <v>0</v>
      </c>
      <c r="DM193" s="3">
        <v>0</v>
      </c>
      <c r="DN193" s="3">
        <v>0</v>
      </c>
      <c r="DO193" s="2" t="s">
        <v>189</v>
      </c>
    </row>
    <row r="194" spans="1:119">
      <c r="A194" t="s">
        <v>5</v>
      </c>
      <c r="B194" t="s">
        <v>247</v>
      </c>
      <c r="C194" t="s">
        <v>8</v>
      </c>
      <c r="D194" s="82">
        <v>4</v>
      </c>
      <c r="E194" t="s">
        <v>8</v>
      </c>
      <c r="F194" t="str">
        <f t="shared" si="66"/>
        <v>POTR-L-4L</v>
      </c>
      <c r="G194" s="1">
        <v>37.485989999999994</v>
      </c>
      <c r="H194" s="3">
        <v>108.24802</v>
      </c>
      <c r="I194" s="1">
        <v>2675</v>
      </c>
      <c r="J194" s="3" t="s">
        <v>19</v>
      </c>
      <c r="K194" s="16">
        <v>6</v>
      </c>
      <c r="L194" s="15">
        <v>30.3</v>
      </c>
      <c r="M194" s="16">
        <v>1.3</v>
      </c>
      <c r="N194" s="15">
        <v>10</v>
      </c>
      <c r="O194" s="3">
        <v>2</v>
      </c>
      <c r="P194" s="3">
        <v>0</v>
      </c>
      <c r="Q194" s="3">
        <v>0</v>
      </c>
      <c r="R194" s="3">
        <v>2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1">
        <v>0</v>
      </c>
      <c r="Z194" s="1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6">
        <v>0</v>
      </c>
      <c r="AM194" s="1">
        <v>40</v>
      </c>
      <c r="AN194" s="3">
        <f t="shared" si="67"/>
        <v>20</v>
      </c>
      <c r="AO194" s="3">
        <v>20</v>
      </c>
      <c r="AP194" s="1">
        <f t="shared" si="49"/>
        <v>0</v>
      </c>
      <c r="AQ194" s="1">
        <v>20</v>
      </c>
      <c r="AR194">
        <f t="shared" si="50"/>
        <v>20</v>
      </c>
      <c r="AS194">
        <f t="shared" si="51"/>
        <v>20</v>
      </c>
      <c r="AT194" s="102">
        <f t="shared" si="52"/>
        <v>0</v>
      </c>
      <c r="AU194" s="102">
        <f t="shared" si="53"/>
        <v>20</v>
      </c>
      <c r="AV194" s="1">
        <f t="shared" si="60"/>
        <v>40</v>
      </c>
      <c r="AW194" s="1">
        <f t="shared" si="54"/>
        <v>0</v>
      </c>
      <c r="AX194" s="1">
        <f t="shared" si="55"/>
        <v>0</v>
      </c>
      <c r="AY194" s="15">
        <v>1</v>
      </c>
      <c r="AZ194" s="3">
        <v>0</v>
      </c>
      <c r="BA194" s="3">
        <v>2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1">
        <v>0</v>
      </c>
      <c r="BI194" s="1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f t="shared" si="56"/>
        <v>3</v>
      </c>
      <c r="BQ194" s="3">
        <f t="shared" si="57"/>
        <v>3</v>
      </c>
      <c r="BR194" s="3">
        <f t="shared" si="68"/>
        <v>2</v>
      </c>
      <c r="BS194" s="3">
        <f t="shared" si="69"/>
        <v>2</v>
      </c>
      <c r="BT194" s="3">
        <f t="shared" si="58"/>
        <v>1</v>
      </c>
      <c r="BU194" s="3">
        <f t="shared" si="59"/>
        <v>1</v>
      </c>
      <c r="BV194" s="46">
        <v>1</v>
      </c>
      <c r="BW194" s="3">
        <v>48.5</v>
      </c>
      <c r="BX194" s="3">
        <v>106</v>
      </c>
      <c r="BY194" s="1">
        <v>-12.4</v>
      </c>
      <c r="BZ194" s="3">
        <v>14</v>
      </c>
      <c r="CB194" s="3" t="s">
        <v>430</v>
      </c>
      <c r="CC194" s="3">
        <v>250</v>
      </c>
      <c r="CD194" s="16">
        <v>251</v>
      </c>
      <c r="CE194" s="3">
        <v>0</v>
      </c>
      <c r="CF194" s="3">
        <v>0</v>
      </c>
      <c r="CG194" s="3">
        <v>0</v>
      </c>
      <c r="CH194" s="3">
        <v>0</v>
      </c>
      <c r="CI194" s="2" t="s">
        <v>189</v>
      </c>
      <c r="CJ194">
        <v>0</v>
      </c>
      <c r="CK194">
        <v>5</v>
      </c>
      <c r="CL194">
        <v>3</v>
      </c>
      <c r="CM194">
        <v>4</v>
      </c>
      <c r="CN194" s="2" t="s">
        <v>189</v>
      </c>
      <c r="CO194" s="3">
        <v>0</v>
      </c>
      <c r="CP194" s="3">
        <v>0</v>
      </c>
      <c r="CQ194" s="3">
        <v>0</v>
      </c>
      <c r="CR194" s="3">
        <v>0</v>
      </c>
      <c r="CS194" s="2" t="s">
        <v>189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2" t="s">
        <v>189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2" t="s">
        <v>189</v>
      </c>
      <c r="DF194" s="3">
        <v>0</v>
      </c>
      <c r="DG194" s="3">
        <v>0</v>
      </c>
      <c r="DH194" s="3">
        <v>0</v>
      </c>
      <c r="DI194" s="3">
        <v>0</v>
      </c>
      <c r="DJ194" s="2" t="s">
        <v>189</v>
      </c>
      <c r="DK194" s="3">
        <v>0</v>
      </c>
      <c r="DL194" s="3">
        <v>0</v>
      </c>
      <c r="DM194" s="3">
        <v>0</v>
      </c>
      <c r="DN194" s="3">
        <v>0</v>
      </c>
      <c r="DO194" s="2" t="s">
        <v>189</v>
      </c>
    </row>
    <row r="195" spans="1:119">
      <c r="A195" t="s">
        <v>5</v>
      </c>
      <c r="B195" t="s">
        <v>247</v>
      </c>
      <c r="C195" t="s">
        <v>8</v>
      </c>
      <c r="D195" s="82">
        <v>5</v>
      </c>
      <c r="E195" t="s">
        <v>15</v>
      </c>
      <c r="F195" t="str">
        <f t="shared" si="66"/>
        <v>POTR-L-5H</v>
      </c>
      <c r="G195" s="1">
        <v>37.485079999999996</v>
      </c>
      <c r="H195" s="3">
        <v>108.25082</v>
      </c>
      <c r="I195" s="1">
        <v>2678</v>
      </c>
      <c r="J195" s="3" t="s">
        <v>18</v>
      </c>
      <c r="K195" s="16">
        <v>3</v>
      </c>
      <c r="L195" s="15">
        <v>31.3</v>
      </c>
      <c r="M195" s="16">
        <v>1.7</v>
      </c>
      <c r="N195" s="15">
        <v>10</v>
      </c>
      <c r="O195" s="3">
        <v>0</v>
      </c>
      <c r="P195" s="3">
        <v>0</v>
      </c>
      <c r="Q195" s="3">
        <v>0</v>
      </c>
      <c r="R195" s="3">
        <v>6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4</v>
      </c>
      <c r="Y195" s="1">
        <v>0</v>
      </c>
      <c r="Z195" s="1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6">
        <v>0</v>
      </c>
      <c r="AM195" s="1">
        <v>110</v>
      </c>
      <c r="AN195" s="3">
        <f t="shared" si="67"/>
        <v>60</v>
      </c>
      <c r="AO195" s="3">
        <v>70</v>
      </c>
      <c r="AP195" s="1">
        <f t="shared" ref="AP195:AP244" si="70">AQ195-AN195</f>
        <v>10</v>
      </c>
      <c r="AQ195" s="1">
        <v>70</v>
      </c>
      <c r="AR195">
        <f t="shared" ref="AR195:AR244" si="71">AV195-AN195</f>
        <v>40</v>
      </c>
      <c r="AS195">
        <f t="shared" ref="AS195:AS244" si="72">AV195+AW195-AO195</f>
        <v>40</v>
      </c>
      <c r="AT195" s="102">
        <f t="shared" ref="AT195:AT244" si="73">AU195-AR195</f>
        <v>0</v>
      </c>
      <c r="AU195" s="102">
        <f t="shared" ref="AU195:AU244" si="74">AM195-AQ195</f>
        <v>40</v>
      </c>
      <c r="AV195" s="1">
        <f t="shared" si="60"/>
        <v>100</v>
      </c>
      <c r="AW195" s="1">
        <f t="shared" ref="AW195:AW244" si="75">(P195+S195+V195+Y195+AB195+AE195+AH195+AK195)*N195</f>
        <v>10</v>
      </c>
      <c r="AX195" s="1">
        <f t="shared" ref="AX195:AX244" si="76">AM195-AV195-AW195</f>
        <v>0</v>
      </c>
      <c r="AY195" s="15">
        <v>0</v>
      </c>
      <c r="AZ195" s="3">
        <v>0</v>
      </c>
      <c r="BA195" s="3">
        <v>6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1</v>
      </c>
      <c r="BH195" s="1">
        <v>0</v>
      </c>
      <c r="BI195" s="1">
        <v>0</v>
      </c>
      <c r="BJ195" s="3">
        <v>0</v>
      </c>
      <c r="BK195" s="3">
        <v>0</v>
      </c>
      <c r="BL195" s="3">
        <v>2</v>
      </c>
      <c r="BM195" s="3">
        <v>0</v>
      </c>
      <c r="BN195" s="3">
        <v>0</v>
      </c>
      <c r="BO195" s="3">
        <v>0</v>
      </c>
      <c r="BP195" s="3">
        <f t="shared" ref="BP195:BP244" si="77">SUM(AY195:BO195)</f>
        <v>9</v>
      </c>
      <c r="BQ195" s="3">
        <f t="shared" ref="BQ195:BQ244" si="78">SUM(AY195,BA195,BC195,BE195,BG195,BI195,BK195,BL195,BN195)</f>
        <v>9</v>
      </c>
      <c r="BR195" s="3">
        <f t="shared" si="68"/>
        <v>6</v>
      </c>
      <c r="BS195" s="3">
        <f t="shared" si="69"/>
        <v>6</v>
      </c>
      <c r="BT195" s="3">
        <f t="shared" ref="BT195:BT244" si="79">BP195-BR195</f>
        <v>3</v>
      </c>
      <c r="BU195" s="3">
        <f t="shared" ref="BU195:BU244" si="80">BQ195-BS195</f>
        <v>3</v>
      </c>
      <c r="BV195" s="46">
        <v>5</v>
      </c>
      <c r="BW195" s="3">
        <v>74.5</v>
      </c>
      <c r="BX195" s="3">
        <v>120</v>
      </c>
      <c r="BY195" s="3">
        <v>-15</v>
      </c>
      <c r="BZ195" s="3">
        <v>12</v>
      </c>
      <c r="CB195" s="3" t="s">
        <v>430</v>
      </c>
      <c r="CC195" s="3">
        <v>258</v>
      </c>
      <c r="CD195" s="16">
        <v>259</v>
      </c>
      <c r="CE195" s="3">
        <v>0</v>
      </c>
      <c r="CF195" s="3">
        <v>0</v>
      </c>
      <c r="CG195" s="3">
        <v>0</v>
      </c>
      <c r="CH195" s="3">
        <v>0</v>
      </c>
      <c r="CI195" s="2" t="s">
        <v>189</v>
      </c>
      <c r="CJ195">
        <v>13</v>
      </c>
      <c r="CK195">
        <v>0</v>
      </c>
      <c r="CL195">
        <v>0</v>
      </c>
      <c r="CM195">
        <v>0</v>
      </c>
      <c r="CN195" s="2" t="s">
        <v>189</v>
      </c>
      <c r="CO195" s="3">
        <v>0</v>
      </c>
      <c r="CP195" s="3">
        <v>1</v>
      </c>
      <c r="CQ195" s="3">
        <v>2</v>
      </c>
      <c r="CR195" s="3">
        <v>0</v>
      </c>
      <c r="CS195" s="2" t="s">
        <v>189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2" t="s">
        <v>189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2" t="s">
        <v>189</v>
      </c>
      <c r="DF195" s="3">
        <v>0</v>
      </c>
      <c r="DG195" s="3">
        <v>0</v>
      </c>
      <c r="DH195" s="3">
        <v>0</v>
      </c>
      <c r="DI195" s="3">
        <v>0</v>
      </c>
      <c r="DJ195" s="2" t="s">
        <v>189</v>
      </c>
      <c r="DK195" s="3">
        <v>0</v>
      </c>
      <c r="DL195" s="3">
        <v>0</v>
      </c>
      <c r="DM195" s="3">
        <v>0</v>
      </c>
      <c r="DN195" s="3">
        <v>0</v>
      </c>
      <c r="DO195" s="2" t="s">
        <v>189</v>
      </c>
    </row>
    <row r="196" spans="1:119">
      <c r="A196" t="s">
        <v>5</v>
      </c>
      <c r="B196" t="s">
        <v>247</v>
      </c>
      <c r="C196" t="s">
        <v>8</v>
      </c>
      <c r="D196" s="82">
        <v>5</v>
      </c>
      <c r="E196" t="s">
        <v>8</v>
      </c>
      <c r="F196" t="str">
        <f t="shared" si="66"/>
        <v>POTR-L-5L</v>
      </c>
      <c r="G196" s="1">
        <v>37.485209999999995</v>
      </c>
      <c r="H196" s="3">
        <v>108.25084</v>
      </c>
      <c r="I196" s="1">
        <v>2672</v>
      </c>
      <c r="J196" s="3" t="s">
        <v>16</v>
      </c>
      <c r="K196" s="16">
        <v>3</v>
      </c>
      <c r="L196" s="15">
        <v>31</v>
      </c>
      <c r="M196" s="16">
        <v>1.4</v>
      </c>
      <c r="N196" s="15">
        <v>10</v>
      </c>
      <c r="O196" s="3">
        <v>0</v>
      </c>
      <c r="P196" s="3">
        <v>0</v>
      </c>
      <c r="Q196" s="3">
        <v>0</v>
      </c>
      <c r="R196" s="3">
        <v>4</v>
      </c>
      <c r="S196" s="3">
        <v>1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1">
        <v>0</v>
      </c>
      <c r="Z196" s="1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6">
        <v>0</v>
      </c>
      <c r="AM196" s="1">
        <v>60</v>
      </c>
      <c r="AN196" s="3">
        <f t="shared" si="67"/>
        <v>40</v>
      </c>
      <c r="AO196" s="3">
        <v>50</v>
      </c>
      <c r="AP196" s="1">
        <f t="shared" si="70"/>
        <v>20</v>
      </c>
      <c r="AQ196" s="1">
        <v>60</v>
      </c>
      <c r="AR196">
        <f t="shared" si="71"/>
        <v>0</v>
      </c>
      <c r="AS196">
        <f t="shared" si="72"/>
        <v>0</v>
      </c>
      <c r="AT196" s="102">
        <f t="shared" si="73"/>
        <v>0</v>
      </c>
      <c r="AU196" s="102">
        <f t="shared" si="74"/>
        <v>0</v>
      </c>
      <c r="AV196" s="1">
        <f t="shared" si="60"/>
        <v>40</v>
      </c>
      <c r="AW196" s="1">
        <f t="shared" si="75"/>
        <v>10</v>
      </c>
      <c r="AX196" s="1">
        <f t="shared" si="76"/>
        <v>10</v>
      </c>
      <c r="AY196" s="15">
        <v>0</v>
      </c>
      <c r="AZ196" s="3">
        <v>0</v>
      </c>
      <c r="BA196" s="3">
        <v>1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1">
        <v>0</v>
      </c>
      <c r="BI196" s="1">
        <v>0</v>
      </c>
      <c r="BJ196" s="3">
        <v>0</v>
      </c>
      <c r="BK196" s="3">
        <v>0</v>
      </c>
      <c r="BL196" s="3">
        <v>1</v>
      </c>
      <c r="BM196" s="3">
        <v>0</v>
      </c>
      <c r="BN196" s="3">
        <v>0</v>
      </c>
      <c r="BO196" s="3">
        <v>0</v>
      </c>
      <c r="BP196" s="3">
        <f t="shared" si="77"/>
        <v>2</v>
      </c>
      <c r="BQ196" s="3">
        <f t="shared" si="78"/>
        <v>2</v>
      </c>
      <c r="BR196" s="3">
        <f t="shared" si="68"/>
        <v>1</v>
      </c>
      <c r="BS196" s="3">
        <f t="shared" si="69"/>
        <v>1</v>
      </c>
      <c r="BT196" s="3">
        <f t="shared" si="79"/>
        <v>1</v>
      </c>
      <c r="BU196" s="3">
        <f t="shared" si="80"/>
        <v>1</v>
      </c>
      <c r="BV196" s="46">
        <v>1</v>
      </c>
      <c r="BW196" s="3">
        <v>64.5</v>
      </c>
      <c r="BX196" s="3">
        <v>127</v>
      </c>
      <c r="BY196" s="3">
        <v>-9.5</v>
      </c>
      <c r="BZ196" s="3">
        <v>11</v>
      </c>
      <c r="CB196" s="3" t="s">
        <v>430</v>
      </c>
      <c r="CC196" s="3">
        <v>256</v>
      </c>
      <c r="CD196" s="16">
        <v>257</v>
      </c>
      <c r="CE196" s="3">
        <v>0</v>
      </c>
      <c r="CF196" s="3">
        <v>0</v>
      </c>
      <c r="CG196" s="3">
        <v>0</v>
      </c>
      <c r="CH196" s="3">
        <v>0</v>
      </c>
      <c r="CI196" s="2" t="s">
        <v>189</v>
      </c>
      <c r="CJ196">
        <v>14</v>
      </c>
      <c r="CK196">
        <v>4</v>
      </c>
      <c r="CL196">
        <v>1</v>
      </c>
      <c r="CM196">
        <v>1</v>
      </c>
      <c r="CN196" s="2" t="s">
        <v>189</v>
      </c>
      <c r="CO196" s="3">
        <v>0</v>
      </c>
      <c r="CP196" s="3">
        <v>0</v>
      </c>
      <c r="CQ196" s="3">
        <v>0</v>
      </c>
      <c r="CR196" s="3">
        <v>0</v>
      </c>
      <c r="CS196" s="2" t="s">
        <v>189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2" t="s">
        <v>189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2" t="s">
        <v>189</v>
      </c>
      <c r="DF196" s="3">
        <v>0</v>
      </c>
      <c r="DG196" s="3">
        <v>0</v>
      </c>
      <c r="DH196" s="3">
        <v>0</v>
      </c>
      <c r="DI196" s="3">
        <v>0</v>
      </c>
      <c r="DJ196" s="2" t="s">
        <v>189</v>
      </c>
      <c r="DK196" s="3">
        <v>0</v>
      </c>
      <c r="DL196" s="3">
        <v>0</v>
      </c>
      <c r="DM196" s="3">
        <v>0</v>
      </c>
      <c r="DN196" s="3">
        <v>0</v>
      </c>
      <c r="DO196" s="2" t="s">
        <v>189</v>
      </c>
    </row>
    <row r="197" spans="1:119">
      <c r="A197" t="s">
        <v>5</v>
      </c>
      <c r="B197" t="s">
        <v>247</v>
      </c>
      <c r="C197" t="s">
        <v>8</v>
      </c>
      <c r="D197" s="82">
        <v>6</v>
      </c>
      <c r="E197" t="s">
        <v>15</v>
      </c>
      <c r="F197" t="str">
        <f t="shared" si="66"/>
        <v>POTR-L-6H</v>
      </c>
      <c r="G197" s="1">
        <v>37.484279999999998</v>
      </c>
      <c r="H197" s="3">
        <v>108.25162</v>
      </c>
      <c r="I197" s="1">
        <v>2661</v>
      </c>
      <c r="J197" s="3" t="s">
        <v>273</v>
      </c>
      <c r="K197" s="16">
        <v>3</v>
      </c>
      <c r="L197" s="15">
        <v>28.3</v>
      </c>
      <c r="M197" s="16">
        <v>1.6</v>
      </c>
      <c r="N197" s="15">
        <v>10</v>
      </c>
      <c r="O197" s="3">
        <v>1</v>
      </c>
      <c r="P197" s="3">
        <v>0</v>
      </c>
      <c r="Q197" s="3">
        <v>0</v>
      </c>
      <c r="R197" s="3">
        <v>7</v>
      </c>
      <c r="S197" s="3">
        <v>3</v>
      </c>
      <c r="T197" s="3">
        <v>4</v>
      </c>
      <c r="U197" s="3">
        <v>0</v>
      </c>
      <c r="V197" s="3">
        <v>0</v>
      </c>
      <c r="W197" s="3">
        <v>0</v>
      </c>
      <c r="X197" s="3">
        <v>1</v>
      </c>
      <c r="Y197" s="1">
        <v>0</v>
      </c>
      <c r="Z197" s="1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6">
        <v>0</v>
      </c>
      <c r="AM197" s="1">
        <v>160</v>
      </c>
      <c r="AN197" s="3">
        <f t="shared" si="67"/>
        <v>70</v>
      </c>
      <c r="AO197" s="3">
        <v>100</v>
      </c>
      <c r="AP197" s="1">
        <f t="shared" si="70"/>
        <v>70</v>
      </c>
      <c r="AQ197" s="1">
        <v>140</v>
      </c>
      <c r="AR197">
        <f t="shared" si="71"/>
        <v>20</v>
      </c>
      <c r="AS197">
        <f t="shared" si="72"/>
        <v>20</v>
      </c>
      <c r="AT197" s="102">
        <f t="shared" si="73"/>
        <v>0</v>
      </c>
      <c r="AU197" s="102">
        <f t="shared" si="74"/>
        <v>20</v>
      </c>
      <c r="AV197" s="1">
        <f t="shared" si="60"/>
        <v>90</v>
      </c>
      <c r="AW197" s="1">
        <f t="shared" si="75"/>
        <v>30</v>
      </c>
      <c r="AX197" s="1">
        <f t="shared" si="76"/>
        <v>40</v>
      </c>
      <c r="AY197" s="15">
        <v>1</v>
      </c>
      <c r="AZ197" s="3">
        <v>0</v>
      </c>
      <c r="BA197" s="3">
        <v>5</v>
      </c>
      <c r="BB197" s="1">
        <v>2</v>
      </c>
      <c r="BC197" s="3">
        <v>0</v>
      </c>
      <c r="BD197" s="3">
        <v>0</v>
      </c>
      <c r="BE197" s="3">
        <v>0</v>
      </c>
      <c r="BF197" s="3">
        <v>0</v>
      </c>
      <c r="BG197" s="3">
        <v>1</v>
      </c>
      <c r="BH197" s="1">
        <v>0</v>
      </c>
      <c r="BI197" s="1">
        <v>0</v>
      </c>
      <c r="BJ197" s="3">
        <v>0</v>
      </c>
      <c r="BK197" s="3">
        <v>0</v>
      </c>
      <c r="BL197" s="3">
        <v>1</v>
      </c>
      <c r="BM197" s="3">
        <v>0</v>
      </c>
      <c r="BN197" s="3">
        <v>0</v>
      </c>
      <c r="BO197" s="3">
        <v>0</v>
      </c>
      <c r="BP197" s="3">
        <f t="shared" si="77"/>
        <v>10</v>
      </c>
      <c r="BQ197" s="3">
        <f t="shared" si="78"/>
        <v>8</v>
      </c>
      <c r="BR197" s="3">
        <f t="shared" si="68"/>
        <v>7</v>
      </c>
      <c r="BS197" s="3">
        <f t="shared" si="69"/>
        <v>5</v>
      </c>
      <c r="BT197" s="3">
        <f t="shared" si="79"/>
        <v>3</v>
      </c>
      <c r="BU197" s="3">
        <f t="shared" si="80"/>
        <v>3</v>
      </c>
      <c r="BV197" s="46">
        <v>5</v>
      </c>
      <c r="BW197" s="3">
        <v>73</v>
      </c>
      <c r="BX197" s="3">
        <v>109</v>
      </c>
      <c r="BY197" s="3">
        <v>-15.4</v>
      </c>
      <c r="BZ197" s="3">
        <v>14</v>
      </c>
      <c r="CB197" s="3" t="s">
        <v>430</v>
      </c>
      <c r="CC197" s="3">
        <v>262</v>
      </c>
      <c r="CD197" s="16">
        <v>263</v>
      </c>
      <c r="CE197" s="3">
        <v>0</v>
      </c>
      <c r="CF197" s="3">
        <v>0</v>
      </c>
      <c r="CG197" s="3">
        <v>0</v>
      </c>
      <c r="CH197" s="3">
        <v>1</v>
      </c>
      <c r="CI197" s="2" t="s">
        <v>189</v>
      </c>
      <c r="CJ197">
        <v>0</v>
      </c>
      <c r="CK197">
        <v>2</v>
      </c>
      <c r="CL197">
        <v>1</v>
      </c>
      <c r="CM197">
        <v>0</v>
      </c>
      <c r="CN197" s="2" t="s">
        <v>189</v>
      </c>
      <c r="CO197" s="3">
        <v>0</v>
      </c>
      <c r="CP197" s="3">
        <v>0</v>
      </c>
      <c r="CQ197" s="3">
        <v>0</v>
      </c>
      <c r="CR197" s="3">
        <v>0</v>
      </c>
      <c r="CS197" s="2" t="s">
        <v>189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2" t="s">
        <v>189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2" t="s">
        <v>189</v>
      </c>
      <c r="DF197" s="3">
        <v>0</v>
      </c>
      <c r="DG197" s="3">
        <v>0</v>
      </c>
      <c r="DH197" s="3">
        <v>0</v>
      </c>
      <c r="DI197" s="3">
        <v>0</v>
      </c>
      <c r="DJ197" s="2" t="s">
        <v>189</v>
      </c>
      <c r="DK197" s="3">
        <v>0</v>
      </c>
      <c r="DL197" s="3">
        <v>0</v>
      </c>
      <c r="DM197" s="3">
        <v>0</v>
      </c>
      <c r="DN197" s="3">
        <v>0</v>
      </c>
      <c r="DO197" s="2" t="s">
        <v>189</v>
      </c>
    </row>
    <row r="198" spans="1:119">
      <c r="A198" t="s">
        <v>5</v>
      </c>
      <c r="B198" t="s">
        <v>247</v>
      </c>
      <c r="C198" t="s">
        <v>8</v>
      </c>
      <c r="D198" s="82">
        <v>6</v>
      </c>
      <c r="E198" t="s">
        <v>8</v>
      </c>
      <c r="F198" t="str">
        <f t="shared" si="66"/>
        <v>POTR-L-6L</v>
      </c>
      <c r="G198" s="1">
        <v>37.484519999999996</v>
      </c>
      <c r="H198" s="3">
        <v>108.25175</v>
      </c>
      <c r="I198" s="1">
        <v>2660</v>
      </c>
      <c r="J198" s="3" t="s">
        <v>273</v>
      </c>
      <c r="K198" s="16">
        <v>6</v>
      </c>
      <c r="L198" s="15">
        <v>26.9</v>
      </c>
      <c r="M198" s="16">
        <v>1.4</v>
      </c>
      <c r="N198" s="15">
        <v>10</v>
      </c>
      <c r="O198" s="3">
        <v>1</v>
      </c>
      <c r="P198" s="3">
        <v>0</v>
      </c>
      <c r="Q198" s="3">
        <v>0</v>
      </c>
      <c r="R198" s="3">
        <v>4</v>
      </c>
      <c r="S198" s="3">
        <v>3</v>
      </c>
      <c r="T198" s="3">
        <v>3</v>
      </c>
      <c r="U198" s="3">
        <v>0</v>
      </c>
      <c r="V198" s="3">
        <v>0</v>
      </c>
      <c r="W198" s="3">
        <v>0</v>
      </c>
      <c r="X198" s="3">
        <v>0</v>
      </c>
      <c r="Y198" s="1">
        <v>0</v>
      </c>
      <c r="Z198" s="1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6">
        <v>0</v>
      </c>
      <c r="AM198" s="1">
        <v>110</v>
      </c>
      <c r="AN198" s="3">
        <f t="shared" si="67"/>
        <v>40</v>
      </c>
      <c r="AO198" s="3">
        <v>70</v>
      </c>
      <c r="AP198" s="1">
        <f t="shared" si="70"/>
        <v>60</v>
      </c>
      <c r="AQ198" s="1">
        <v>100</v>
      </c>
      <c r="AR198">
        <f t="shared" si="71"/>
        <v>10</v>
      </c>
      <c r="AS198">
        <f t="shared" si="72"/>
        <v>10</v>
      </c>
      <c r="AT198" s="102">
        <f t="shared" si="73"/>
        <v>0</v>
      </c>
      <c r="AU198" s="102">
        <f t="shared" si="74"/>
        <v>10</v>
      </c>
      <c r="AV198" s="1">
        <f t="shared" si="60"/>
        <v>50</v>
      </c>
      <c r="AW198" s="1">
        <f t="shared" si="75"/>
        <v>30</v>
      </c>
      <c r="AX198" s="1">
        <f t="shared" si="76"/>
        <v>30</v>
      </c>
      <c r="AY198" s="15">
        <v>0</v>
      </c>
      <c r="AZ198" s="3">
        <v>0</v>
      </c>
      <c r="BA198" s="3">
        <v>3</v>
      </c>
      <c r="BB198" s="1">
        <v>3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1">
        <v>0</v>
      </c>
      <c r="BI198" s="1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f t="shared" si="77"/>
        <v>6</v>
      </c>
      <c r="BQ198" s="3">
        <f t="shared" si="78"/>
        <v>3</v>
      </c>
      <c r="BR198" s="3">
        <f t="shared" si="68"/>
        <v>6</v>
      </c>
      <c r="BS198" s="3">
        <f t="shared" si="69"/>
        <v>3</v>
      </c>
      <c r="BT198" s="3">
        <f t="shared" si="79"/>
        <v>0</v>
      </c>
      <c r="BU198" s="3">
        <f t="shared" si="80"/>
        <v>0</v>
      </c>
      <c r="BV198" s="46">
        <v>1</v>
      </c>
      <c r="BW198" s="3">
        <v>71.099999999999994</v>
      </c>
      <c r="BX198" s="3">
        <v>106</v>
      </c>
      <c r="BY198" s="3">
        <v>-19.399999999999999</v>
      </c>
      <c r="BZ198" s="3">
        <v>11.5</v>
      </c>
      <c r="CB198" s="3" t="s">
        <v>430</v>
      </c>
      <c r="CC198" s="3">
        <v>260</v>
      </c>
      <c r="CD198" s="16">
        <v>261</v>
      </c>
      <c r="CE198" s="3">
        <v>0</v>
      </c>
      <c r="CF198" s="3">
        <v>0</v>
      </c>
      <c r="CG198" s="3">
        <v>0</v>
      </c>
      <c r="CH198" s="3">
        <v>0</v>
      </c>
      <c r="CI198" s="2" t="s">
        <v>189</v>
      </c>
      <c r="CJ198">
        <v>2</v>
      </c>
      <c r="CK198">
        <v>4</v>
      </c>
      <c r="CL198">
        <v>2</v>
      </c>
      <c r="CM198">
        <v>0</v>
      </c>
      <c r="CN198" s="2" t="s">
        <v>416</v>
      </c>
      <c r="CO198" s="3">
        <v>0</v>
      </c>
      <c r="CP198" s="3">
        <v>0</v>
      </c>
      <c r="CQ198" s="3">
        <v>0</v>
      </c>
      <c r="CR198" s="3">
        <v>0</v>
      </c>
      <c r="CS198" s="2" t="s">
        <v>189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2" t="s">
        <v>189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2" t="s">
        <v>189</v>
      </c>
      <c r="DF198" s="3">
        <v>0</v>
      </c>
      <c r="DG198" s="3">
        <v>0</v>
      </c>
      <c r="DH198" s="3">
        <v>0</v>
      </c>
      <c r="DI198" s="3">
        <v>0</v>
      </c>
      <c r="DJ198" s="2" t="s">
        <v>189</v>
      </c>
      <c r="DK198" s="3">
        <v>0</v>
      </c>
      <c r="DL198" s="3">
        <v>0</v>
      </c>
      <c r="DM198" s="3">
        <v>0</v>
      </c>
      <c r="DN198" s="3">
        <v>0</v>
      </c>
      <c r="DO198" s="2" t="s">
        <v>189</v>
      </c>
    </row>
    <row r="199" spans="1:119">
      <c r="A199" t="s">
        <v>5</v>
      </c>
      <c r="B199" t="s">
        <v>247</v>
      </c>
      <c r="C199" t="s">
        <v>8</v>
      </c>
      <c r="D199" s="82">
        <v>7</v>
      </c>
      <c r="E199" t="s">
        <v>15</v>
      </c>
      <c r="F199" t="str">
        <f t="shared" si="66"/>
        <v>POTR-L-7H</v>
      </c>
      <c r="G199" s="1">
        <v>37.483189999999993</v>
      </c>
      <c r="H199" s="3">
        <v>108.25181000000001</v>
      </c>
      <c r="I199" s="1">
        <v>2667</v>
      </c>
      <c r="J199" s="3" t="s">
        <v>18</v>
      </c>
      <c r="K199" s="16">
        <v>2</v>
      </c>
      <c r="L199" s="15">
        <v>24.7</v>
      </c>
      <c r="M199" s="16">
        <v>1.2</v>
      </c>
      <c r="N199" s="15">
        <v>10</v>
      </c>
      <c r="O199" s="3">
        <v>0</v>
      </c>
      <c r="P199" s="3">
        <v>0</v>
      </c>
      <c r="Q199" s="3">
        <v>0</v>
      </c>
      <c r="R199" s="3">
        <v>14</v>
      </c>
      <c r="S199" s="3">
        <v>0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1">
        <v>0</v>
      </c>
      <c r="Z199" s="1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6">
        <v>0</v>
      </c>
      <c r="AM199" s="1">
        <v>160</v>
      </c>
      <c r="AN199" s="3">
        <f t="shared" si="67"/>
        <v>140</v>
      </c>
      <c r="AO199" s="3">
        <v>140</v>
      </c>
      <c r="AP199" s="1">
        <f t="shared" si="70"/>
        <v>20</v>
      </c>
      <c r="AQ199" s="1">
        <v>160</v>
      </c>
      <c r="AR199">
        <f t="shared" si="71"/>
        <v>0</v>
      </c>
      <c r="AS199">
        <f t="shared" si="72"/>
        <v>0</v>
      </c>
      <c r="AT199" s="102">
        <f t="shared" si="73"/>
        <v>0</v>
      </c>
      <c r="AU199" s="102">
        <f t="shared" si="74"/>
        <v>0</v>
      </c>
      <c r="AV199" s="1">
        <f t="shared" si="60"/>
        <v>140</v>
      </c>
      <c r="AW199" s="1">
        <f t="shared" si="75"/>
        <v>0</v>
      </c>
      <c r="AX199" s="1">
        <f t="shared" si="76"/>
        <v>20</v>
      </c>
      <c r="AY199" s="15">
        <v>0</v>
      </c>
      <c r="AZ199" s="3">
        <v>0</v>
      </c>
      <c r="BA199" s="3">
        <v>7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1">
        <v>0</v>
      </c>
      <c r="BI199" s="1">
        <v>0</v>
      </c>
      <c r="BJ199" s="3">
        <v>0</v>
      </c>
      <c r="BK199" s="3">
        <v>0</v>
      </c>
      <c r="BL199" s="3">
        <v>1</v>
      </c>
      <c r="BM199" s="3">
        <v>0</v>
      </c>
      <c r="BN199" s="3">
        <v>0</v>
      </c>
      <c r="BO199" s="3">
        <v>0</v>
      </c>
      <c r="BP199" s="3">
        <f t="shared" si="77"/>
        <v>8</v>
      </c>
      <c r="BQ199" s="3">
        <f t="shared" si="78"/>
        <v>8</v>
      </c>
      <c r="BR199" s="3">
        <f t="shared" si="68"/>
        <v>7</v>
      </c>
      <c r="BS199" s="3">
        <f t="shared" si="69"/>
        <v>7</v>
      </c>
      <c r="BT199" s="3">
        <f t="shared" si="79"/>
        <v>1</v>
      </c>
      <c r="BU199" s="3">
        <f t="shared" si="80"/>
        <v>1</v>
      </c>
      <c r="BV199" s="46">
        <v>4</v>
      </c>
      <c r="BW199" s="3">
        <v>111</v>
      </c>
      <c r="BX199" s="3">
        <v>147</v>
      </c>
      <c r="BY199" s="3">
        <v>-7.6</v>
      </c>
      <c r="BZ199" s="3">
        <v>13</v>
      </c>
      <c r="CB199" s="3" t="s">
        <v>430</v>
      </c>
      <c r="CC199" s="3">
        <v>268</v>
      </c>
      <c r="CD199" s="16">
        <v>269</v>
      </c>
      <c r="CE199" s="3">
        <v>0</v>
      </c>
      <c r="CF199" s="3">
        <v>1</v>
      </c>
      <c r="CG199" s="3">
        <v>2</v>
      </c>
      <c r="CH199" s="3">
        <v>1</v>
      </c>
      <c r="CI199" s="2" t="s">
        <v>189</v>
      </c>
      <c r="CJ199">
        <v>5</v>
      </c>
      <c r="CK199">
        <v>2</v>
      </c>
      <c r="CL199">
        <v>0</v>
      </c>
      <c r="CM199">
        <v>0</v>
      </c>
      <c r="CN199" s="2" t="s">
        <v>189</v>
      </c>
      <c r="CO199" s="3">
        <v>0</v>
      </c>
      <c r="CP199" s="3">
        <v>0</v>
      </c>
      <c r="CQ199" s="3">
        <v>0</v>
      </c>
      <c r="CR199" s="3">
        <v>0</v>
      </c>
      <c r="CS199" s="2" t="s">
        <v>189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2" t="s">
        <v>189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2" t="s">
        <v>189</v>
      </c>
      <c r="DF199" s="3">
        <v>0</v>
      </c>
      <c r="DG199" s="3">
        <v>0</v>
      </c>
      <c r="DH199" s="3">
        <v>0</v>
      </c>
      <c r="DI199" s="3">
        <v>0</v>
      </c>
      <c r="DJ199" s="2" t="s">
        <v>189</v>
      </c>
      <c r="DK199" s="3">
        <v>0</v>
      </c>
      <c r="DL199" s="3">
        <v>0</v>
      </c>
      <c r="DM199" s="3">
        <v>0</v>
      </c>
      <c r="DN199" s="3">
        <v>0</v>
      </c>
      <c r="DO199" s="2" t="s">
        <v>189</v>
      </c>
    </row>
    <row r="200" spans="1:119">
      <c r="A200" t="s">
        <v>5</v>
      </c>
      <c r="B200" t="s">
        <v>247</v>
      </c>
      <c r="C200" t="s">
        <v>8</v>
      </c>
      <c r="D200" s="82">
        <v>7</v>
      </c>
      <c r="E200" t="s">
        <v>8</v>
      </c>
      <c r="F200" t="str">
        <f t="shared" si="66"/>
        <v>POTR-L-7L</v>
      </c>
      <c r="G200" s="1">
        <v>37.482939999999999</v>
      </c>
      <c r="H200" s="3">
        <v>108.25185</v>
      </c>
      <c r="I200" s="1">
        <v>2661</v>
      </c>
      <c r="J200" s="3" t="s">
        <v>17</v>
      </c>
      <c r="K200" s="16">
        <v>3</v>
      </c>
      <c r="L200" s="15">
        <v>27.4</v>
      </c>
      <c r="M200" s="16">
        <v>1.2</v>
      </c>
      <c r="N200" s="15">
        <v>10</v>
      </c>
      <c r="O200" s="3">
        <v>0</v>
      </c>
      <c r="P200" s="3">
        <v>0</v>
      </c>
      <c r="Q200" s="3">
        <v>0</v>
      </c>
      <c r="R200" s="3">
        <v>7</v>
      </c>
      <c r="S200" s="3">
        <v>0</v>
      </c>
      <c r="T200" s="3">
        <v>3</v>
      </c>
      <c r="U200" s="3">
        <v>0</v>
      </c>
      <c r="V200" s="3">
        <v>0</v>
      </c>
      <c r="W200" s="3">
        <v>0</v>
      </c>
      <c r="X200" s="3">
        <v>0</v>
      </c>
      <c r="Y200" s="1">
        <v>0</v>
      </c>
      <c r="Z200" s="1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6">
        <v>0</v>
      </c>
      <c r="AM200" s="1">
        <v>100</v>
      </c>
      <c r="AN200" s="3">
        <f t="shared" si="67"/>
        <v>70</v>
      </c>
      <c r="AO200" s="3">
        <v>70</v>
      </c>
      <c r="AP200" s="1">
        <f t="shared" si="70"/>
        <v>30</v>
      </c>
      <c r="AQ200" s="1">
        <v>100</v>
      </c>
      <c r="AR200">
        <f t="shared" si="71"/>
        <v>0</v>
      </c>
      <c r="AS200">
        <f t="shared" si="72"/>
        <v>0</v>
      </c>
      <c r="AT200" s="102">
        <f t="shared" si="73"/>
        <v>0</v>
      </c>
      <c r="AU200" s="102">
        <f t="shared" si="74"/>
        <v>0</v>
      </c>
      <c r="AV200" s="1">
        <f t="shared" si="60"/>
        <v>70</v>
      </c>
      <c r="AW200" s="1">
        <f t="shared" si="75"/>
        <v>0</v>
      </c>
      <c r="AX200" s="1">
        <f t="shared" si="76"/>
        <v>30</v>
      </c>
      <c r="AY200" s="15">
        <v>0</v>
      </c>
      <c r="AZ200" s="3">
        <v>0</v>
      </c>
      <c r="BA200" s="3">
        <v>4</v>
      </c>
      <c r="BB200" s="3">
        <v>2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1">
        <v>0</v>
      </c>
      <c r="BI200" s="1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f t="shared" si="77"/>
        <v>6</v>
      </c>
      <c r="BQ200" s="3">
        <f t="shared" si="78"/>
        <v>4</v>
      </c>
      <c r="BR200" s="3">
        <f t="shared" si="68"/>
        <v>6</v>
      </c>
      <c r="BS200" s="3">
        <f t="shared" si="69"/>
        <v>4</v>
      </c>
      <c r="BT200" s="3">
        <f t="shared" si="79"/>
        <v>0</v>
      </c>
      <c r="BU200" s="3">
        <f t="shared" si="80"/>
        <v>0</v>
      </c>
      <c r="BV200" s="46">
        <v>2</v>
      </c>
      <c r="BW200" s="3">
        <v>63</v>
      </c>
      <c r="BX200" s="3">
        <v>125</v>
      </c>
      <c r="BY200" s="3">
        <v>-5.5</v>
      </c>
      <c r="BZ200" s="3">
        <v>13</v>
      </c>
      <c r="CB200" s="3" t="s">
        <v>430</v>
      </c>
      <c r="CC200" s="3">
        <v>270</v>
      </c>
      <c r="CD200" s="16">
        <v>271</v>
      </c>
      <c r="CE200" s="3">
        <v>0</v>
      </c>
      <c r="CF200" s="3">
        <v>0</v>
      </c>
      <c r="CG200" s="3">
        <v>0</v>
      </c>
      <c r="CH200" s="3">
        <v>0</v>
      </c>
      <c r="CI200" s="2" t="s">
        <v>189</v>
      </c>
      <c r="CJ200">
        <v>5</v>
      </c>
      <c r="CK200">
        <v>1</v>
      </c>
      <c r="CL200">
        <v>0</v>
      </c>
      <c r="CM200">
        <v>0</v>
      </c>
      <c r="CN200" s="2" t="s">
        <v>189</v>
      </c>
      <c r="CO200" s="3">
        <v>0</v>
      </c>
      <c r="CP200" s="3">
        <v>0</v>
      </c>
      <c r="CQ200" s="3">
        <v>0</v>
      </c>
      <c r="CR200" s="3">
        <v>0</v>
      </c>
      <c r="CS200" s="2" t="s">
        <v>189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2" t="s">
        <v>189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2" t="s">
        <v>189</v>
      </c>
      <c r="DF200" s="3">
        <v>0</v>
      </c>
      <c r="DG200" s="3">
        <v>0</v>
      </c>
      <c r="DH200" s="3">
        <v>0</v>
      </c>
      <c r="DI200" s="3">
        <v>0</v>
      </c>
      <c r="DJ200" s="2" t="s">
        <v>189</v>
      </c>
      <c r="DK200" s="3">
        <v>0</v>
      </c>
      <c r="DL200" s="3">
        <v>0</v>
      </c>
      <c r="DM200" s="3">
        <v>0</v>
      </c>
      <c r="DN200" s="3">
        <v>0</v>
      </c>
      <c r="DO200" s="2" t="s">
        <v>189</v>
      </c>
    </row>
    <row r="201" spans="1:119">
      <c r="A201" t="s">
        <v>5</v>
      </c>
      <c r="B201" t="s">
        <v>247</v>
      </c>
      <c r="C201" t="s">
        <v>8</v>
      </c>
      <c r="D201" s="82">
        <v>8</v>
      </c>
      <c r="E201" t="s">
        <v>15</v>
      </c>
      <c r="F201" t="str">
        <f t="shared" si="66"/>
        <v>POTR-L-8H</v>
      </c>
      <c r="G201" s="1">
        <v>37.49409</v>
      </c>
      <c r="H201" s="3">
        <v>108.25397000000001</v>
      </c>
      <c r="I201" s="1">
        <v>2689</v>
      </c>
      <c r="J201" s="3" t="s">
        <v>16</v>
      </c>
      <c r="K201" s="16">
        <v>6</v>
      </c>
      <c r="L201" s="15">
        <v>25.1</v>
      </c>
      <c r="M201" s="16">
        <v>1.6</v>
      </c>
      <c r="N201" s="15">
        <v>5</v>
      </c>
      <c r="O201" s="3">
        <v>0</v>
      </c>
      <c r="P201" s="3">
        <v>0</v>
      </c>
      <c r="Q201" s="3">
        <v>0</v>
      </c>
      <c r="R201" s="3">
        <v>15</v>
      </c>
      <c r="S201" s="3">
        <v>1</v>
      </c>
      <c r="T201" s="3">
        <v>7</v>
      </c>
      <c r="U201" s="3">
        <v>0</v>
      </c>
      <c r="V201" s="3">
        <v>0</v>
      </c>
      <c r="W201" s="3">
        <v>0</v>
      </c>
      <c r="X201" s="3">
        <v>0</v>
      </c>
      <c r="Y201" s="1">
        <v>0</v>
      </c>
      <c r="Z201" s="1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6">
        <v>0</v>
      </c>
      <c r="AM201" s="1">
        <v>115</v>
      </c>
      <c r="AN201" s="3">
        <f t="shared" si="67"/>
        <v>75</v>
      </c>
      <c r="AO201" s="3">
        <v>80</v>
      </c>
      <c r="AP201" s="1">
        <f t="shared" si="70"/>
        <v>40</v>
      </c>
      <c r="AQ201" s="1">
        <v>115</v>
      </c>
      <c r="AR201">
        <f t="shared" si="71"/>
        <v>0</v>
      </c>
      <c r="AS201">
        <f t="shared" si="72"/>
        <v>0</v>
      </c>
      <c r="AT201" s="102">
        <f t="shared" si="73"/>
        <v>0</v>
      </c>
      <c r="AU201" s="102">
        <f t="shared" si="74"/>
        <v>0</v>
      </c>
      <c r="AV201" s="1">
        <f t="shared" si="60"/>
        <v>75</v>
      </c>
      <c r="AW201" s="1">
        <f t="shared" si="75"/>
        <v>5</v>
      </c>
      <c r="AX201" s="1">
        <f t="shared" si="76"/>
        <v>35</v>
      </c>
      <c r="AY201" s="15">
        <v>0</v>
      </c>
      <c r="AZ201" s="3">
        <v>0</v>
      </c>
      <c r="BA201" s="3">
        <v>4</v>
      </c>
      <c r="BB201" s="3">
        <v>2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1">
        <v>0</v>
      </c>
      <c r="BI201" s="1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f t="shared" si="77"/>
        <v>6</v>
      </c>
      <c r="BQ201" s="3">
        <f t="shared" si="78"/>
        <v>4</v>
      </c>
      <c r="BR201" s="3">
        <f t="shared" si="68"/>
        <v>6</v>
      </c>
      <c r="BS201" s="3">
        <f t="shared" si="69"/>
        <v>4</v>
      </c>
      <c r="BT201" s="3">
        <f t="shared" si="79"/>
        <v>0</v>
      </c>
      <c r="BU201" s="3">
        <f t="shared" si="80"/>
        <v>0</v>
      </c>
      <c r="BV201" s="46">
        <v>3</v>
      </c>
      <c r="BW201" s="3">
        <v>80</v>
      </c>
      <c r="BX201" s="3">
        <v>113</v>
      </c>
      <c r="BY201" s="3">
        <v>-13</v>
      </c>
      <c r="BZ201" s="3">
        <v>13</v>
      </c>
      <c r="CB201" s="3" t="s">
        <v>430</v>
      </c>
      <c r="CC201" s="3">
        <v>272</v>
      </c>
      <c r="CD201" s="16">
        <v>273</v>
      </c>
      <c r="CE201" s="3">
        <v>0</v>
      </c>
      <c r="CF201" s="3">
        <v>0</v>
      </c>
      <c r="CG201" s="3">
        <v>0</v>
      </c>
      <c r="CH201" s="3">
        <v>0</v>
      </c>
      <c r="CI201" s="2" t="s">
        <v>189</v>
      </c>
      <c r="CJ201">
        <v>2</v>
      </c>
      <c r="CK201">
        <v>3</v>
      </c>
      <c r="CL201">
        <v>0</v>
      </c>
      <c r="CM201">
        <v>0</v>
      </c>
      <c r="CN201" s="2" t="s">
        <v>189</v>
      </c>
      <c r="CO201" s="3">
        <v>0</v>
      </c>
      <c r="CP201" s="3">
        <v>0</v>
      </c>
      <c r="CQ201" s="3">
        <v>0</v>
      </c>
      <c r="CR201" s="3">
        <v>0</v>
      </c>
      <c r="CS201" s="2" t="s">
        <v>189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2" t="s">
        <v>189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2" t="s">
        <v>189</v>
      </c>
      <c r="DF201" s="3">
        <v>0</v>
      </c>
      <c r="DG201" s="3">
        <v>0</v>
      </c>
      <c r="DH201" s="3">
        <v>0</v>
      </c>
      <c r="DI201" s="3">
        <v>0</v>
      </c>
      <c r="DJ201" s="2" t="s">
        <v>189</v>
      </c>
      <c r="DK201" s="3">
        <v>0</v>
      </c>
      <c r="DL201" s="3">
        <v>0</v>
      </c>
      <c r="DM201" s="3">
        <v>0</v>
      </c>
      <c r="DN201" s="3">
        <v>0</v>
      </c>
      <c r="DO201" s="2" t="s">
        <v>189</v>
      </c>
    </row>
    <row r="202" spans="1:119">
      <c r="A202" t="s">
        <v>5</v>
      </c>
      <c r="B202" t="s">
        <v>247</v>
      </c>
      <c r="C202" t="s">
        <v>8</v>
      </c>
      <c r="D202" s="82">
        <v>8</v>
      </c>
      <c r="E202" t="s">
        <v>8</v>
      </c>
      <c r="F202" t="str">
        <f t="shared" si="66"/>
        <v>POTR-L-8L</v>
      </c>
      <c r="G202" s="1">
        <v>37.494210000000002</v>
      </c>
      <c r="H202" s="3">
        <v>108.25388000000001</v>
      </c>
      <c r="I202" s="1">
        <v>2685</v>
      </c>
      <c r="J202" s="3" t="s">
        <v>16</v>
      </c>
      <c r="K202" s="16">
        <v>7</v>
      </c>
      <c r="L202" s="15">
        <v>23.8</v>
      </c>
      <c r="M202" s="16">
        <v>1.2</v>
      </c>
      <c r="N202" s="15">
        <v>5</v>
      </c>
      <c r="O202" s="3">
        <v>0</v>
      </c>
      <c r="P202" s="3">
        <v>0</v>
      </c>
      <c r="Q202" s="3">
        <v>0</v>
      </c>
      <c r="R202" s="3">
        <v>8</v>
      </c>
      <c r="S202" s="3">
        <v>2</v>
      </c>
      <c r="T202" s="3">
        <v>3</v>
      </c>
      <c r="U202" s="3">
        <v>0</v>
      </c>
      <c r="V202" s="3">
        <v>0</v>
      </c>
      <c r="W202" s="3">
        <v>0</v>
      </c>
      <c r="X202" s="3">
        <v>0</v>
      </c>
      <c r="Y202" s="1">
        <v>0</v>
      </c>
      <c r="Z202" s="1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6">
        <v>0</v>
      </c>
      <c r="AM202" s="1">
        <v>65</v>
      </c>
      <c r="AN202" s="3">
        <f t="shared" si="67"/>
        <v>40</v>
      </c>
      <c r="AO202" s="3">
        <v>50</v>
      </c>
      <c r="AP202" s="1">
        <f t="shared" si="70"/>
        <v>25</v>
      </c>
      <c r="AQ202" s="1">
        <v>65</v>
      </c>
      <c r="AR202">
        <f t="shared" si="71"/>
        <v>0</v>
      </c>
      <c r="AS202">
        <f t="shared" si="72"/>
        <v>0</v>
      </c>
      <c r="AT202" s="102">
        <f t="shared" si="73"/>
        <v>0</v>
      </c>
      <c r="AU202" s="102">
        <f t="shared" si="74"/>
        <v>0</v>
      </c>
      <c r="AV202" s="1">
        <f t="shared" ref="AV202:AV244" si="81">(AJ202+AG202+AD202+AA202+X202+U202+R202+O202)*N202</f>
        <v>40</v>
      </c>
      <c r="AW202" s="1">
        <f t="shared" si="75"/>
        <v>10</v>
      </c>
      <c r="AX202" s="1">
        <f t="shared" si="76"/>
        <v>15</v>
      </c>
      <c r="AY202" s="15">
        <v>1</v>
      </c>
      <c r="AZ202" s="3">
        <v>0</v>
      </c>
      <c r="BA202" s="3">
        <v>6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1">
        <v>0</v>
      </c>
      <c r="BI202" s="1">
        <v>0</v>
      </c>
      <c r="BJ202" s="3">
        <v>0</v>
      </c>
      <c r="BK202" s="3">
        <v>0</v>
      </c>
      <c r="BL202" s="3">
        <v>2</v>
      </c>
      <c r="BM202" s="3">
        <v>0</v>
      </c>
      <c r="BN202" s="3">
        <v>0</v>
      </c>
      <c r="BO202" s="3">
        <v>0</v>
      </c>
      <c r="BP202" s="3">
        <f t="shared" si="77"/>
        <v>9</v>
      </c>
      <c r="BQ202" s="3">
        <f t="shared" si="78"/>
        <v>9</v>
      </c>
      <c r="BR202" s="3">
        <f t="shared" si="68"/>
        <v>6</v>
      </c>
      <c r="BS202" s="3">
        <f t="shared" si="69"/>
        <v>6</v>
      </c>
      <c r="BT202" s="3">
        <f t="shared" si="79"/>
        <v>3</v>
      </c>
      <c r="BU202" s="3">
        <f t="shared" si="80"/>
        <v>3</v>
      </c>
      <c r="BV202" s="46">
        <v>3</v>
      </c>
      <c r="BW202" s="3">
        <v>32</v>
      </c>
      <c r="BX202" s="3">
        <v>105</v>
      </c>
      <c r="BY202" s="3">
        <v>-20</v>
      </c>
      <c r="BZ202" s="3">
        <v>10</v>
      </c>
      <c r="CB202" s="3" t="s">
        <v>430</v>
      </c>
      <c r="CC202" s="3">
        <v>274</v>
      </c>
      <c r="CD202" s="16">
        <v>275</v>
      </c>
      <c r="CE202" s="3">
        <v>0</v>
      </c>
      <c r="CF202" s="3">
        <v>0</v>
      </c>
      <c r="CG202" s="3">
        <v>0</v>
      </c>
      <c r="CH202" s="3">
        <v>0</v>
      </c>
      <c r="CI202" s="2" t="s">
        <v>189</v>
      </c>
      <c r="CJ202">
        <v>18</v>
      </c>
      <c r="CK202">
        <v>7</v>
      </c>
      <c r="CL202">
        <v>0</v>
      </c>
      <c r="CM202">
        <v>0</v>
      </c>
      <c r="CN202" s="2">
        <v>2</v>
      </c>
      <c r="CO202" s="3">
        <v>0</v>
      </c>
      <c r="CP202" s="3">
        <v>0</v>
      </c>
      <c r="CQ202" s="3">
        <v>0</v>
      </c>
      <c r="CR202" s="3">
        <v>0</v>
      </c>
      <c r="CS202" s="2" t="s">
        <v>189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2" t="s">
        <v>189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2" t="s">
        <v>189</v>
      </c>
      <c r="DF202" s="3">
        <v>0</v>
      </c>
      <c r="DG202" s="3">
        <v>0</v>
      </c>
      <c r="DH202" s="3">
        <v>0</v>
      </c>
      <c r="DI202" s="3">
        <v>0</v>
      </c>
      <c r="DJ202" s="2" t="s">
        <v>189</v>
      </c>
      <c r="DK202" s="3">
        <v>0</v>
      </c>
      <c r="DL202" s="3">
        <v>0</v>
      </c>
      <c r="DM202" s="3">
        <v>0</v>
      </c>
      <c r="DN202" s="3">
        <v>0</v>
      </c>
      <c r="DO202" s="2" t="s">
        <v>189</v>
      </c>
    </row>
    <row r="203" spans="1:119">
      <c r="A203" t="s">
        <v>5</v>
      </c>
      <c r="B203" t="s">
        <v>247</v>
      </c>
      <c r="C203" t="s">
        <v>8</v>
      </c>
      <c r="D203" s="82">
        <v>9</v>
      </c>
      <c r="E203" t="s">
        <v>15</v>
      </c>
      <c r="F203" t="str">
        <f t="shared" si="66"/>
        <v>POTR-L-9H</v>
      </c>
      <c r="G203" s="1">
        <v>37.473109999999998</v>
      </c>
      <c r="H203" s="3">
        <v>108.22019</v>
      </c>
      <c r="I203" s="1">
        <v>2722</v>
      </c>
      <c r="J203" s="3" t="s">
        <v>16</v>
      </c>
      <c r="K203" s="16">
        <v>2</v>
      </c>
      <c r="L203" s="15">
        <v>25.6</v>
      </c>
      <c r="M203" s="16">
        <v>1.1000000000000001</v>
      </c>
      <c r="N203" s="15">
        <v>5</v>
      </c>
      <c r="O203" s="3">
        <v>0</v>
      </c>
      <c r="P203" s="3">
        <v>0</v>
      </c>
      <c r="Q203" s="3">
        <v>0</v>
      </c>
      <c r="R203" s="3">
        <v>15</v>
      </c>
      <c r="S203" s="3">
        <v>2</v>
      </c>
      <c r="T203" s="3">
        <v>3</v>
      </c>
      <c r="U203" s="3">
        <v>0</v>
      </c>
      <c r="V203" s="3">
        <v>0</v>
      </c>
      <c r="W203" s="3">
        <v>0</v>
      </c>
      <c r="X203" s="3">
        <v>0</v>
      </c>
      <c r="Y203" s="1">
        <v>0</v>
      </c>
      <c r="Z203" s="1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6">
        <v>0</v>
      </c>
      <c r="AM203" s="1">
        <v>100</v>
      </c>
      <c r="AN203" s="3">
        <f t="shared" si="67"/>
        <v>75</v>
      </c>
      <c r="AO203" s="3">
        <v>85</v>
      </c>
      <c r="AP203" s="1">
        <f t="shared" si="70"/>
        <v>25</v>
      </c>
      <c r="AQ203" s="1">
        <v>100</v>
      </c>
      <c r="AR203">
        <f t="shared" si="71"/>
        <v>0</v>
      </c>
      <c r="AS203">
        <f t="shared" si="72"/>
        <v>0</v>
      </c>
      <c r="AT203" s="102">
        <f t="shared" si="73"/>
        <v>0</v>
      </c>
      <c r="AU203" s="102">
        <f t="shared" si="74"/>
        <v>0</v>
      </c>
      <c r="AV203" s="1">
        <f t="shared" si="81"/>
        <v>75</v>
      </c>
      <c r="AW203" s="1">
        <f t="shared" si="75"/>
        <v>10</v>
      </c>
      <c r="AX203" s="1">
        <f t="shared" si="76"/>
        <v>15</v>
      </c>
      <c r="AY203" s="15">
        <v>0</v>
      </c>
      <c r="AZ203" s="3">
        <v>0</v>
      </c>
      <c r="BA203" s="3">
        <v>6</v>
      </c>
      <c r="BB203" s="1">
        <v>2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1">
        <v>0</v>
      </c>
      <c r="BI203" s="1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f t="shared" si="77"/>
        <v>8</v>
      </c>
      <c r="BQ203" s="3">
        <f t="shared" si="78"/>
        <v>6</v>
      </c>
      <c r="BR203" s="3">
        <f t="shared" si="68"/>
        <v>8</v>
      </c>
      <c r="BS203" s="3">
        <f t="shared" si="69"/>
        <v>6</v>
      </c>
      <c r="BT203" s="3">
        <f t="shared" si="79"/>
        <v>0</v>
      </c>
      <c r="BU203" s="3">
        <f t="shared" si="80"/>
        <v>0</v>
      </c>
      <c r="BV203" s="46">
        <v>5</v>
      </c>
      <c r="BW203" s="3">
        <v>97</v>
      </c>
      <c r="BX203" s="3">
        <v>148</v>
      </c>
      <c r="BY203" s="3">
        <v>-12</v>
      </c>
      <c r="BZ203" s="3">
        <v>12</v>
      </c>
      <c r="CB203" s="3" t="s">
        <v>430</v>
      </c>
      <c r="CC203" s="3">
        <v>276</v>
      </c>
      <c r="CD203" s="16">
        <v>277</v>
      </c>
      <c r="CE203" s="3">
        <v>1</v>
      </c>
      <c r="CF203" s="3">
        <v>0</v>
      </c>
      <c r="CG203" s="3">
        <v>0</v>
      </c>
      <c r="CH203" s="3">
        <v>0</v>
      </c>
      <c r="CI203" s="2" t="s">
        <v>189</v>
      </c>
      <c r="CJ203">
        <v>6</v>
      </c>
      <c r="CK203">
        <v>1</v>
      </c>
      <c r="CL203">
        <v>1</v>
      </c>
      <c r="CM203">
        <v>0</v>
      </c>
      <c r="CN203" s="2" t="s">
        <v>189</v>
      </c>
      <c r="CO203" s="3">
        <v>0</v>
      </c>
      <c r="CP203" s="3">
        <v>0</v>
      </c>
      <c r="CQ203" s="3">
        <v>0</v>
      </c>
      <c r="CR203" s="3">
        <v>0</v>
      </c>
      <c r="CS203" s="2" t="s">
        <v>189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2" t="s">
        <v>189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2" t="s">
        <v>189</v>
      </c>
      <c r="DF203" s="3">
        <v>0</v>
      </c>
      <c r="DG203" s="3">
        <v>0</v>
      </c>
      <c r="DH203" s="3">
        <v>0</v>
      </c>
      <c r="DI203" s="3">
        <v>0</v>
      </c>
      <c r="DJ203" s="2" t="s">
        <v>189</v>
      </c>
      <c r="DK203" s="3">
        <v>0</v>
      </c>
      <c r="DL203" s="3">
        <v>0</v>
      </c>
      <c r="DM203" s="3">
        <v>0</v>
      </c>
      <c r="DN203" s="3">
        <v>0</v>
      </c>
      <c r="DO203" s="2" t="s">
        <v>189</v>
      </c>
    </row>
    <row r="204" spans="1:119">
      <c r="A204" t="s">
        <v>5</v>
      </c>
      <c r="B204" t="s">
        <v>247</v>
      </c>
      <c r="C204" t="s">
        <v>8</v>
      </c>
      <c r="D204" s="82">
        <v>9</v>
      </c>
      <c r="E204" t="s">
        <v>8</v>
      </c>
      <c r="F204" t="str">
        <f t="shared" si="66"/>
        <v>POTR-L-9L</v>
      </c>
      <c r="G204" s="1">
        <v>37.472989999999996</v>
      </c>
      <c r="H204" s="3">
        <v>108.21992</v>
      </c>
      <c r="I204" s="1">
        <v>2713</v>
      </c>
      <c r="J204" s="3" t="s">
        <v>16</v>
      </c>
      <c r="K204" s="16">
        <v>4</v>
      </c>
      <c r="L204" s="15">
        <v>26.8</v>
      </c>
      <c r="M204" s="16">
        <v>1.3</v>
      </c>
      <c r="N204" s="15">
        <v>5</v>
      </c>
      <c r="O204" s="3">
        <v>0</v>
      </c>
      <c r="P204" s="3">
        <v>0</v>
      </c>
      <c r="Q204" s="3">
        <v>0</v>
      </c>
      <c r="R204" s="3">
        <v>10</v>
      </c>
      <c r="S204" s="3">
        <v>0</v>
      </c>
      <c r="T204" s="3">
        <v>3</v>
      </c>
      <c r="U204" s="3">
        <v>0</v>
      </c>
      <c r="V204" s="3">
        <v>0</v>
      </c>
      <c r="W204" s="3">
        <v>0</v>
      </c>
      <c r="X204" s="3">
        <v>0</v>
      </c>
      <c r="Y204" s="1">
        <v>0</v>
      </c>
      <c r="Z204" s="1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6">
        <v>0</v>
      </c>
      <c r="AM204" s="1">
        <v>65</v>
      </c>
      <c r="AN204" s="3">
        <f t="shared" si="67"/>
        <v>50</v>
      </c>
      <c r="AO204" s="3">
        <v>50</v>
      </c>
      <c r="AP204" s="1">
        <f t="shared" si="70"/>
        <v>15</v>
      </c>
      <c r="AQ204" s="1">
        <v>65</v>
      </c>
      <c r="AR204">
        <f t="shared" si="71"/>
        <v>0</v>
      </c>
      <c r="AS204">
        <f t="shared" si="72"/>
        <v>0</v>
      </c>
      <c r="AT204" s="102">
        <f t="shared" si="73"/>
        <v>0</v>
      </c>
      <c r="AU204" s="102">
        <f t="shared" si="74"/>
        <v>0</v>
      </c>
      <c r="AV204" s="1">
        <f t="shared" si="81"/>
        <v>50</v>
      </c>
      <c r="AW204" s="1">
        <f t="shared" si="75"/>
        <v>0</v>
      </c>
      <c r="AX204" s="1">
        <f t="shared" si="76"/>
        <v>15</v>
      </c>
      <c r="AY204" s="15">
        <v>0</v>
      </c>
      <c r="AZ204" s="3">
        <v>0</v>
      </c>
      <c r="BA204" s="3">
        <v>2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1">
        <v>0</v>
      </c>
      <c r="BI204" s="1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f t="shared" si="77"/>
        <v>2</v>
      </c>
      <c r="BQ204" s="3">
        <f t="shared" si="78"/>
        <v>2</v>
      </c>
      <c r="BR204" s="3">
        <f t="shared" si="68"/>
        <v>2</v>
      </c>
      <c r="BS204" s="3">
        <f t="shared" si="69"/>
        <v>2</v>
      </c>
      <c r="BT204" s="3">
        <f t="shared" si="79"/>
        <v>0</v>
      </c>
      <c r="BU204" s="3">
        <f t="shared" si="80"/>
        <v>0</v>
      </c>
      <c r="BV204" s="46">
        <v>0</v>
      </c>
      <c r="BW204" s="3">
        <v>70</v>
      </c>
      <c r="BX204" s="3">
        <v>123</v>
      </c>
      <c r="BY204" s="3">
        <v>-8</v>
      </c>
      <c r="BZ204" s="3">
        <v>11</v>
      </c>
      <c r="CB204" s="3" t="s">
        <v>430</v>
      </c>
      <c r="CC204" s="3">
        <v>278</v>
      </c>
      <c r="CD204" s="16">
        <v>279</v>
      </c>
      <c r="CE204" s="3">
        <v>0</v>
      </c>
      <c r="CF204" s="3">
        <v>0</v>
      </c>
      <c r="CG204" s="3">
        <v>0</v>
      </c>
      <c r="CH204" s="3">
        <v>0</v>
      </c>
      <c r="CI204" s="2" t="s">
        <v>189</v>
      </c>
      <c r="CJ204">
        <v>3</v>
      </c>
      <c r="CK204">
        <v>7</v>
      </c>
      <c r="CL204">
        <v>1</v>
      </c>
      <c r="CM204">
        <v>1</v>
      </c>
      <c r="CN204" s="2" t="s">
        <v>418</v>
      </c>
      <c r="CO204" s="3">
        <v>0</v>
      </c>
      <c r="CP204" s="3">
        <v>0</v>
      </c>
      <c r="CQ204" s="3">
        <v>0</v>
      </c>
      <c r="CR204" s="3">
        <v>0</v>
      </c>
      <c r="CS204" s="2" t="s">
        <v>189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2" t="s">
        <v>189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2" t="s">
        <v>189</v>
      </c>
      <c r="DF204" s="3">
        <v>0</v>
      </c>
      <c r="DG204" s="3">
        <v>0</v>
      </c>
      <c r="DH204" s="3">
        <v>0</v>
      </c>
      <c r="DI204" s="3">
        <v>0</v>
      </c>
      <c r="DJ204" s="2" t="s">
        <v>189</v>
      </c>
      <c r="DK204" s="3">
        <v>0</v>
      </c>
      <c r="DL204" s="3">
        <v>0</v>
      </c>
      <c r="DM204" s="3">
        <v>0</v>
      </c>
      <c r="DN204" s="3">
        <v>0</v>
      </c>
      <c r="DO204" s="2" t="s">
        <v>189</v>
      </c>
    </row>
    <row r="205" spans="1:119">
      <c r="A205" t="s">
        <v>5</v>
      </c>
      <c r="B205" t="s">
        <v>247</v>
      </c>
      <c r="C205" t="s">
        <v>8</v>
      </c>
      <c r="D205" s="82">
        <v>10</v>
      </c>
      <c r="E205" t="s">
        <v>15</v>
      </c>
      <c r="F205" t="str">
        <f t="shared" si="66"/>
        <v>POTR-L-10H</v>
      </c>
      <c r="G205" s="1">
        <v>37.471579999999996</v>
      </c>
      <c r="H205" s="3">
        <v>108.21972000000001</v>
      </c>
      <c r="I205" s="1">
        <v>2707</v>
      </c>
      <c r="J205" s="3" t="s">
        <v>18</v>
      </c>
      <c r="K205" s="16">
        <v>10</v>
      </c>
      <c r="L205" s="15">
        <v>32</v>
      </c>
      <c r="M205" s="16">
        <v>1.2</v>
      </c>
      <c r="N205" s="15">
        <v>10</v>
      </c>
      <c r="O205" s="3">
        <v>0</v>
      </c>
      <c r="P205" s="3">
        <v>0</v>
      </c>
      <c r="Q205" s="3">
        <v>0</v>
      </c>
      <c r="R205" s="3">
        <v>17</v>
      </c>
      <c r="S205" s="3">
        <v>0</v>
      </c>
      <c r="T205" s="3">
        <v>3</v>
      </c>
      <c r="U205" s="3">
        <v>0</v>
      </c>
      <c r="V205" s="3">
        <v>0</v>
      </c>
      <c r="W205" s="3">
        <v>0</v>
      </c>
      <c r="X205" s="3">
        <v>0</v>
      </c>
      <c r="Y205" s="1">
        <v>0</v>
      </c>
      <c r="Z205" s="1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6">
        <v>0</v>
      </c>
      <c r="AM205" s="1">
        <v>200</v>
      </c>
      <c r="AN205" s="3">
        <f t="shared" si="67"/>
        <v>170</v>
      </c>
      <c r="AO205" s="3">
        <v>170</v>
      </c>
      <c r="AP205" s="1">
        <f t="shared" si="70"/>
        <v>30</v>
      </c>
      <c r="AQ205" s="1">
        <v>200</v>
      </c>
      <c r="AR205">
        <f t="shared" si="71"/>
        <v>0</v>
      </c>
      <c r="AS205">
        <f t="shared" si="72"/>
        <v>0</v>
      </c>
      <c r="AT205" s="102">
        <f t="shared" si="73"/>
        <v>0</v>
      </c>
      <c r="AU205" s="102">
        <f t="shared" si="74"/>
        <v>0</v>
      </c>
      <c r="AV205" s="1">
        <f t="shared" si="81"/>
        <v>170</v>
      </c>
      <c r="AW205" s="1">
        <f t="shared" si="75"/>
        <v>0</v>
      </c>
      <c r="AX205" s="1">
        <f t="shared" si="76"/>
        <v>30</v>
      </c>
      <c r="AY205" s="15">
        <v>0</v>
      </c>
      <c r="AZ205" s="3">
        <v>0</v>
      </c>
      <c r="BA205" s="3">
        <v>7</v>
      </c>
      <c r="BB205" s="3">
        <v>2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1">
        <v>0</v>
      </c>
      <c r="BI205" s="1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f t="shared" si="77"/>
        <v>9</v>
      </c>
      <c r="BQ205" s="3">
        <f t="shared" si="78"/>
        <v>7</v>
      </c>
      <c r="BR205" s="3">
        <f t="shared" si="68"/>
        <v>9</v>
      </c>
      <c r="BS205" s="3">
        <f t="shared" si="69"/>
        <v>7</v>
      </c>
      <c r="BT205" s="3">
        <f t="shared" si="79"/>
        <v>0</v>
      </c>
      <c r="BU205" s="3">
        <f t="shared" si="80"/>
        <v>0</v>
      </c>
      <c r="BV205" s="46">
        <v>4</v>
      </c>
      <c r="BW205" s="3">
        <v>87</v>
      </c>
      <c r="BX205" s="3">
        <v>142</v>
      </c>
      <c r="BY205" s="3">
        <v>-18</v>
      </c>
      <c r="BZ205" s="3">
        <v>15</v>
      </c>
      <c r="CB205" s="3" t="s">
        <v>430</v>
      </c>
      <c r="CC205" s="3">
        <v>280</v>
      </c>
      <c r="CD205" s="16">
        <v>281</v>
      </c>
      <c r="CE205" s="3">
        <v>0</v>
      </c>
      <c r="CF205" s="3">
        <v>0</v>
      </c>
      <c r="CG205" s="3">
        <v>0</v>
      </c>
      <c r="CH205" s="3">
        <v>0</v>
      </c>
      <c r="CI205" s="2" t="s">
        <v>189</v>
      </c>
      <c r="CJ205">
        <v>1</v>
      </c>
      <c r="CK205">
        <v>2</v>
      </c>
      <c r="CL205">
        <v>1</v>
      </c>
      <c r="CM205">
        <v>0</v>
      </c>
      <c r="CN205" s="2">
        <v>3</v>
      </c>
      <c r="CO205" s="3">
        <v>0</v>
      </c>
      <c r="CP205" s="3">
        <v>0</v>
      </c>
      <c r="CQ205" s="3">
        <v>0</v>
      </c>
      <c r="CR205" s="3">
        <v>0</v>
      </c>
      <c r="CS205" s="2" t="s">
        <v>189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2" t="s">
        <v>189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2" t="s">
        <v>189</v>
      </c>
      <c r="DF205" s="3">
        <v>0</v>
      </c>
      <c r="DG205" s="3">
        <v>0</v>
      </c>
      <c r="DH205" s="3">
        <v>0</v>
      </c>
      <c r="DI205" s="3">
        <v>0</v>
      </c>
      <c r="DJ205" s="2" t="s">
        <v>189</v>
      </c>
      <c r="DK205" s="3">
        <v>0</v>
      </c>
      <c r="DL205" s="3">
        <v>0</v>
      </c>
      <c r="DM205" s="3">
        <v>0</v>
      </c>
      <c r="DN205" s="3">
        <v>0</v>
      </c>
      <c r="DO205" s="2" t="s">
        <v>189</v>
      </c>
    </row>
    <row r="206" spans="1:119">
      <c r="A206" t="s">
        <v>5</v>
      </c>
      <c r="B206" t="s">
        <v>247</v>
      </c>
      <c r="C206" t="s">
        <v>8</v>
      </c>
      <c r="D206" s="82">
        <v>10</v>
      </c>
      <c r="E206" t="s">
        <v>8</v>
      </c>
      <c r="F206" t="str">
        <f t="shared" si="66"/>
        <v>POTR-L-10L</v>
      </c>
      <c r="G206" s="1">
        <v>37.471710000000002</v>
      </c>
      <c r="H206" s="3">
        <v>108.21951</v>
      </c>
      <c r="I206" s="1">
        <v>2706</v>
      </c>
      <c r="J206" s="3" t="s">
        <v>18</v>
      </c>
      <c r="K206" s="16">
        <v>5</v>
      </c>
      <c r="L206" s="15">
        <v>31.5</v>
      </c>
      <c r="M206" s="16">
        <v>1.1000000000000001</v>
      </c>
      <c r="N206" s="15">
        <v>10</v>
      </c>
      <c r="O206" s="1">
        <v>0</v>
      </c>
      <c r="P206" s="3">
        <v>0</v>
      </c>
      <c r="Q206" s="3">
        <v>0</v>
      </c>
      <c r="R206" s="3">
        <v>3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1">
        <v>0</v>
      </c>
      <c r="Y206" s="1">
        <v>0</v>
      </c>
      <c r="Z206" s="1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6">
        <v>0</v>
      </c>
      <c r="AM206" s="1">
        <v>40</v>
      </c>
      <c r="AN206" s="3">
        <f t="shared" si="67"/>
        <v>30</v>
      </c>
      <c r="AO206" s="3">
        <v>30</v>
      </c>
      <c r="AP206" s="1">
        <f t="shared" si="70"/>
        <v>10</v>
      </c>
      <c r="AQ206" s="1">
        <v>40</v>
      </c>
      <c r="AR206">
        <f t="shared" si="71"/>
        <v>0</v>
      </c>
      <c r="AS206">
        <f t="shared" si="72"/>
        <v>0</v>
      </c>
      <c r="AT206" s="102">
        <f t="shared" si="73"/>
        <v>0</v>
      </c>
      <c r="AU206" s="102">
        <f t="shared" si="74"/>
        <v>0</v>
      </c>
      <c r="AV206" s="1">
        <f t="shared" si="81"/>
        <v>30</v>
      </c>
      <c r="AW206" s="1">
        <f t="shared" si="75"/>
        <v>0</v>
      </c>
      <c r="AX206" s="1">
        <f t="shared" si="76"/>
        <v>10</v>
      </c>
      <c r="AY206" s="15">
        <v>0</v>
      </c>
      <c r="AZ206" s="3">
        <v>0</v>
      </c>
      <c r="BA206" s="3">
        <v>1</v>
      </c>
      <c r="BB206" s="3">
        <v>4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1">
        <v>0</v>
      </c>
      <c r="BI206" s="1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f t="shared" si="77"/>
        <v>5</v>
      </c>
      <c r="BQ206" s="3">
        <f t="shared" si="78"/>
        <v>1</v>
      </c>
      <c r="BR206" s="3">
        <f t="shared" si="68"/>
        <v>5</v>
      </c>
      <c r="BS206" s="3">
        <f t="shared" si="69"/>
        <v>1</v>
      </c>
      <c r="BT206" s="3">
        <f t="shared" si="79"/>
        <v>0</v>
      </c>
      <c r="BU206" s="3">
        <f t="shared" si="80"/>
        <v>0</v>
      </c>
      <c r="BV206" s="46">
        <v>0</v>
      </c>
      <c r="BW206" s="3">
        <v>53.5</v>
      </c>
      <c r="BX206" s="3">
        <v>98</v>
      </c>
      <c r="BY206" s="3">
        <v>-12</v>
      </c>
      <c r="BZ206" s="3">
        <v>16</v>
      </c>
      <c r="CB206" s="3" t="s">
        <v>430</v>
      </c>
      <c r="CC206" s="3">
        <v>282</v>
      </c>
      <c r="CD206" s="16">
        <v>283</v>
      </c>
      <c r="CE206" s="3">
        <v>0</v>
      </c>
      <c r="CF206" s="3">
        <v>0</v>
      </c>
      <c r="CG206" s="3">
        <v>0</v>
      </c>
      <c r="CH206" s="3">
        <v>0</v>
      </c>
      <c r="CI206" s="2" t="s">
        <v>189</v>
      </c>
      <c r="CJ206">
        <v>4</v>
      </c>
      <c r="CK206">
        <v>7</v>
      </c>
      <c r="CL206">
        <v>1</v>
      </c>
      <c r="CM206">
        <v>0</v>
      </c>
      <c r="CN206" s="2" t="s">
        <v>189</v>
      </c>
      <c r="CO206" s="3">
        <v>0</v>
      </c>
      <c r="CP206" s="3">
        <v>0</v>
      </c>
      <c r="CQ206" s="3">
        <v>0</v>
      </c>
      <c r="CR206" s="3">
        <v>0</v>
      </c>
      <c r="CS206" s="2" t="s">
        <v>189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2" t="s">
        <v>189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2" t="s">
        <v>189</v>
      </c>
      <c r="DF206" s="3">
        <v>0</v>
      </c>
      <c r="DG206" s="3">
        <v>0</v>
      </c>
      <c r="DH206" s="3">
        <v>0</v>
      </c>
      <c r="DI206" s="3">
        <v>0</v>
      </c>
      <c r="DJ206" s="2" t="s">
        <v>189</v>
      </c>
      <c r="DK206" s="3">
        <v>0</v>
      </c>
      <c r="DL206" s="3">
        <v>0</v>
      </c>
      <c r="DM206" s="3">
        <v>0</v>
      </c>
      <c r="DN206" s="3">
        <v>0</v>
      </c>
      <c r="DO206" s="2" t="s">
        <v>189</v>
      </c>
    </row>
    <row r="207" spans="1:119">
      <c r="A207" t="s">
        <v>5</v>
      </c>
      <c r="B207" t="s">
        <v>247</v>
      </c>
      <c r="C207" t="s">
        <v>8</v>
      </c>
      <c r="D207" s="82">
        <v>11</v>
      </c>
      <c r="E207" t="s">
        <v>15</v>
      </c>
      <c r="F207" t="str">
        <f t="shared" si="66"/>
        <v>POTR-L-11H</v>
      </c>
      <c r="G207" s="1">
        <v>37.470790000000001</v>
      </c>
      <c r="H207" s="3">
        <v>108.22282</v>
      </c>
      <c r="I207" s="1">
        <v>2710</v>
      </c>
      <c r="J207" s="3" t="s">
        <v>18</v>
      </c>
      <c r="K207" s="16">
        <v>0</v>
      </c>
      <c r="L207" s="15">
        <v>37</v>
      </c>
      <c r="M207" s="16">
        <v>1</v>
      </c>
      <c r="N207" s="15">
        <v>5</v>
      </c>
      <c r="O207" s="3">
        <v>0</v>
      </c>
      <c r="P207" s="3">
        <v>0</v>
      </c>
      <c r="Q207" s="3">
        <v>0</v>
      </c>
      <c r="R207" s="3">
        <v>16</v>
      </c>
      <c r="S207" s="3">
        <v>1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1">
        <v>0</v>
      </c>
      <c r="Z207" s="1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6">
        <v>0</v>
      </c>
      <c r="AM207" s="1">
        <v>95</v>
      </c>
      <c r="AN207" s="3">
        <f t="shared" si="67"/>
        <v>80</v>
      </c>
      <c r="AO207" s="3">
        <v>85</v>
      </c>
      <c r="AP207" s="1">
        <f t="shared" si="70"/>
        <v>15</v>
      </c>
      <c r="AQ207" s="1">
        <v>95</v>
      </c>
      <c r="AR207">
        <f t="shared" si="71"/>
        <v>0</v>
      </c>
      <c r="AS207">
        <f t="shared" si="72"/>
        <v>0</v>
      </c>
      <c r="AT207" s="102">
        <f t="shared" si="73"/>
        <v>0</v>
      </c>
      <c r="AU207" s="102">
        <f t="shared" si="74"/>
        <v>0</v>
      </c>
      <c r="AV207" s="1">
        <f t="shared" si="81"/>
        <v>80</v>
      </c>
      <c r="AW207" s="1">
        <f t="shared" si="75"/>
        <v>5</v>
      </c>
      <c r="AX207" s="1">
        <f t="shared" si="76"/>
        <v>10</v>
      </c>
      <c r="AY207" s="15">
        <v>0</v>
      </c>
      <c r="AZ207" s="3">
        <v>0</v>
      </c>
      <c r="BA207" s="3">
        <v>8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1">
        <v>0</v>
      </c>
      <c r="BI207" s="1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f t="shared" si="77"/>
        <v>8</v>
      </c>
      <c r="BQ207" s="3">
        <f t="shared" si="78"/>
        <v>8</v>
      </c>
      <c r="BR207" s="3">
        <f t="shared" si="68"/>
        <v>8</v>
      </c>
      <c r="BS207" s="3">
        <f t="shared" si="69"/>
        <v>8</v>
      </c>
      <c r="BT207" s="3">
        <f t="shared" si="79"/>
        <v>0</v>
      </c>
      <c r="BU207" s="3">
        <f t="shared" si="80"/>
        <v>0</v>
      </c>
      <c r="BV207" s="46">
        <v>5</v>
      </c>
      <c r="BW207" s="3">
        <v>62</v>
      </c>
      <c r="BX207" s="3">
        <v>130</v>
      </c>
      <c r="BY207" s="3">
        <v>-9</v>
      </c>
      <c r="BZ207" s="3">
        <v>16</v>
      </c>
      <c r="CB207" s="3" t="s">
        <v>430</v>
      </c>
      <c r="CC207" s="3">
        <v>284</v>
      </c>
      <c r="CD207" s="16">
        <v>285</v>
      </c>
      <c r="CE207" s="3">
        <v>0</v>
      </c>
      <c r="CF207" s="3">
        <v>0</v>
      </c>
      <c r="CG207" s="3">
        <v>0</v>
      </c>
      <c r="CH207" s="3">
        <v>0</v>
      </c>
      <c r="CI207" s="2" t="s">
        <v>189</v>
      </c>
      <c r="CJ207">
        <v>0</v>
      </c>
      <c r="CK207">
        <v>2</v>
      </c>
      <c r="CL207">
        <v>0</v>
      </c>
      <c r="CM207">
        <v>0</v>
      </c>
      <c r="CN207" s="2">
        <v>2</v>
      </c>
      <c r="CO207" s="3">
        <v>0</v>
      </c>
      <c r="CP207" s="3">
        <v>0</v>
      </c>
      <c r="CQ207" s="3">
        <v>0</v>
      </c>
      <c r="CR207" s="3">
        <v>0</v>
      </c>
      <c r="CS207" s="2" t="s">
        <v>189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2" t="s">
        <v>189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2" t="s">
        <v>189</v>
      </c>
      <c r="DF207" s="3">
        <v>0</v>
      </c>
      <c r="DG207" s="3">
        <v>0</v>
      </c>
      <c r="DH207" s="3">
        <v>0</v>
      </c>
      <c r="DI207" s="3">
        <v>0</v>
      </c>
      <c r="DJ207" s="2" t="s">
        <v>189</v>
      </c>
      <c r="DK207" s="3">
        <v>0</v>
      </c>
      <c r="DL207" s="3">
        <v>0</v>
      </c>
      <c r="DM207" s="3">
        <v>0</v>
      </c>
      <c r="DN207" s="3">
        <v>0</v>
      </c>
      <c r="DO207" s="2" t="s">
        <v>189</v>
      </c>
    </row>
    <row r="208" spans="1:119">
      <c r="A208" t="s">
        <v>5</v>
      </c>
      <c r="B208" t="s">
        <v>247</v>
      </c>
      <c r="C208" t="s">
        <v>8</v>
      </c>
      <c r="D208" s="82">
        <v>11</v>
      </c>
      <c r="E208" t="s">
        <v>8</v>
      </c>
      <c r="F208" t="str">
        <f t="shared" si="66"/>
        <v>POTR-L-11L</v>
      </c>
      <c r="G208" s="1">
        <v>37.470829999999999</v>
      </c>
      <c r="H208" s="3">
        <v>108.22306</v>
      </c>
      <c r="I208" s="1">
        <v>2706</v>
      </c>
      <c r="J208" s="3" t="s">
        <v>18</v>
      </c>
      <c r="K208" s="16">
        <v>0</v>
      </c>
      <c r="L208" s="15">
        <v>32.299999999999997</v>
      </c>
      <c r="M208" s="16">
        <v>1.6</v>
      </c>
      <c r="N208" s="15">
        <v>5</v>
      </c>
      <c r="O208" s="3">
        <v>0</v>
      </c>
      <c r="P208" s="3">
        <v>0</v>
      </c>
      <c r="Q208" s="3">
        <v>0</v>
      </c>
      <c r="R208" s="3">
        <v>6</v>
      </c>
      <c r="S208" s="3">
        <v>2</v>
      </c>
      <c r="T208" s="3">
        <v>3</v>
      </c>
      <c r="U208" s="3">
        <v>0</v>
      </c>
      <c r="V208" s="3">
        <v>0</v>
      </c>
      <c r="W208" s="3">
        <v>0</v>
      </c>
      <c r="X208" s="3">
        <v>0</v>
      </c>
      <c r="Y208" s="1">
        <v>0</v>
      </c>
      <c r="Z208" s="1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6">
        <v>0</v>
      </c>
      <c r="AM208" s="1">
        <v>55</v>
      </c>
      <c r="AN208" s="3">
        <f t="shared" si="67"/>
        <v>30</v>
      </c>
      <c r="AO208" s="3">
        <v>40</v>
      </c>
      <c r="AP208" s="1">
        <f t="shared" si="70"/>
        <v>25</v>
      </c>
      <c r="AQ208" s="1">
        <v>55</v>
      </c>
      <c r="AR208">
        <f t="shared" si="71"/>
        <v>0</v>
      </c>
      <c r="AS208">
        <f t="shared" si="72"/>
        <v>0</v>
      </c>
      <c r="AT208" s="102">
        <f t="shared" si="73"/>
        <v>0</v>
      </c>
      <c r="AU208" s="102">
        <f t="shared" si="74"/>
        <v>0</v>
      </c>
      <c r="AV208" s="1">
        <f t="shared" si="81"/>
        <v>30</v>
      </c>
      <c r="AW208" s="1">
        <f t="shared" si="75"/>
        <v>10</v>
      </c>
      <c r="AX208" s="1">
        <f t="shared" si="76"/>
        <v>15</v>
      </c>
      <c r="AY208" s="15">
        <v>0</v>
      </c>
      <c r="AZ208" s="3">
        <v>0</v>
      </c>
      <c r="BA208" s="3">
        <v>0</v>
      </c>
      <c r="BB208" s="1">
        <v>1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1">
        <v>0</v>
      </c>
      <c r="BI208" s="1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f t="shared" si="77"/>
        <v>1</v>
      </c>
      <c r="BQ208" s="3">
        <f t="shared" si="78"/>
        <v>0</v>
      </c>
      <c r="BR208" s="3">
        <f t="shared" si="68"/>
        <v>1</v>
      </c>
      <c r="BS208" s="3">
        <f t="shared" si="69"/>
        <v>0</v>
      </c>
      <c r="BT208" s="3">
        <f t="shared" si="79"/>
        <v>0</v>
      </c>
      <c r="BU208" s="3">
        <f t="shared" si="80"/>
        <v>0</v>
      </c>
      <c r="BV208" s="46">
        <v>0</v>
      </c>
      <c r="BW208" s="3">
        <v>31</v>
      </c>
      <c r="BX208" s="3">
        <v>92</v>
      </c>
      <c r="BY208" s="3">
        <v>-7.6</v>
      </c>
      <c r="BZ208" s="3">
        <v>15</v>
      </c>
      <c r="CB208" s="3" t="s">
        <v>430</v>
      </c>
      <c r="CC208" s="3">
        <v>286</v>
      </c>
      <c r="CD208" s="16">
        <v>287</v>
      </c>
      <c r="CE208" s="3">
        <v>0</v>
      </c>
      <c r="CF208" s="3">
        <v>0</v>
      </c>
      <c r="CG208" s="3">
        <v>0</v>
      </c>
      <c r="CH208" s="3">
        <v>0</v>
      </c>
      <c r="CI208" s="2" t="s">
        <v>189</v>
      </c>
      <c r="CJ208">
        <v>41</v>
      </c>
      <c r="CK208">
        <v>29</v>
      </c>
      <c r="CL208">
        <v>3</v>
      </c>
      <c r="CM208">
        <v>0</v>
      </c>
      <c r="CN208" s="2" t="s">
        <v>415</v>
      </c>
      <c r="CO208" s="3">
        <v>0</v>
      </c>
      <c r="CP208" s="3">
        <v>0</v>
      </c>
      <c r="CQ208" s="3">
        <v>0</v>
      </c>
      <c r="CR208" s="3">
        <v>0</v>
      </c>
      <c r="CS208" s="2" t="s">
        <v>189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2" t="s">
        <v>189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2" t="s">
        <v>189</v>
      </c>
      <c r="DF208" s="3">
        <v>0</v>
      </c>
      <c r="DG208" s="3">
        <v>0</v>
      </c>
      <c r="DH208" s="3">
        <v>0</v>
      </c>
      <c r="DI208" s="3">
        <v>0</v>
      </c>
      <c r="DJ208" s="2" t="s">
        <v>189</v>
      </c>
      <c r="DK208" s="3">
        <v>0</v>
      </c>
      <c r="DL208" s="3">
        <v>0</v>
      </c>
      <c r="DM208" s="3">
        <v>0</v>
      </c>
      <c r="DN208" s="3">
        <v>0</v>
      </c>
      <c r="DO208" s="2" t="s">
        <v>189</v>
      </c>
    </row>
    <row r="209" spans="1:119">
      <c r="A209" t="s">
        <v>5</v>
      </c>
      <c r="B209" t="s">
        <v>247</v>
      </c>
      <c r="C209" t="s">
        <v>8</v>
      </c>
      <c r="D209" s="82">
        <v>12</v>
      </c>
      <c r="E209" t="s">
        <v>15</v>
      </c>
      <c r="F209" t="str">
        <f t="shared" si="66"/>
        <v>POTR-L-12H</v>
      </c>
      <c r="G209" s="1">
        <v>37.462020000000003</v>
      </c>
      <c r="H209" s="3">
        <v>108.23173</v>
      </c>
      <c r="I209" s="1">
        <v>2661</v>
      </c>
      <c r="J209" s="3" t="s">
        <v>16</v>
      </c>
      <c r="K209" s="16">
        <v>3</v>
      </c>
      <c r="L209" s="15">
        <v>21.3</v>
      </c>
      <c r="M209" s="16">
        <v>1.2</v>
      </c>
      <c r="N209" s="15">
        <v>5</v>
      </c>
      <c r="O209" s="3">
        <v>5</v>
      </c>
      <c r="P209" s="3">
        <v>0</v>
      </c>
      <c r="Q209" s="3">
        <v>0</v>
      </c>
      <c r="R209" s="3">
        <v>7</v>
      </c>
      <c r="S209" s="3">
        <v>0</v>
      </c>
      <c r="T209" s="3">
        <v>1</v>
      </c>
      <c r="U209" s="3">
        <v>0</v>
      </c>
      <c r="V209" s="3">
        <v>0</v>
      </c>
      <c r="W209" s="3">
        <v>0</v>
      </c>
      <c r="X209" s="1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4</v>
      </c>
      <c r="AH209" s="1">
        <v>0</v>
      </c>
      <c r="AI209" s="1">
        <v>0</v>
      </c>
      <c r="AJ209" s="1">
        <v>0</v>
      </c>
      <c r="AK209" s="1">
        <v>0</v>
      </c>
      <c r="AL209" s="16">
        <v>0</v>
      </c>
      <c r="AM209" s="1">
        <v>85</v>
      </c>
      <c r="AN209" s="3">
        <f t="shared" si="67"/>
        <v>35</v>
      </c>
      <c r="AO209" s="3">
        <v>35</v>
      </c>
      <c r="AP209" s="1">
        <f t="shared" si="70"/>
        <v>5</v>
      </c>
      <c r="AQ209" s="1">
        <v>40</v>
      </c>
      <c r="AR209">
        <f t="shared" si="71"/>
        <v>45</v>
      </c>
      <c r="AS209">
        <f t="shared" si="72"/>
        <v>45</v>
      </c>
      <c r="AT209" s="102">
        <f t="shared" si="73"/>
        <v>0</v>
      </c>
      <c r="AU209" s="102">
        <f t="shared" si="74"/>
        <v>45</v>
      </c>
      <c r="AV209" s="1">
        <f t="shared" si="81"/>
        <v>80</v>
      </c>
      <c r="AW209" s="1">
        <f t="shared" si="75"/>
        <v>0</v>
      </c>
      <c r="AX209" s="1">
        <f t="shared" si="76"/>
        <v>5</v>
      </c>
      <c r="AY209" s="15">
        <v>2</v>
      </c>
      <c r="AZ209" s="3">
        <v>0</v>
      </c>
      <c r="BA209" s="3">
        <v>6</v>
      </c>
      <c r="BB209" s="3">
        <v>1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6">
        <v>0</v>
      </c>
      <c r="BK209" s="1">
        <v>6</v>
      </c>
      <c r="BL209" s="3">
        <v>0</v>
      </c>
      <c r="BM209" s="3">
        <v>0</v>
      </c>
      <c r="BN209" s="1">
        <v>0</v>
      </c>
      <c r="BO209" s="1">
        <v>0</v>
      </c>
      <c r="BP209" s="3">
        <f t="shared" si="77"/>
        <v>15</v>
      </c>
      <c r="BQ209" s="3">
        <f t="shared" si="78"/>
        <v>14</v>
      </c>
      <c r="BR209" s="3">
        <f t="shared" si="68"/>
        <v>7</v>
      </c>
      <c r="BS209" s="3">
        <f t="shared" si="69"/>
        <v>6</v>
      </c>
      <c r="BT209" s="3">
        <f t="shared" si="79"/>
        <v>8</v>
      </c>
      <c r="BU209" s="3">
        <f t="shared" si="80"/>
        <v>8</v>
      </c>
      <c r="BV209" s="46">
        <v>4</v>
      </c>
      <c r="BW209" s="3">
        <v>40</v>
      </c>
      <c r="BX209" s="3">
        <v>75</v>
      </c>
      <c r="BY209" s="3">
        <v>-13.1</v>
      </c>
      <c r="BZ209" s="3">
        <v>15</v>
      </c>
      <c r="CC209" s="3">
        <v>312</v>
      </c>
      <c r="CD209" s="16">
        <f t="shared" ref="CD209:CD214" si="82">CC209+1</f>
        <v>313</v>
      </c>
      <c r="CE209" s="1">
        <v>0</v>
      </c>
      <c r="CF209" s="1">
        <v>0</v>
      </c>
      <c r="CG209" s="3">
        <v>0</v>
      </c>
      <c r="CH209" s="3">
        <v>0</v>
      </c>
      <c r="CI209" s="2" t="s">
        <v>189</v>
      </c>
      <c r="CJ209" s="3">
        <v>1</v>
      </c>
      <c r="CK209" s="3">
        <v>0</v>
      </c>
      <c r="CL209" s="3">
        <v>0</v>
      </c>
      <c r="CM209" s="3">
        <v>0</v>
      </c>
      <c r="CN209" s="2" t="s">
        <v>189</v>
      </c>
      <c r="CO209" s="3">
        <v>0</v>
      </c>
      <c r="CP209" s="3">
        <v>0</v>
      </c>
      <c r="CQ209" s="3">
        <v>0</v>
      </c>
      <c r="CR209" s="3">
        <v>0</v>
      </c>
      <c r="CS209" s="2" t="s">
        <v>189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2" t="s">
        <v>189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1" t="s">
        <v>189</v>
      </c>
      <c r="DF209" s="3">
        <v>0</v>
      </c>
      <c r="DG209" s="3">
        <v>0</v>
      </c>
      <c r="DH209" s="3">
        <v>0</v>
      </c>
      <c r="DI209" s="3">
        <v>0</v>
      </c>
      <c r="DJ209" s="1" t="s">
        <v>189</v>
      </c>
      <c r="DK209" s="3">
        <v>0</v>
      </c>
      <c r="DL209" s="3">
        <v>0</v>
      </c>
      <c r="DM209" s="3">
        <v>0</v>
      </c>
      <c r="DN209" s="3">
        <v>0</v>
      </c>
      <c r="DO209" s="1" t="s">
        <v>189</v>
      </c>
    </row>
    <row r="210" spans="1:119">
      <c r="A210" t="s">
        <v>5</v>
      </c>
      <c r="B210" t="s">
        <v>247</v>
      </c>
      <c r="C210" t="s">
        <v>8</v>
      </c>
      <c r="D210" s="82">
        <v>12</v>
      </c>
      <c r="E210" t="s">
        <v>8</v>
      </c>
      <c r="F210" t="str">
        <f t="shared" si="66"/>
        <v>POTR-L-12L</v>
      </c>
      <c r="G210" s="1">
        <v>37.462330000000001</v>
      </c>
      <c r="H210" s="3">
        <v>108.23192</v>
      </c>
      <c r="I210" s="1">
        <v>2661</v>
      </c>
      <c r="J210" s="3" t="s">
        <v>16</v>
      </c>
      <c r="K210" s="16">
        <v>2</v>
      </c>
      <c r="L210" s="15">
        <v>21.6</v>
      </c>
      <c r="M210" s="16">
        <v>1.3</v>
      </c>
      <c r="N210" s="15">
        <v>5</v>
      </c>
      <c r="O210" s="3">
        <v>13</v>
      </c>
      <c r="P210" s="3">
        <v>0</v>
      </c>
      <c r="Q210" s="3">
        <v>0</v>
      </c>
      <c r="R210" s="3">
        <v>3</v>
      </c>
      <c r="S210" s="3">
        <v>1</v>
      </c>
      <c r="T210" s="3">
        <v>1</v>
      </c>
      <c r="U210" s="3">
        <v>0</v>
      </c>
      <c r="V210" s="3">
        <v>0</v>
      </c>
      <c r="W210" s="3">
        <v>0</v>
      </c>
      <c r="X210" s="1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90</v>
      </c>
      <c r="AN210" s="3">
        <f t="shared" si="67"/>
        <v>15</v>
      </c>
      <c r="AO210" s="3">
        <v>20</v>
      </c>
      <c r="AP210" s="1">
        <f t="shared" si="70"/>
        <v>10</v>
      </c>
      <c r="AQ210" s="1">
        <v>25</v>
      </c>
      <c r="AR210">
        <f t="shared" si="71"/>
        <v>65</v>
      </c>
      <c r="AS210">
        <f t="shared" si="72"/>
        <v>65</v>
      </c>
      <c r="AT210" s="102">
        <f t="shared" si="73"/>
        <v>0</v>
      </c>
      <c r="AU210" s="102">
        <f t="shared" si="74"/>
        <v>65</v>
      </c>
      <c r="AV210" s="1">
        <f t="shared" si="81"/>
        <v>80</v>
      </c>
      <c r="AW210" s="1">
        <f t="shared" si="75"/>
        <v>5</v>
      </c>
      <c r="AX210" s="1">
        <f t="shared" si="76"/>
        <v>5</v>
      </c>
      <c r="AY210" s="1">
        <v>0</v>
      </c>
      <c r="AZ210" s="3">
        <v>0</v>
      </c>
      <c r="BA210" s="3">
        <v>2</v>
      </c>
      <c r="BB210" s="3">
        <v>2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3">
        <v>0</v>
      </c>
      <c r="BM210" s="3">
        <v>0</v>
      </c>
      <c r="BN210" s="1">
        <v>0</v>
      </c>
      <c r="BO210" s="1">
        <v>0</v>
      </c>
      <c r="BP210" s="3">
        <f t="shared" si="77"/>
        <v>4</v>
      </c>
      <c r="BQ210" s="3">
        <f t="shared" si="78"/>
        <v>2</v>
      </c>
      <c r="BR210" s="3">
        <f t="shared" si="68"/>
        <v>4</v>
      </c>
      <c r="BS210" s="3">
        <f t="shared" si="69"/>
        <v>2</v>
      </c>
      <c r="BT210" s="3">
        <f t="shared" si="79"/>
        <v>0</v>
      </c>
      <c r="BU210" s="3">
        <f t="shared" si="80"/>
        <v>0</v>
      </c>
      <c r="BV210" s="46">
        <v>1</v>
      </c>
      <c r="BW210" s="3">
        <v>30.4</v>
      </c>
      <c r="BX210" s="3">
        <v>101</v>
      </c>
      <c r="BY210" s="3">
        <v>-12.6</v>
      </c>
      <c r="BZ210" s="3">
        <v>14</v>
      </c>
      <c r="CC210" s="3">
        <v>314</v>
      </c>
      <c r="CD210" s="16">
        <f t="shared" si="82"/>
        <v>315</v>
      </c>
      <c r="CE210" s="1">
        <v>0</v>
      </c>
      <c r="CF210" s="1">
        <v>0</v>
      </c>
      <c r="CG210" s="3">
        <v>0</v>
      </c>
      <c r="CH210" s="3">
        <v>0</v>
      </c>
      <c r="CI210" s="2" t="s">
        <v>189</v>
      </c>
      <c r="CJ210" s="3">
        <v>7</v>
      </c>
      <c r="CK210" s="3">
        <v>4</v>
      </c>
      <c r="CL210" s="3">
        <v>0</v>
      </c>
      <c r="CM210" s="3">
        <v>0</v>
      </c>
      <c r="CN210" s="2" t="s">
        <v>189</v>
      </c>
      <c r="CO210" s="51">
        <v>0</v>
      </c>
      <c r="CP210" s="51">
        <v>0</v>
      </c>
      <c r="CQ210" s="51">
        <v>0</v>
      </c>
      <c r="CR210" s="51">
        <v>0</v>
      </c>
      <c r="CS210" s="2" t="s">
        <v>189</v>
      </c>
      <c r="CT210" s="51">
        <v>0</v>
      </c>
      <c r="CU210" s="51">
        <v>0</v>
      </c>
      <c r="CV210" s="51">
        <v>0</v>
      </c>
      <c r="CW210" s="51">
        <v>0</v>
      </c>
      <c r="CX210" s="51">
        <v>0</v>
      </c>
      <c r="CY210" s="2" t="s">
        <v>189</v>
      </c>
      <c r="CZ210" s="51">
        <v>0</v>
      </c>
      <c r="DA210" s="51">
        <v>0</v>
      </c>
      <c r="DB210" s="51">
        <v>0</v>
      </c>
      <c r="DC210" s="51">
        <v>0</v>
      </c>
      <c r="DD210" s="51">
        <v>0</v>
      </c>
      <c r="DE210" s="2" t="s">
        <v>189</v>
      </c>
      <c r="DF210" s="51">
        <v>0</v>
      </c>
      <c r="DG210" s="51">
        <v>0</v>
      </c>
      <c r="DH210" s="51">
        <v>0</v>
      </c>
      <c r="DI210" s="51">
        <v>0</v>
      </c>
      <c r="DJ210" s="2" t="s">
        <v>189</v>
      </c>
      <c r="DK210" s="51">
        <v>0</v>
      </c>
      <c r="DL210" s="51">
        <v>0</v>
      </c>
      <c r="DM210" s="51">
        <v>0</v>
      </c>
      <c r="DN210" s="51">
        <v>0</v>
      </c>
      <c r="DO210" s="2" t="s">
        <v>189</v>
      </c>
    </row>
    <row r="211" spans="1:119">
      <c r="A211" t="s">
        <v>5</v>
      </c>
      <c r="B211" t="s">
        <v>247</v>
      </c>
      <c r="C211" t="s">
        <v>8</v>
      </c>
      <c r="D211" s="82">
        <v>13</v>
      </c>
      <c r="E211" t="s">
        <v>15</v>
      </c>
      <c r="F211" t="str">
        <f t="shared" si="66"/>
        <v>POTR-L-13H</v>
      </c>
      <c r="G211" s="3">
        <v>37.477730000000001</v>
      </c>
      <c r="H211" s="3">
        <v>108.22996999999999</v>
      </c>
      <c r="I211" s="1">
        <v>2714</v>
      </c>
      <c r="J211" s="1">
        <v>200</v>
      </c>
      <c r="K211" s="16">
        <v>5</v>
      </c>
      <c r="L211" s="15">
        <v>18.3</v>
      </c>
      <c r="M211" s="16">
        <v>0.7</v>
      </c>
      <c r="N211" s="15">
        <v>5</v>
      </c>
      <c r="O211" s="3">
        <v>3</v>
      </c>
      <c r="P211" s="3">
        <v>0</v>
      </c>
      <c r="Q211" s="3">
        <v>0</v>
      </c>
      <c r="R211" s="3">
        <v>14</v>
      </c>
      <c r="S211" s="3">
        <v>0</v>
      </c>
      <c r="T211" s="3">
        <v>2</v>
      </c>
      <c r="U211" s="3">
        <v>0</v>
      </c>
      <c r="V211" s="3">
        <v>0</v>
      </c>
      <c r="W211" s="3">
        <v>0</v>
      </c>
      <c r="X211" s="1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95</v>
      </c>
      <c r="AN211" s="3">
        <f t="shared" si="67"/>
        <v>70</v>
      </c>
      <c r="AO211" s="3">
        <v>70</v>
      </c>
      <c r="AP211" s="1">
        <f t="shared" si="70"/>
        <v>10</v>
      </c>
      <c r="AQ211" s="1">
        <v>80</v>
      </c>
      <c r="AR211">
        <f t="shared" si="71"/>
        <v>15</v>
      </c>
      <c r="AS211">
        <f t="shared" si="72"/>
        <v>15</v>
      </c>
      <c r="AT211" s="102">
        <f t="shared" si="73"/>
        <v>0</v>
      </c>
      <c r="AU211" s="102">
        <f t="shared" si="74"/>
        <v>15</v>
      </c>
      <c r="AV211" s="1">
        <f t="shared" si="81"/>
        <v>85</v>
      </c>
      <c r="AW211" s="1">
        <f t="shared" si="75"/>
        <v>0</v>
      </c>
      <c r="AX211" s="1">
        <f t="shared" si="76"/>
        <v>10</v>
      </c>
      <c r="AY211" s="1">
        <v>0</v>
      </c>
      <c r="AZ211" s="3">
        <v>0</v>
      </c>
      <c r="BA211" s="3">
        <v>8</v>
      </c>
      <c r="BB211" s="1">
        <v>3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3">
        <v>0</v>
      </c>
      <c r="BM211" s="3">
        <v>0</v>
      </c>
      <c r="BN211" s="1">
        <v>0</v>
      </c>
      <c r="BO211" s="1">
        <v>0</v>
      </c>
      <c r="BP211" s="3">
        <f t="shared" si="77"/>
        <v>11</v>
      </c>
      <c r="BQ211" s="3">
        <f t="shared" si="78"/>
        <v>8</v>
      </c>
      <c r="BR211" s="3">
        <f t="shared" si="68"/>
        <v>11</v>
      </c>
      <c r="BS211" s="3">
        <f t="shared" si="69"/>
        <v>8</v>
      </c>
      <c r="BT211" s="3">
        <f t="shared" si="79"/>
        <v>0</v>
      </c>
      <c r="BU211" s="3">
        <f t="shared" si="80"/>
        <v>0</v>
      </c>
      <c r="BV211" s="36">
        <v>2</v>
      </c>
      <c r="BW211" s="3">
        <v>41.2</v>
      </c>
      <c r="BX211" s="3">
        <v>69.599999999999994</v>
      </c>
      <c r="BY211" s="3">
        <v>-12.4</v>
      </c>
      <c r="BZ211" s="3">
        <v>16</v>
      </c>
      <c r="CB211" s="1" t="s">
        <v>425</v>
      </c>
      <c r="CC211" s="3">
        <v>1478</v>
      </c>
      <c r="CD211" s="16">
        <f t="shared" si="82"/>
        <v>1479</v>
      </c>
      <c r="CE211" s="1">
        <v>0</v>
      </c>
      <c r="CF211" s="1">
        <v>0</v>
      </c>
      <c r="CG211" s="3">
        <v>0</v>
      </c>
      <c r="CH211" s="3">
        <v>1</v>
      </c>
      <c r="CI211" s="2" t="s">
        <v>189</v>
      </c>
      <c r="CJ211" s="3">
        <v>3</v>
      </c>
      <c r="CK211" s="3">
        <v>0</v>
      </c>
      <c r="CL211" s="3">
        <v>0</v>
      </c>
      <c r="CM211" s="3">
        <v>0</v>
      </c>
      <c r="CN211" s="2" t="s">
        <v>189</v>
      </c>
      <c r="CO211" s="51">
        <v>0</v>
      </c>
      <c r="CP211" s="51">
        <v>0</v>
      </c>
      <c r="CQ211" s="51">
        <v>0</v>
      </c>
      <c r="CR211" s="51">
        <v>0</v>
      </c>
      <c r="CS211" s="2" t="s">
        <v>189</v>
      </c>
      <c r="CT211" s="51">
        <v>0</v>
      </c>
      <c r="CU211" s="51">
        <v>0</v>
      </c>
      <c r="CV211" s="51">
        <v>0</v>
      </c>
      <c r="CW211" s="51">
        <v>0</v>
      </c>
      <c r="CX211" s="51">
        <v>0</v>
      </c>
      <c r="CY211" s="2" t="s">
        <v>189</v>
      </c>
      <c r="CZ211" s="51">
        <v>0</v>
      </c>
      <c r="DA211" s="51">
        <v>0</v>
      </c>
      <c r="DB211" s="51">
        <v>0</v>
      </c>
      <c r="DC211" s="51">
        <v>0</v>
      </c>
      <c r="DD211" s="51">
        <v>0</v>
      </c>
      <c r="DE211" s="2" t="s">
        <v>189</v>
      </c>
      <c r="DF211" s="51">
        <v>0</v>
      </c>
      <c r="DG211" s="51">
        <v>0</v>
      </c>
      <c r="DH211" s="51">
        <v>0</v>
      </c>
      <c r="DI211" s="51">
        <v>0</v>
      </c>
      <c r="DJ211" s="2" t="s">
        <v>189</v>
      </c>
      <c r="DK211" s="51">
        <v>0</v>
      </c>
      <c r="DL211" s="51">
        <v>0</v>
      </c>
      <c r="DM211" s="51">
        <v>0</v>
      </c>
      <c r="DN211" s="51">
        <v>0</v>
      </c>
      <c r="DO211" s="2" t="s">
        <v>189</v>
      </c>
    </row>
    <row r="212" spans="1:119">
      <c r="A212" t="s">
        <v>5</v>
      </c>
      <c r="B212" t="s">
        <v>247</v>
      </c>
      <c r="C212" t="s">
        <v>8</v>
      </c>
      <c r="D212" s="82">
        <v>13</v>
      </c>
      <c r="E212" t="s">
        <v>8</v>
      </c>
      <c r="F212" t="str">
        <f t="shared" si="66"/>
        <v>POTR-L-13L</v>
      </c>
      <c r="G212" s="3">
        <v>37.477620000000002</v>
      </c>
      <c r="H212" s="3">
        <v>108.22998</v>
      </c>
      <c r="I212" s="1">
        <v>2707</v>
      </c>
      <c r="J212" s="1">
        <v>200</v>
      </c>
      <c r="K212" s="16">
        <v>5</v>
      </c>
      <c r="L212" s="15">
        <v>18</v>
      </c>
      <c r="M212" s="16">
        <v>0.6</v>
      </c>
      <c r="N212" s="15">
        <v>5</v>
      </c>
      <c r="O212" s="3">
        <v>1</v>
      </c>
      <c r="P212" s="3">
        <v>0</v>
      </c>
      <c r="Q212" s="3">
        <v>0</v>
      </c>
      <c r="R212" s="3">
        <v>10</v>
      </c>
      <c r="S212" s="3">
        <v>0</v>
      </c>
      <c r="T212" s="3">
        <v>2</v>
      </c>
      <c r="U212" s="3">
        <v>0</v>
      </c>
      <c r="V212" s="3">
        <v>0</v>
      </c>
      <c r="W212" s="3">
        <v>0</v>
      </c>
      <c r="X212" s="1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65</v>
      </c>
      <c r="AN212" s="3">
        <f t="shared" si="67"/>
        <v>50</v>
      </c>
      <c r="AO212" s="3">
        <v>50</v>
      </c>
      <c r="AP212" s="1">
        <f t="shared" si="70"/>
        <v>10</v>
      </c>
      <c r="AQ212" s="1">
        <v>60</v>
      </c>
      <c r="AR212">
        <f t="shared" si="71"/>
        <v>5</v>
      </c>
      <c r="AS212">
        <f t="shared" si="72"/>
        <v>5</v>
      </c>
      <c r="AT212" s="102">
        <f t="shared" si="73"/>
        <v>0</v>
      </c>
      <c r="AU212" s="102">
        <f t="shared" si="74"/>
        <v>5</v>
      </c>
      <c r="AV212" s="1">
        <f t="shared" si="81"/>
        <v>55</v>
      </c>
      <c r="AW212" s="1">
        <f t="shared" si="75"/>
        <v>0</v>
      </c>
      <c r="AX212" s="1">
        <f t="shared" si="76"/>
        <v>10</v>
      </c>
      <c r="AY212" s="1">
        <v>0</v>
      </c>
      <c r="AZ212" s="3">
        <v>0</v>
      </c>
      <c r="BA212" s="3">
        <v>2</v>
      </c>
      <c r="BB212" s="1">
        <v>1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3">
        <v>0</v>
      </c>
      <c r="BM212" s="3">
        <v>0</v>
      </c>
      <c r="BN212" s="1">
        <v>0</v>
      </c>
      <c r="BO212" s="1">
        <v>0</v>
      </c>
      <c r="BP212" s="3">
        <f t="shared" si="77"/>
        <v>3</v>
      </c>
      <c r="BQ212" s="3">
        <f t="shared" si="78"/>
        <v>2</v>
      </c>
      <c r="BR212" s="3">
        <f t="shared" si="68"/>
        <v>3</v>
      </c>
      <c r="BS212" s="3">
        <f t="shared" si="69"/>
        <v>2</v>
      </c>
      <c r="BT212" s="3">
        <f t="shared" si="79"/>
        <v>0</v>
      </c>
      <c r="BU212" s="3">
        <f t="shared" si="80"/>
        <v>0</v>
      </c>
      <c r="BV212" s="36">
        <v>1</v>
      </c>
      <c r="BW212" s="3">
        <v>26</v>
      </c>
      <c r="BX212" s="3">
        <v>54.4</v>
      </c>
      <c r="BY212" s="3">
        <v>-12.7</v>
      </c>
      <c r="BZ212" s="3">
        <v>18</v>
      </c>
      <c r="CB212" s="1" t="s">
        <v>425</v>
      </c>
      <c r="CC212" s="3">
        <v>1480</v>
      </c>
      <c r="CD212" s="16">
        <f t="shared" si="82"/>
        <v>1481</v>
      </c>
      <c r="CE212" s="1">
        <v>1</v>
      </c>
      <c r="CF212" s="1">
        <v>0</v>
      </c>
      <c r="CG212" s="3">
        <v>0</v>
      </c>
      <c r="CH212" s="3">
        <v>0</v>
      </c>
      <c r="CI212" s="2" t="s">
        <v>189</v>
      </c>
      <c r="CJ212" s="3">
        <v>9</v>
      </c>
      <c r="CK212" s="3">
        <v>13</v>
      </c>
      <c r="CL212" s="3">
        <v>1</v>
      </c>
      <c r="CM212" s="3">
        <v>1</v>
      </c>
      <c r="CN212" s="2" t="s">
        <v>189</v>
      </c>
      <c r="CO212" s="51">
        <v>0</v>
      </c>
      <c r="CP212" s="51">
        <v>0</v>
      </c>
      <c r="CQ212" s="51">
        <v>0</v>
      </c>
      <c r="CR212" s="51">
        <v>0</v>
      </c>
      <c r="CS212" s="2" t="s">
        <v>189</v>
      </c>
      <c r="CT212" s="51">
        <v>0</v>
      </c>
      <c r="CU212" s="51">
        <v>0</v>
      </c>
      <c r="CV212" s="51">
        <v>0</v>
      </c>
      <c r="CW212" s="51">
        <v>0</v>
      </c>
      <c r="CX212" s="51">
        <v>0</v>
      </c>
      <c r="CY212" s="2" t="s">
        <v>189</v>
      </c>
      <c r="CZ212" s="51">
        <v>0</v>
      </c>
      <c r="DA212" s="51">
        <v>0</v>
      </c>
      <c r="DB212" s="51">
        <v>0</v>
      </c>
      <c r="DC212" s="51">
        <v>0</v>
      </c>
      <c r="DD212" s="51">
        <v>0</v>
      </c>
      <c r="DE212" s="2" t="s">
        <v>189</v>
      </c>
      <c r="DF212" s="51">
        <v>0</v>
      </c>
      <c r="DG212" s="51">
        <v>0</v>
      </c>
      <c r="DH212" s="51">
        <v>0</v>
      </c>
      <c r="DI212" s="51">
        <v>0</v>
      </c>
      <c r="DJ212" s="2" t="s">
        <v>189</v>
      </c>
      <c r="DK212" s="51">
        <v>0</v>
      </c>
      <c r="DL212" s="51">
        <v>0</v>
      </c>
      <c r="DM212" s="51">
        <v>0</v>
      </c>
      <c r="DN212" s="51">
        <v>0</v>
      </c>
      <c r="DO212" s="2" t="s">
        <v>189</v>
      </c>
    </row>
    <row r="213" spans="1:119">
      <c r="A213" t="s">
        <v>5</v>
      </c>
      <c r="B213" t="s">
        <v>247</v>
      </c>
      <c r="C213" t="s">
        <v>8</v>
      </c>
      <c r="D213" s="82">
        <v>14</v>
      </c>
      <c r="E213" t="s">
        <v>15</v>
      </c>
      <c r="F213" t="str">
        <f t="shared" si="66"/>
        <v>POTR-L-14H</v>
      </c>
      <c r="G213" s="3">
        <v>37.47972</v>
      </c>
      <c r="H213" s="3">
        <v>108.23013</v>
      </c>
      <c r="I213" s="1">
        <v>2714</v>
      </c>
      <c r="J213" s="1">
        <v>215</v>
      </c>
      <c r="K213" s="16">
        <v>2</v>
      </c>
      <c r="L213" s="15">
        <v>24.4</v>
      </c>
      <c r="M213" s="16">
        <v>0.9</v>
      </c>
      <c r="N213" s="15">
        <v>5</v>
      </c>
      <c r="O213" s="3">
        <v>2</v>
      </c>
      <c r="P213" s="3">
        <v>0</v>
      </c>
      <c r="Q213" s="3">
        <v>0</v>
      </c>
      <c r="R213" s="3">
        <v>8</v>
      </c>
      <c r="S213" s="3">
        <v>0</v>
      </c>
      <c r="T213" s="3">
        <v>3</v>
      </c>
      <c r="U213" s="3">
        <v>0</v>
      </c>
      <c r="V213" s="3">
        <v>0</v>
      </c>
      <c r="W213" s="3">
        <v>0</v>
      </c>
      <c r="X213" s="1">
        <v>6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95</v>
      </c>
      <c r="AN213" s="3">
        <f t="shared" si="67"/>
        <v>40</v>
      </c>
      <c r="AO213" s="3">
        <v>40</v>
      </c>
      <c r="AP213" s="1">
        <f t="shared" si="70"/>
        <v>15</v>
      </c>
      <c r="AQ213" s="1">
        <v>55</v>
      </c>
      <c r="AR213">
        <f t="shared" si="71"/>
        <v>40</v>
      </c>
      <c r="AS213">
        <f t="shared" si="72"/>
        <v>40</v>
      </c>
      <c r="AT213" s="102">
        <f t="shared" si="73"/>
        <v>0</v>
      </c>
      <c r="AU213" s="102">
        <f t="shared" si="74"/>
        <v>40</v>
      </c>
      <c r="AV213" s="1">
        <f t="shared" si="81"/>
        <v>80</v>
      </c>
      <c r="AW213" s="1">
        <f t="shared" si="75"/>
        <v>0</v>
      </c>
      <c r="AX213" s="1">
        <f t="shared" si="76"/>
        <v>15</v>
      </c>
      <c r="AY213" s="1">
        <v>1</v>
      </c>
      <c r="AZ213" s="3">
        <v>0</v>
      </c>
      <c r="BA213" s="3">
        <v>2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3">
        <v>4</v>
      </c>
      <c r="BH213" s="1">
        <v>0</v>
      </c>
      <c r="BI213" s="1">
        <v>0</v>
      </c>
      <c r="BJ213" s="1">
        <v>0</v>
      </c>
      <c r="BK213" s="1">
        <v>0</v>
      </c>
      <c r="BL213" s="3">
        <v>0</v>
      </c>
      <c r="BM213" s="3">
        <v>0</v>
      </c>
      <c r="BN213" s="1">
        <v>0</v>
      </c>
      <c r="BO213" s="1">
        <v>0</v>
      </c>
      <c r="BP213" s="3">
        <f t="shared" si="77"/>
        <v>8</v>
      </c>
      <c r="BQ213" s="3">
        <f t="shared" si="78"/>
        <v>7</v>
      </c>
      <c r="BR213" s="3">
        <f t="shared" si="68"/>
        <v>3</v>
      </c>
      <c r="BS213" s="3">
        <f t="shared" si="69"/>
        <v>2</v>
      </c>
      <c r="BT213" s="3">
        <f t="shared" si="79"/>
        <v>5</v>
      </c>
      <c r="BU213" s="3">
        <f t="shared" si="80"/>
        <v>5</v>
      </c>
      <c r="BV213" s="46">
        <v>4</v>
      </c>
      <c r="BW213" s="3">
        <v>32.9</v>
      </c>
      <c r="BX213" s="3">
        <v>69.3</v>
      </c>
      <c r="BY213" s="3">
        <v>-6</v>
      </c>
      <c r="BZ213" s="3">
        <v>19</v>
      </c>
      <c r="CC213" s="3">
        <v>1482</v>
      </c>
      <c r="CD213" s="16">
        <f t="shared" si="82"/>
        <v>1483</v>
      </c>
      <c r="CE213" s="1">
        <v>0</v>
      </c>
      <c r="CF213" s="1">
        <v>0</v>
      </c>
      <c r="CG213" s="3">
        <v>0</v>
      </c>
      <c r="CH213" s="3">
        <v>1</v>
      </c>
      <c r="CI213" s="2" t="s">
        <v>189</v>
      </c>
      <c r="CJ213" s="3">
        <v>0</v>
      </c>
      <c r="CK213" s="3">
        <v>0</v>
      </c>
      <c r="CL213" s="3">
        <v>0</v>
      </c>
      <c r="CM213" s="3">
        <v>2</v>
      </c>
      <c r="CN213" s="2" t="s">
        <v>189</v>
      </c>
      <c r="CO213" s="51">
        <v>1</v>
      </c>
      <c r="CP213" s="51">
        <v>0</v>
      </c>
      <c r="CQ213" s="51">
        <v>2</v>
      </c>
      <c r="CR213" s="51">
        <v>1</v>
      </c>
      <c r="CS213" s="2" t="s">
        <v>189</v>
      </c>
      <c r="CT213" s="51">
        <v>0</v>
      </c>
      <c r="CU213" s="51">
        <v>0</v>
      </c>
      <c r="CV213" s="51">
        <v>0</v>
      </c>
      <c r="CW213" s="51">
        <v>0</v>
      </c>
      <c r="CX213" s="51">
        <v>0</v>
      </c>
      <c r="CY213" s="2" t="s">
        <v>189</v>
      </c>
      <c r="CZ213" s="51">
        <v>0</v>
      </c>
      <c r="DA213" s="51">
        <v>0</v>
      </c>
      <c r="DB213" s="51">
        <v>0</v>
      </c>
      <c r="DC213" s="51">
        <v>0</v>
      </c>
      <c r="DD213" s="51">
        <v>0</v>
      </c>
      <c r="DE213" s="2" t="s">
        <v>189</v>
      </c>
      <c r="DF213" s="51">
        <v>0</v>
      </c>
      <c r="DG213" s="51">
        <v>0</v>
      </c>
      <c r="DH213" s="51">
        <v>0</v>
      </c>
      <c r="DI213" s="51">
        <v>0</v>
      </c>
      <c r="DJ213" s="2" t="s">
        <v>189</v>
      </c>
      <c r="DK213" s="51">
        <v>0</v>
      </c>
      <c r="DL213" s="51">
        <v>0</v>
      </c>
      <c r="DM213" s="51">
        <v>0</v>
      </c>
      <c r="DN213" s="51">
        <v>0</v>
      </c>
      <c r="DO213" s="2" t="s">
        <v>189</v>
      </c>
    </row>
    <row r="214" spans="1:119">
      <c r="A214" t="s">
        <v>5</v>
      </c>
      <c r="B214" t="s">
        <v>247</v>
      </c>
      <c r="C214" t="s">
        <v>8</v>
      </c>
      <c r="D214" s="82">
        <v>14</v>
      </c>
      <c r="E214" t="s">
        <v>8</v>
      </c>
      <c r="F214" t="str">
        <f t="shared" si="66"/>
        <v>POTR-L-14L</v>
      </c>
      <c r="G214" s="3">
        <v>37.479819999999997</v>
      </c>
      <c r="H214" s="3">
        <v>108.23040999999999</v>
      </c>
      <c r="I214" s="1">
        <v>2714</v>
      </c>
      <c r="J214" s="3">
        <v>215</v>
      </c>
      <c r="K214" s="16">
        <v>2</v>
      </c>
      <c r="L214" s="15">
        <v>23.4</v>
      </c>
      <c r="M214" s="16">
        <v>1.1000000000000001</v>
      </c>
      <c r="N214" s="15">
        <v>5</v>
      </c>
      <c r="O214" s="3">
        <v>4</v>
      </c>
      <c r="P214" s="3">
        <v>0</v>
      </c>
      <c r="Q214" s="3">
        <v>0</v>
      </c>
      <c r="R214" s="3">
        <v>7</v>
      </c>
      <c r="S214" s="3">
        <v>0</v>
      </c>
      <c r="T214" s="3">
        <v>2</v>
      </c>
      <c r="U214" s="3">
        <v>0</v>
      </c>
      <c r="V214" s="3">
        <v>0</v>
      </c>
      <c r="W214" s="3">
        <v>0</v>
      </c>
      <c r="X214" s="1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65</v>
      </c>
      <c r="AN214" s="3">
        <f t="shared" si="67"/>
        <v>35</v>
      </c>
      <c r="AO214" s="3">
        <v>35</v>
      </c>
      <c r="AP214" s="1">
        <f t="shared" si="70"/>
        <v>10</v>
      </c>
      <c r="AQ214" s="1">
        <v>45</v>
      </c>
      <c r="AR214">
        <f t="shared" si="71"/>
        <v>20</v>
      </c>
      <c r="AS214">
        <f t="shared" si="72"/>
        <v>20</v>
      </c>
      <c r="AT214" s="102">
        <f t="shared" si="73"/>
        <v>0</v>
      </c>
      <c r="AU214" s="102">
        <f t="shared" si="74"/>
        <v>20</v>
      </c>
      <c r="AV214" s="1">
        <f t="shared" si="81"/>
        <v>55</v>
      </c>
      <c r="AW214" s="1">
        <f t="shared" si="75"/>
        <v>0</v>
      </c>
      <c r="AX214" s="1">
        <f t="shared" si="76"/>
        <v>10</v>
      </c>
      <c r="AY214" s="1">
        <v>0</v>
      </c>
      <c r="AZ214" s="3">
        <v>0</v>
      </c>
      <c r="BA214" s="3">
        <v>3</v>
      </c>
      <c r="BB214" s="3">
        <v>2</v>
      </c>
      <c r="BC214" s="1">
        <v>0</v>
      </c>
      <c r="BD214" s="1">
        <v>0</v>
      </c>
      <c r="BE214" s="1">
        <v>0</v>
      </c>
      <c r="BF214" s="1">
        <v>0</v>
      </c>
      <c r="BG214" s="3">
        <v>2</v>
      </c>
      <c r="BH214" s="1">
        <v>0</v>
      </c>
      <c r="BI214" s="1">
        <v>0</v>
      </c>
      <c r="BJ214" s="1">
        <v>0</v>
      </c>
      <c r="BK214" s="1">
        <v>0</v>
      </c>
      <c r="BL214" s="3">
        <v>0</v>
      </c>
      <c r="BM214" s="3">
        <v>0</v>
      </c>
      <c r="BN214" s="1">
        <v>0</v>
      </c>
      <c r="BO214" s="1">
        <v>0</v>
      </c>
      <c r="BP214" s="3">
        <f t="shared" si="77"/>
        <v>7</v>
      </c>
      <c r="BQ214" s="3">
        <f t="shared" si="78"/>
        <v>5</v>
      </c>
      <c r="BR214" s="3">
        <f t="shared" si="68"/>
        <v>5</v>
      </c>
      <c r="BS214" s="3">
        <f t="shared" si="69"/>
        <v>3</v>
      </c>
      <c r="BT214" s="3">
        <f t="shared" si="79"/>
        <v>2</v>
      </c>
      <c r="BU214" s="3">
        <f t="shared" si="80"/>
        <v>2</v>
      </c>
      <c r="BV214" s="46">
        <v>2</v>
      </c>
      <c r="BW214" s="3">
        <v>26.6</v>
      </c>
      <c r="BX214" s="3">
        <v>55.5</v>
      </c>
      <c r="BY214" s="3">
        <v>-11.4</v>
      </c>
      <c r="BZ214" s="3">
        <v>17</v>
      </c>
      <c r="CC214" s="3">
        <v>1484</v>
      </c>
      <c r="CD214" s="16">
        <f t="shared" si="82"/>
        <v>1485</v>
      </c>
      <c r="CE214" s="1">
        <v>0</v>
      </c>
      <c r="CF214" s="1">
        <v>0</v>
      </c>
      <c r="CG214" s="3">
        <v>0</v>
      </c>
      <c r="CH214" s="3">
        <v>0</v>
      </c>
      <c r="CI214" s="2" t="s">
        <v>189</v>
      </c>
      <c r="CJ214" s="3">
        <v>0</v>
      </c>
      <c r="CK214" s="3">
        <v>5</v>
      </c>
      <c r="CL214" s="3">
        <v>0</v>
      </c>
      <c r="CM214" s="3">
        <v>2</v>
      </c>
      <c r="CN214" s="2" t="s">
        <v>189</v>
      </c>
      <c r="CO214" s="51">
        <v>0</v>
      </c>
      <c r="CP214" s="51">
        <v>0</v>
      </c>
      <c r="CQ214" s="51">
        <v>0</v>
      </c>
      <c r="CR214" s="51">
        <v>0</v>
      </c>
      <c r="CS214" s="2" t="s">
        <v>189</v>
      </c>
      <c r="CT214" s="51">
        <v>0</v>
      </c>
      <c r="CU214" s="51">
        <v>0</v>
      </c>
      <c r="CV214" s="51">
        <v>0</v>
      </c>
      <c r="CW214" s="51">
        <v>0</v>
      </c>
      <c r="CX214" s="51">
        <v>0</v>
      </c>
      <c r="CY214" s="2" t="s">
        <v>189</v>
      </c>
      <c r="CZ214" s="51">
        <v>0</v>
      </c>
      <c r="DA214" s="51">
        <v>0</v>
      </c>
      <c r="DB214" s="51">
        <v>0</v>
      </c>
      <c r="DC214" s="51">
        <v>0</v>
      </c>
      <c r="DD214" s="51">
        <v>0</v>
      </c>
      <c r="DE214" s="2" t="s">
        <v>189</v>
      </c>
      <c r="DF214" s="51">
        <v>0</v>
      </c>
      <c r="DG214" s="51">
        <v>0</v>
      </c>
      <c r="DH214" s="51">
        <v>0</v>
      </c>
      <c r="DI214" s="51">
        <v>0</v>
      </c>
      <c r="DJ214" s="2" t="s">
        <v>189</v>
      </c>
      <c r="DK214" s="51">
        <v>0</v>
      </c>
      <c r="DL214" s="51">
        <v>0</v>
      </c>
      <c r="DM214" s="51">
        <v>0</v>
      </c>
      <c r="DN214" s="51">
        <v>0</v>
      </c>
      <c r="DO214" s="2" t="s">
        <v>189</v>
      </c>
    </row>
    <row r="215" spans="1:119">
      <c r="A215" t="s">
        <v>5</v>
      </c>
      <c r="B215" t="s">
        <v>247</v>
      </c>
      <c r="C215" t="s">
        <v>7</v>
      </c>
      <c r="D215" s="82" t="s">
        <v>525</v>
      </c>
      <c r="E215" t="s">
        <v>15</v>
      </c>
      <c r="F215" t="s">
        <v>463</v>
      </c>
      <c r="G215" s="3">
        <v>37.48189</v>
      </c>
      <c r="H215" s="3">
        <v>108.19535999999999</v>
      </c>
      <c r="I215" s="3">
        <v>2867</v>
      </c>
      <c r="J215" s="1" t="s">
        <v>19</v>
      </c>
      <c r="K215" s="16">
        <v>5</v>
      </c>
      <c r="L215" s="15">
        <v>41.2</v>
      </c>
      <c r="M215" s="16">
        <v>1.5</v>
      </c>
      <c r="N215" s="15">
        <v>10</v>
      </c>
      <c r="O215" s="3">
        <v>0</v>
      </c>
      <c r="P215" s="3">
        <v>0</v>
      </c>
      <c r="Q215" s="3">
        <v>0</v>
      </c>
      <c r="R215" s="3">
        <v>18</v>
      </c>
      <c r="S215" s="3">
        <v>2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1">
        <v>200</v>
      </c>
      <c r="AN215" s="3">
        <f t="shared" si="67"/>
        <v>180</v>
      </c>
      <c r="AO215" s="3">
        <v>200</v>
      </c>
      <c r="AP215" s="1">
        <f t="shared" si="70"/>
        <v>20</v>
      </c>
      <c r="AQ215" s="1">
        <v>200</v>
      </c>
      <c r="AR215">
        <f t="shared" si="71"/>
        <v>0</v>
      </c>
      <c r="AS215">
        <f t="shared" si="72"/>
        <v>0</v>
      </c>
      <c r="AT215" s="102">
        <f t="shared" si="73"/>
        <v>0</v>
      </c>
      <c r="AU215" s="102">
        <f t="shared" si="74"/>
        <v>0</v>
      </c>
      <c r="AV215" s="1">
        <f t="shared" si="81"/>
        <v>180</v>
      </c>
      <c r="AW215" s="1">
        <f t="shared" si="75"/>
        <v>20</v>
      </c>
      <c r="AX215" s="1">
        <f t="shared" si="76"/>
        <v>0</v>
      </c>
      <c r="AY215" s="3">
        <v>0</v>
      </c>
      <c r="AZ215" s="3">
        <v>0</v>
      </c>
      <c r="BA215" s="3">
        <v>12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f t="shared" si="77"/>
        <v>12</v>
      </c>
      <c r="BQ215" s="3">
        <f t="shared" si="78"/>
        <v>12</v>
      </c>
      <c r="BR215" s="3">
        <f t="shared" si="68"/>
        <v>12</v>
      </c>
      <c r="BS215" s="3">
        <f t="shared" si="69"/>
        <v>12</v>
      </c>
      <c r="BT215" s="3">
        <f t="shared" si="79"/>
        <v>0</v>
      </c>
      <c r="BU215" s="3">
        <f t="shared" si="80"/>
        <v>0</v>
      </c>
      <c r="BV215" s="46">
        <v>4</v>
      </c>
      <c r="BW215" s="3">
        <v>58.3</v>
      </c>
      <c r="BX215" s="3">
        <v>86.9</v>
      </c>
      <c r="BY215" s="3">
        <v>0</v>
      </c>
      <c r="BZ215" s="3">
        <v>30</v>
      </c>
      <c r="CA215" s="3">
        <v>0</v>
      </c>
      <c r="CB215" s="3">
        <v>0</v>
      </c>
      <c r="CC215" s="3">
        <v>182</v>
      </c>
      <c r="CD215" s="16">
        <v>183</v>
      </c>
      <c r="CE215" s="3">
        <v>0</v>
      </c>
      <c r="CF215" s="3">
        <v>0</v>
      </c>
      <c r="CG215" s="3">
        <v>0</v>
      </c>
      <c r="CH215" s="3">
        <v>0</v>
      </c>
      <c r="CI215" s="2" t="s">
        <v>189</v>
      </c>
      <c r="CJ215">
        <v>4</v>
      </c>
      <c r="CK215">
        <v>0</v>
      </c>
      <c r="CL215">
        <v>0</v>
      </c>
      <c r="CM215">
        <v>0</v>
      </c>
      <c r="CN215" s="2" t="s">
        <v>189</v>
      </c>
      <c r="CO215" s="2">
        <v>0</v>
      </c>
      <c r="CP215" s="2">
        <v>0</v>
      </c>
      <c r="CQ215" s="2">
        <v>0</v>
      </c>
      <c r="CR215" s="2">
        <v>0</v>
      </c>
      <c r="CS215" s="2" t="s">
        <v>189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 t="s">
        <v>189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 t="s">
        <v>189</v>
      </c>
      <c r="DF215" s="2">
        <v>0</v>
      </c>
      <c r="DG215" s="2">
        <v>0</v>
      </c>
      <c r="DH215" s="2">
        <v>0</v>
      </c>
      <c r="DI215" s="2">
        <v>0</v>
      </c>
      <c r="DJ215" s="2" t="s">
        <v>189</v>
      </c>
      <c r="DK215" s="2">
        <v>0</v>
      </c>
      <c r="DL215" s="2">
        <v>0</v>
      </c>
      <c r="DM215" s="2">
        <v>0</v>
      </c>
      <c r="DN215" s="2">
        <v>0</v>
      </c>
      <c r="DO215" s="2" t="s">
        <v>189</v>
      </c>
    </row>
    <row r="216" spans="1:119">
      <c r="A216" t="s">
        <v>5</v>
      </c>
      <c r="B216" t="s">
        <v>247</v>
      </c>
      <c r="C216" t="s">
        <v>7</v>
      </c>
      <c r="D216" s="82" t="s">
        <v>525</v>
      </c>
      <c r="E216" t="s">
        <v>8</v>
      </c>
      <c r="F216" t="s">
        <v>464</v>
      </c>
      <c r="G216" s="40">
        <v>37.48216</v>
      </c>
      <c r="H216" s="3">
        <v>108.19538</v>
      </c>
      <c r="I216" s="3">
        <v>2860</v>
      </c>
      <c r="J216" s="1" t="s">
        <v>19</v>
      </c>
      <c r="K216" s="16">
        <v>5</v>
      </c>
      <c r="L216" s="15">
        <v>32.799999999999997</v>
      </c>
      <c r="M216" s="16">
        <v>1.5</v>
      </c>
      <c r="N216" s="15">
        <v>10</v>
      </c>
      <c r="O216" s="3">
        <v>0</v>
      </c>
      <c r="P216" s="3">
        <v>0</v>
      </c>
      <c r="Q216" s="3">
        <v>0</v>
      </c>
      <c r="R216" s="3">
        <v>10</v>
      </c>
      <c r="S216" s="3">
        <v>0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1">
        <v>110</v>
      </c>
      <c r="AN216" s="3">
        <f t="shared" si="67"/>
        <v>100</v>
      </c>
      <c r="AO216" s="3">
        <v>100</v>
      </c>
      <c r="AP216" s="1">
        <f t="shared" si="70"/>
        <v>10</v>
      </c>
      <c r="AQ216" s="1">
        <v>110</v>
      </c>
      <c r="AR216">
        <f t="shared" si="71"/>
        <v>0</v>
      </c>
      <c r="AS216">
        <f t="shared" si="72"/>
        <v>0</v>
      </c>
      <c r="AT216" s="102">
        <f t="shared" si="73"/>
        <v>0</v>
      </c>
      <c r="AU216" s="102">
        <f t="shared" si="74"/>
        <v>0</v>
      </c>
      <c r="AV216" s="1">
        <f t="shared" si="81"/>
        <v>100</v>
      </c>
      <c r="AW216" s="1">
        <f t="shared" si="75"/>
        <v>0</v>
      </c>
      <c r="AX216" s="1">
        <f t="shared" si="76"/>
        <v>10</v>
      </c>
      <c r="AY216" s="3">
        <v>0</v>
      </c>
      <c r="AZ216" s="3">
        <v>0</v>
      </c>
      <c r="BA216" s="3">
        <v>1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f t="shared" si="77"/>
        <v>1</v>
      </c>
      <c r="BQ216" s="3">
        <f t="shared" si="78"/>
        <v>1</v>
      </c>
      <c r="BR216" s="3">
        <f t="shared" si="68"/>
        <v>1</v>
      </c>
      <c r="BS216" s="3">
        <f t="shared" si="69"/>
        <v>1</v>
      </c>
      <c r="BT216" s="3">
        <f t="shared" si="79"/>
        <v>0</v>
      </c>
      <c r="BU216" s="3">
        <f t="shared" si="80"/>
        <v>0</v>
      </c>
      <c r="BV216" s="46">
        <v>2</v>
      </c>
      <c r="BW216" s="3">
        <v>42.4</v>
      </c>
      <c r="BX216" s="3">
        <v>84.5</v>
      </c>
      <c r="BY216" s="3">
        <v>0</v>
      </c>
      <c r="BZ216" s="3">
        <v>25</v>
      </c>
      <c r="CA216" s="3">
        <v>0</v>
      </c>
      <c r="CB216" s="3">
        <v>0</v>
      </c>
      <c r="CC216" s="3">
        <v>184</v>
      </c>
      <c r="CD216" s="16" t="s">
        <v>189</v>
      </c>
      <c r="CE216" s="3">
        <v>0</v>
      </c>
      <c r="CF216" s="3">
        <v>0</v>
      </c>
      <c r="CG216" s="3">
        <v>0</v>
      </c>
      <c r="CH216" s="3">
        <v>0</v>
      </c>
      <c r="CI216" s="2" t="s">
        <v>189</v>
      </c>
      <c r="CJ216">
        <v>17</v>
      </c>
      <c r="CK216">
        <v>2</v>
      </c>
      <c r="CL216">
        <v>0</v>
      </c>
      <c r="CM216">
        <v>0</v>
      </c>
      <c r="CN216" s="2" t="s">
        <v>189</v>
      </c>
      <c r="CO216" s="2">
        <v>0</v>
      </c>
      <c r="CP216" s="2">
        <v>0</v>
      </c>
      <c r="CQ216" s="2">
        <v>0</v>
      </c>
      <c r="CR216" s="2">
        <v>0</v>
      </c>
      <c r="CS216" s="2" t="s">
        <v>189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 t="s">
        <v>189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 t="s">
        <v>189</v>
      </c>
      <c r="DF216" s="2">
        <v>0</v>
      </c>
      <c r="DG216" s="2">
        <v>0</v>
      </c>
      <c r="DH216" s="2">
        <v>0</v>
      </c>
      <c r="DI216" s="2">
        <v>0</v>
      </c>
      <c r="DJ216" s="2" t="s">
        <v>189</v>
      </c>
      <c r="DK216" s="2">
        <v>0</v>
      </c>
      <c r="DL216" s="2">
        <v>0</v>
      </c>
      <c r="DM216" s="2">
        <v>0</v>
      </c>
      <c r="DN216" s="2">
        <v>0</v>
      </c>
      <c r="DO216" s="2" t="s">
        <v>189</v>
      </c>
    </row>
    <row r="217" spans="1:119">
      <c r="A217" t="s">
        <v>5</v>
      </c>
      <c r="B217" t="s">
        <v>247</v>
      </c>
      <c r="C217" t="s">
        <v>7</v>
      </c>
      <c r="D217" s="82">
        <v>2</v>
      </c>
      <c r="E217" t="s">
        <v>15</v>
      </c>
      <c r="F217" t="s">
        <v>466</v>
      </c>
      <c r="G217" s="3">
        <v>37.482229999999994</v>
      </c>
      <c r="H217" s="3">
        <v>108.19475</v>
      </c>
      <c r="I217" s="3">
        <v>2860</v>
      </c>
      <c r="J217" s="3" t="s">
        <v>16</v>
      </c>
      <c r="K217" s="16">
        <v>5</v>
      </c>
      <c r="L217" s="15">
        <v>35.200000000000003</v>
      </c>
      <c r="M217" s="16">
        <v>1.6</v>
      </c>
      <c r="N217" s="15">
        <v>10</v>
      </c>
      <c r="O217" s="3">
        <v>0</v>
      </c>
      <c r="P217" s="3">
        <v>0</v>
      </c>
      <c r="Q217" s="3">
        <v>0</v>
      </c>
      <c r="R217" s="3">
        <v>12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1">
        <v>120</v>
      </c>
      <c r="AN217" s="3">
        <f t="shared" si="67"/>
        <v>120</v>
      </c>
      <c r="AO217" s="3">
        <v>120</v>
      </c>
      <c r="AP217" s="1">
        <f t="shared" si="70"/>
        <v>0</v>
      </c>
      <c r="AQ217" s="1">
        <v>120</v>
      </c>
      <c r="AR217">
        <f t="shared" si="71"/>
        <v>0</v>
      </c>
      <c r="AS217">
        <f t="shared" si="72"/>
        <v>0</v>
      </c>
      <c r="AT217" s="102">
        <f t="shared" si="73"/>
        <v>0</v>
      </c>
      <c r="AU217" s="102">
        <f t="shared" si="74"/>
        <v>0</v>
      </c>
      <c r="AV217" s="1">
        <f t="shared" si="81"/>
        <v>120</v>
      </c>
      <c r="AW217" s="1">
        <f t="shared" si="75"/>
        <v>0</v>
      </c>
      <c r="AX217" s="1">
        <f t="shared" si="76"/>
        <v>0</v>
      </c>
      <c r="AY217" s="3">
        <v>0</v>
      </c>
      <c r="AZ217" s="3">
        <v>0</v>
      </c>
      <c r="BA217" s="3">
        <v>4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f t="shared" si="77"/>
        <v>4</v>
      </c>
      <c r="BQ217" s="3">
        <f t="shared" si="78"/>
        <v>4</v>
      </c>
      <c r="BR217" s="3">
        <f t="shared" si="68"/>
        <v>4</v>
      </c>
      <c r="BS217" s="3">
        <f t="shared" si="69"/>
        <v>4</v>
      </c>
      <c r="BT217" s="3">
        <f t="shared" si="79"/>
        <v>0</v>
      </c>
      <c r="BU217" s="3">
        <f t="shared" si="80"/>
        <v>0</v>
      </c>
      <c r="BV217" s="46">
        <v>4</v>
      </c>
      <c r="BW217" s="3">
        <v>33.700000000000003</v>
      </c>
      <c r="BX217" s="3">
        <v>72</v>
      </c>
      <c r="BY217" s="3">
        <v>-12.1</v>
      </c>
      <c r="BZ217" s="3">
        <v>23</v>
      </c>
      <c r="CA217" s="3">
        <v>0</v>
      </c>
      <c r="CB217" s="3">
        <v>0</v>
      </c>
      <c r="CC217" s="3">
        <v>187</v>
      </c>
      <c r="CD217" s="16" t="s">
        <v>189</v>
      </c>
      <c r="CE217" s="3">
        <v>0</v>
      </c>
      <c r="CF217" s="3">
        <v>0</v>
      </c>
      <c r="CG217" s="3">
        <v>0</v>
      </c>
      <c r="CH217" s="3">
        <v>0</v>
      </c>
      <c r="CI217" s="2" t="s">
        <v>189</v>
      </c>
      <c r="CJ217">
        <v>9</v>
      </c>
      <c r="CK217">
        <v>1</v>
      </c>
      <c r="CL217">
        <v>2</v>
      </c>
      <c r="CM217">
        <v>1</v>
      </c>
      <c r="CN217" s="2" t="s">
        <v>189</v>
      </c>
      <c r="CO217" s="2">
        <v>0</v>
      </c>
      <c r="CP217" s="2">
        <v>0</v>
      </c>
      <c r="CQ217" s="2">
        <v>0</v>
      </c>
      <c r="CR217" s="2">
        <v>0</v>
      </c>
      <c r="CS217" s="2" t="s">
        <v>189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 t="s">
        <v>189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 t="s">
        <v>189</v>
      </c>
      <c r="DF217" s="2">
        <v>0</v>
      </c>
      <c r="DG217" s="2">
        <v>0</v>
      </c>
      <c r="DH217" s="2">
        <v>0</v>
      </c>
      <c r="DI217" s="2">
        <v>0</v>
      </c>
      <c r="DJ217" s="2" t="s">
        <v>189</v>
      </c>
      <c r="DK217" s="2">
        <v>0</v>
      </c>
      <c r="DL217" s="2">
        <v>0</v>
      </c>
      <c r="DM217" s="2">
        <v>0</v>
      </c>
      <c r="DN217" s="2">
        <v>0</v>
      </c>
      <c r="DO217" s="2" t="s">
        <v>189</v>
      </c>
    </row>
    <row r="218" spans="1:119">
      <c r="A218" t="s">
        <v>5</v>
      </c>
      <c r="B218" t="s">
        <v>247</v>
      </c>
      <c r="C218" t="s">
        <v>7</v>
      </c>
      <c r="D218" s="82">
        <v>2</v>
      </c>
      <c r="E218" t="s">
        <v>8</v>
      </c>
      <c r="F218" t="s">
        <v>465</v>
      </c>
      <c r="G218" s="3">
        <v>37.482189999999996</v>
      </c>
      <c r="H218" s="3">
        <v>108.19456</v>
      </c>
      <c r="I218" s="3">
        <v>2869</v>
      </c>
      <c r="J218" s="1" t="s">
        <v>16</v>
      </c>
      <c r="K218" s="16">
        <v>10</v>
      </c>
      <c r="L218" s="15">
        <v>36.799999999999997</v>
      </c>
      <c r="M218" s="16">
        <v>2.1</v>
      </c>
      <c r="N218" s="15">
        <v>10</v>
      </c>
      <c r="O218" s="3">
        <v>0</v>
      </c>
      <c r="P218" s="3">
        <v>0</v>
      </c>
      <c r="Q218" s="3">
        <v>0</v>
      </c>
      <c r="R218" s="3">
        <v>7</v>
      </c>
      <c r="S218" s="3">
        <v>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1">
        <v>90</v>
      </c>
      <c r="AN218" s="3">
        <f t="shared" si="67"/>
        <v>70</v>
      </c>
      <c r="AO218" s="3">
        <v>90</v>
      </c>
      <c r="AP218" s="1">
        <f t="shared" si="70"/>
        <v>20</v>
      </c>
      <c r="AQ218" s="1">
        <v>90</v>
      </c>
      <c r="AR218">
        <f t="shared" si="71"/>
        <v>0</v>
      </c>
      <c r="AS218">
        <f t="shared" si="72"/>
        <v>0</v>
      </c>
      <c r="AT218" s="102">
        <f t="shared" si="73"/>
        <v>0</v>
      </c>
      <c r="AU218" s="102">
        <f t="shared" si="74"/>
        <v>0</v>
      </c>
      <c r="AV218" s="1">
        <f t="shared" si="81"/>
        <v>70</v>
      </c>
      <c r="AW218" s="1">
        <f t="shared" si="75"/>
        <v>20</v>
      </c>
      <c r="AX218" s="1">
        <f t="shared" si="76"/>
        <v>0</v>
      </c>
      <c r="AY218" s="3">
        <v>0</v>
      </c>
      <c r="AZ218" s="3">
        <v>0</v>
      </c>
      <c r="BA218" s="3">
        <v>5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f t="shared" si="77"/>
        <v>5</v>
      </c>
      <c r="BQ218" s="3">
        <f t="shared" si="78"/>
        <v>5</v>
      </c>
      <c r="BR218" s="3">
        <f t="shared" si="68"/>
        <v>5</v>
      </c>
      <c r="BS218" s="3">
        <f t="shared" si="69"/>
        <v>5</v>
      </c>
      <c r="BT218" s="3">
        <f t="shared" si="79"/>
        <v>0</v>
      </c>
      <c r="BU218" s="3">
        <f t="shared" si="80"/>
        <v>0</v>
      </c>
      <c r="BV218" s="46">
        <v>2</v>
      </c>
      <c r="BW218" s="3">
        <v>12.3</v>
      </c>
      <c r="BX218" s="3">
        <v>65.3</v>
      </c>
      <c r="BY218" s="3">
        <v>-12.8</v>
      </c>
      <c r="BZ218" s="3">
        <v>21</v>
      </c>
      <c r="CA218" s="3">
        <v>0</v>
      </c>
      <c r="CB218" s="3">
        <v>0</v>
      </c>
      <c r="CC218" s="3">
        <v>185</v>
      </c>
      <c r="CD218" s="16">
        <v>186</v>
      </c>
      <c r="CE218" s="3">
        <v>0</v>
      </c>
      <c r="CF218" s="3">
        <v>0</v>
      </c>
      <c r="CG218" s="3">
        <v>0</v>
      </c>
      <c r="CH218" s="3">
        <v>0</v>
      </c>
      <c r="CI218" s="2" t="s">
        <v>189</v>
      </c>
      <c r="CJ218">
        <v>23</v>
      </c>
      <c r="CK218">
        <v>3</v>
      </c>
      <c r="CL218">
        <v>1</v>
      </c>
      <c r="CM218">
        <v>0</v>
      </c>
      <c r="CN218" s="2" t="s">
        <v>189</v>
      </c>
      <c r="CO218" s="2">
        <v>0</v>
      </c>
      <c r="CP218" s="2">
        <v>0</v>
      </c>
      <c r="CQ218" s="2">
        <v>0</v>
      </c>
      <c r="CR218" s="2">
        <v>0</v>
      </c>
      <c r="CS218" s="2" t="s">
        <v>189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 t="s">
        <v>189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 t="s">
        <v>189</v>
      </c>
      <c r="DF218" s="2">
        <v>0</v>
      </c>
      <c r="DG218" s="2">
        <v>0</v>
      </c>
      <c r="DH218" s="2">
        <v>0</v>
      </c>
      <c r="DI218" s="2">
        <v>0</v>
      </c>
      <c r="DJ218" s="2" t="s">
        <v>189</v>
      </c>
      <c r="DK218" s="2">
        <v>0</v>
      </c>
      <c r="DL218" s="2">
        <v>0</v>
      </c>
      <c r="DM218" s="2">
        <v>0</v>
      </c>
      <c r="DN218" s="2">
        <v>0</v>
      </c>
      <c r="DO218" s="2" t="s">
        <v>189</v>
      </c>
    </row>
    <row r="219" spans="1:119">
      <c r="A219" t="s">
        <v>5</v>
      </c>
      <c r="B219" t="s">
        <v>247</v>
      </c>
      <c r="C219" t="s">
        <v>7</v>
      </c>
      <c r="D219" s="82">
        <v>3</v>
      </c>
      <c r="E219" t="s">
        <v>15</v>
      </c>
      <c r="F219" t="s">
        <v>468</v>
      </c>
      <c r="G219" s="3">
        <v>37.481869999999994</v>
      </c>
      <c r="H219" s="3">
        <v>108.1936</v>
      </c>
      <c r="I219" s="3">
        <v>2863</v>
      </c>
      <c r="J219" s="3" t="s">
        <v>18</v>
      </c>
      <c r="K219" s="16">
        <v>10</v>
      </c>
      <c r="L219" s="15">
        <v>41.8</v>
      </c>
      <c r="M219" s="16">
        <v>4.2</v>
      </c>
      <c r="N219" s="15">
        <v>10</v>
      </c>
      <c r="O219" s="3">
        <v>0</v>
      </c>
      <c r="P219" s="3">
        <v>0</v>
      </c>
      <c r="Q219" s="3">
        <v>0</v>
      </c>
      <c r="R219" s="3">
        <v>21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1">
        <v>210</v>
      </c>
      <c r="AN219" s="3">
        <f t="shared" si="67"/>
        <v>210</v>
      </c>
      <c r="AO219" s="3">
        <v>210</v>
      </c>
      <c r="AP219" s="1">
        <f t="shared" si="70"/>
        <v>0</v>
      </c>
      <c r="AQ219" s="1">
        <v>210</v>
      </c>
      <c r="AR219">
        <f t="shared" si="71"/>
        <v>0</v>
      </c>
      <c r="AS219">
        <f t="shared" si="72"/>
        <v>0</v>
      </c>
      <c r="AT219" s="102">
        <f t="shared" si="73"/>
        <v>0</v>
      </c>
      <c r="AU219" s="102">
        <f t="shared" si="74"/>
        <v>0</v>
      </c>
      <c r="AV219" s="1">
        <f t="shared" si="81"/>
        <v>210</v>
      </c>
      <c r="AW219" s="1">
        <f t="shared" si="75"/>
        <v>0</v>
      </c>
      <c r="AX219" s="1">
        <f t="shared" si="76"/>
        <v>0</v>
      </c>
      <c r="AY219" s="3">
        <v>0</v>
      </c>
      <c r="AZ219" s="3">
        <v>0</v>
      </c>
      <c r="BA219" s="3">
        <v>9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f t="shared" si="77"/>
        <v>9</v>
      </c>
      <c r="BQ219" s="3">
        <f t="shared" si="78"/>
        <v>9</v>
      </c>
      <c r="BR219" s="3">
        <f t="shared" si="68"/>
        <v>9</v>
      </c>
      <c r="BS219" s="3">
        <f t="shared" si="69"/>
        <v>9</v>
      </c>
      <c r="BT219" s="3">
        <f t="shared" si="79"/>
        <v>0</v>
      </c>
      <c r="BU219" s="3">
        <f t="shared" si="80"/>
        <v>0</v>
      </c>
      <c r="BV219" s="46">
        <v>4</v>
      </c>
      <c r="BW219" s="3">
        <v>59</v>
      </c>
      <c r="BX219" s="3">
        <v>107</v>
      </c>
      <c r="BY219" s="3">
        <v>-7.6</v>
      </c>
      <c r="BZ219" s="3">
        <v>23</v>
      </c>
      <c r="CA219" s="3">
        <v>0</v>
      </c>
      <c r="CB219" s="3">
        <v>0</v>
      </c>
      <c r="CC219" s="3">
        <v>190</v>
      </c>
      <c r="CD219" s="16">
        <v>191</v>
      </c>
      <c r="CE219" s="3">
        <v>0</v>
      </c>
      <c r="CF219" s="3">
        <v>0</v>
      </c>
      <c r="CG219" s="3">
        <v>0</v>
      </c>
      <c r="CH219" s="3">
        <v>0</v>
      </c>
      <c r="CI219" s="2" t="s">
        <v>189</v>
      </c>
      <c r="CJ219">
        <v>7</v>
      </c>
      <c r="CK219">
        <v>4</v>
      </c>
      <c r="CL219">
        <v>0</v>
      </c>
      <c r="CM219">
        <v>0</v>
      </c>
      <c r="CN219" s="2" t="s">
        <v>189</v>
      </c>
      <c r="CO219" s="2">
        <v>0</v>
      </c>
      <c r="CP219" s="2">
        <v>0</v>
      </c>
      <c r="CQ219" s="2">
        <v>0</v>
      </c>
      <c r="CR219" s="2">
        <v>0</v>
      </c>
      <c r="CS219" s="2" t="s">
        <v>189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 t="s">
        <v>189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 t="s">
        <v>189</v>
      </c>
      <c r="DF219" s="2">
        <v>0</v>
      </c>
      <c r="DG219" s="2">
        <v>0</v>
      </c>
      <c r="DH219" s="2">
        <v>0</v>
      </c>
      <c r="DI219" s="2">
        <v>0</v>
      </c>
      <c r="DJ219" s="2" t="s">
        <v>189</v>
      </c>
      <c r="DK219" s="2">
        <v>0</v>
      </c>
      <c r="DL219" s="2">
        <v>0</v>
      </c>
      <c r="DM219" s="2">
        <v>0</v>
      </c>
      <c r="DN219" s="2">
        <v>0</v>
      </c>
      <c r="DO219" s="2" t="s">
        <v>189</v>
      </c>
    </row>
    <row r="220" spans="1:119">
      <c r="A220" t="s">
        <v>5</v>
      </c>
      <c r="B220" t="s">
        <v>247</v>
      </c>
      <c r="C220" t="s">
        <v>7</v>
      </c>
      <c r="D220" s="82">
        <v>3</v>
      </c>
      <c r="E220" t="s">
        <v>8</v>
      </c>
      <c r="F220" t="s">
        <v>467</v>
      </c>
      <c r="G220" s="3">
        <v>37.482039999999998</v>
      </c>
      <c r="H220" s="3">
        <v>108.19369999999999</v>
      </c>
      <c r="I220" s="3">
        <v>2869</v>
      </c>
      <c r="J220" s="3" t="s">
        <v>16</v>
      </c>
      <c r="K220" s="16">
        <v>8</v>
      </c>
      <c r="L220" s="15">
        <v>51.7</v>
      </c>
      <c r="M220" s="16">
        <v>4</v>
      </c>
      <c r="N220" s="15">
        <v>10</v>
      </c>
      <c r="O220" s="3">
        <v>0</v>
      </c>
      <c r="P220" s="3">
        <v>0</v>
      </c>
      <c r="Q220" s="3">
        <v>0</v>
      </c>
      <c r="R220" s="3">
        <v>8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1">
        <v>80</v>
      </c>
      <c r="AN220" s="3">
        <f t="shared" si="67"/>
        <v>80</v>
      </c>
      <c r="AO220" s="3">
        <v>80</v>
      </c>
      <c r="AP220" s="1">
        <f t="shared" si="70"/>
        <v>0</v>
      </c>
      <c r="AQ220" s="1">
        <v>80</v>
      </c>
      <c r="AR220">
        <f t="shared" si="71"/>
        <v>0</v>
      </c>
      <c r="AS220">
        <f t="shared" si="72"/>
        <v>0</v>
      </c>
      <c r="AT220" s="102">
        <f t="shared" si="73"/>
        <v>0</v>
      </c>
      <c r="AU220" s="102">
        <f t="shared" si="74"/>
        <v>0</v>
      </c>
      <c r="AV220" s="1">
        <f t="shared" si="81"/>
        <v>80</v>
      </c>
      <c r="AW220" s="1">
        <f t="shared" si="75"/>
        <v>0</v>
      </c>
      <c r="AX220" s="1">
        <f t="shared" si="76"/>
        <v>0</v>
      </c>
      <c r="AY220" s="3">
        <v>0</v>
      </c>
      <c r="AZ220" s="3">
        <v>0</v>
      </c>
      <c r="BA220" s="3">
        <v>2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f t="shared" si="77"/>
        <v>2</v>
      </c>
      <c r="BQ220" s="3">
        <f t="shared" si="78"/>
        <v>2</v>
      </c>
      <c r="BR220" s="3">
        <f t="shared" si="68"/>
        <v>2</v>
      </c>
      <c r="BS220" s="3">
        <f t="shared" si="69"/>
        <v>2</v>
      </c>
      <c r="BT220" s="3">
        <f t="shared" si="79"/>
        <v>0</v>
      </c>
      <c r="BU220" s="3">
        <f t="shared" si="80"/>
        <v>0</v>
      </c>
      <c r="BV220" s="46">
        <v>1</v>
      </c>
      <c r="BW220" s="3">
        <v>40.6</v>
      </c>
      <c r="BX220" s="3">
        <v>84.1</v>
      </c>
      <c r="BY220" s="3">
        <v>-5.2</v>
      </c>
      <c r="BZ220" s="3">
        <v>24</v>
      </c>
      <c r="CA220" s="3">
        <v>0</v>
      </c>
      <c r="CB220" s="3">
        <v>0</v>
      </c>
      <c r="CC220" s="3">
        <v>188</v>
      </c>
      <c r="CD220" s="16">
        <v>189</v>
      </c>
      <c r="CE220" s="3">
        <v>0</v>
      </c>
      <c r="CF220" s="3">
        <v>0</v>
      </c>
      <c r="CG220" s="3">
        <v>0</v>
      </c>
      <c r="CH220" s="3">
        <v>0</v>
      </c>
      <c r="CI220" s="2" t="s">
        <v>189</v>
      </c>
      <c r="CJ220">
        <v>10</v>
      </c>
      <c r="CK220">
        <v>3</v>
      </c>
      <c r="CL220">
        <v>0</v>
      </c>
      <c r="CM220">
        <v>0</v>
      </c>
      <c r="CN220" s="2" t="s">
        <v>189</v>
      </c>
      <c r="CO220" s="2">
        <v>0</v>
      </c>
      <c r="CP220" s="2">
        <v>0</v>
      </c>
      <c r="CQ220" s="2">
        <v>0</v>
      </c>
      <c r="CR220" s="2">
        <v>0</v>
      </c>
      <c r="CS220" s="2" t="s">
        <v>189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 t="s">
        <v>189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 t="s">
        <v>189</v>
      </c>
      <c r="DF220" s="2">
        <v>0</v>
      </c>
      <c r="DG220" s="2">
        <v>0</v>
      </c>
      <c r="DH220" s="2">
        <v>0</v>
      </c>
      <c r="DI220" s="2">
        <v>0</v>
      </c>
      <c r="DJ220" s="2" t="s">
        <v>189</v>
      </c>
      <c r="DK220" s="2">
        <v>0</v>
      </c>
      <c r="DL220" s="2">
        <v>0</v>
      </c>
      <c r="DM220" s="2">
        <v>0</v>
      </c>
      <c r="DN220" s="2">
        <v>0</v>
      </c>
      <c r="DO220" s="2" t="s">
        <v>189</v>
      </c>
    </row>
    <row r="221" spans="1:119">
      <c r="A221" t="s">
        <v>5</v>
      </c>
      <c r="B221" t="s">
        <v>247</v>
      </c>
      <c r="C221" t="s">
        <v>7</v>
      </c>
      <c r="D221" s="82">
        <v>4</v>
      </c>
      <c r="E221" t="s">
        <v>15</v>
      </c>
      <c r="F221" t="s">
        <v>469</v>
      </c>
      <c r="G221" s="3">
        <v>37.481619999999999</v>
      </c>
      <c r="H221" s="3">
        <v>108.19324</v>
      </c>
      <c r="I221" s="3">
        <v>2867</v>
      </c>
      <c r="J221" s="3" t="s">
        <v>18</v>
      </c>
      <c r="K221" s="16">
        <v>10</v>
      </c>
      <c r="L221" s="15">
        <v>27.5</v>
      </c>
      <c r="M221" s="16">
        <v>1.2</v>
      </c>
      <c r="N221" s="15">
        <v>10</v>
      </c>
      <c r="O221" s="3">
        <v>0</v>
      </c>
      <c r="P221" s="3">
        <v>0</v>
      </c>
      <c r="Q221" s="3">
        <v>0</v>
      </c>
      <c r="R221" s="3">
        <v>15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1">
        <v>150</v>
      </c>
      <c r="AN221" s="3">
        <f t="shared" ref="AN221:AN244" si="83">N221*R221</f>
        <v>150</v>
      </c>
      <c r="AO221" s="3">
        <v>150</v>
      </c>
      <c r="AP221" s="1">
        <f t="shared" si="70"/>
        <v>0</v>
      </c>
      <c r="AQ221" s="1">
        <v>150</v>
      </c>
      <c r="AR221">
        <f t="shared" si="71"/>
        <v>0</v>
      </c>
      <c r="AS221">
        <f t="shared" si="72"/>
        <v>0</v>
      </c>
      <c r="AT221" s="102">
        <f t="shared" si="73"/>
        <v>0</v>
      </c>
      <c r="AU221" s="102">
        <f t="shared" si="74"/>
        <v>0</v>
      </c>
      <c r="AV221" s="1">
        <f t="shared" si="81"/>
        <v>150</v>
      </c>
      <c r="AW221" s="1">
        <f t="shared" si="75"/>
        <v>0</v>
      </c>
      <c r="AX221" s="1">
        <f t="shared" si="76"/>
        <v>0</v>
      </c>
      <c r="AY221" s="3">
        <v>0</v>
      </c>
      <c r="AZ221" s="3">
        <v>0</v>
      </c>
      <c r="BA221" s="3">
        <v>8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f t="shared" si="77"/>
        <v>8</v>
      </c>
      <c r="BQ221" s="3">
        <f t="shared" si="78"/>
        <v>8</v>
      </c>
      <c r="BR221" s="3">
        <f t="shared" ref="BR221:BR244" si="84">SUM(BA221:BB221)</f>
        <v>8</v>
      </c>
      <c r="BS221" s="3">
        <f t="shared" ref="BS221:BS244" si="85">BA221</f>
        <v>8</v>
      </c>
      <c r="BT221" s="3">
        <f t="shared" si="79"/>
        <v>0</v>
      </c>
      <c r="BU221" s="3">
        <f t="shared" si="80"/>
        <v>0</v>
      </c>
      <c r="BV221" s="46">
        <v>5</v>
      </c>
      <c r="BW221" s="3">
        <v>62</v>
      </c>
      <c r="BX221" s="3">
        <v>97</v>
      </c>
      <c r="BY221" s="3">
        <v>-3.7</v>
      </c>
      <c r="BZ221" s="3">
        <v>19</v>
      </c>
      <c r="CA221" s="3">
        <v>0</v>
      </c>
      <c r="CB221" s="3">
        <v>0</v>
      </c>
      <c r="CC221" s="3">
        <v>192</v>
      </c>
      <c r="CD221" s="16">
        <v>193</v>
      </c>
      <c r="CE221" s="3">
        <v>0</v>
      </c>
      <c r="CF221" s="3">
        <v>0</v>
      </c>
      <c r="CG221" s="3">
        <v>0</v>
      </c>
      <c r="CH221" s="3">
        <v>0</v>
      </c>
      <c r="CI221" s="2" t="s">
        <v>189</v>
      </c>
      <c r="CJ221">
        <v>11</v>
      </c>
      <c r="CK221">
        <v>1</v>
      </c>
      <c r="CL221">
        <v>0</v>
      </c>
      <c r="CM221">
        <v>0</v>
      </c>
      <c r="CN221" s="2" t="s">
        <v>189</v>
      </c>
      <c r="CO221" s="2">
        <v>0</v>
      </c>
      <c r="CP221" s="2">
        <v>0</v>
      </c>
      <c r="CQ221" s="2">
        <v>0</v>
      </c>
      <c r="CR221" s="2">
        <v>0</v>
      </c>
      <c r="CS221" s="2" t="s">
        <v>189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 t="s">
        <v>189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 t="s">
        <v>189</v>
      </c>
      <c r="DF221" s="2">
        <v>0</v>
      </c>
      <c r="DG221" s="2">
        <v>0</v>
      </c>
      <c r="DH221" s="2">
        <v>0</v>
      </c>
      <c r="DI221" s="2">
        <v>0</v>
      </c>
      <c r="DJ221" s="2" t="s">
        <v>189</v>
      </c>
      <c r="DK221" s="2">
        <v>0</v>
      </c>
      <c r="DL221" s="2">
        <v>0</v>
      </c>
      <c r="DM221" s="2">
        <v>0</v>
      </c>
      <c r="DN221" s="2">
        <v>0</v>
      </c>
      <c r="DO221" s="2" t="s">
        <v>189</v>
      </c>
    </row>
    <row r="222" spans="1:119">
      <c r="A222" t="s">
        <v>5</v>
      </c>
      <c r="B222" t="s">
        <v>247</v>
      </c>
      <c r="C222" t="s">
        <v>7</v>
      </c>
      <c r="D222" s="82">
        <v>4</v>
      </c>
      <c r="E222" t="s">
        <v>8</v>
      </c>
      <c r="F222" t="s">
        <v>470</v>
      </c>
      <c r="G222" s="3">
        <v>37.481609999999996</v>
      </c>
      <c r="H222" s="3">
        <v>108.19313</v>
      </c>
      <c r="I222" s="3">
        <v>2880</v>
      </c>
      <c r="J222" s="3" t="s">
        <v>18</v>
      </c>
      <c r="K222" s="16">
        <v>10</v>
      </c>
      <c r="L222" s="15">
        <v>27.5</v>
      </c>
      <c r="M222" s="16">
        <v>1.1000000000000001</v>
      </c>
      <c r="N222" s="15">
        <v>10</v>
      </c>
      <c r="O222" s="3">
        <v>0</v>
      </c>
      <c r="P222" s="3">
        <v>0</v>
      </c>
      <c r="Q222" s="3">
        <v>0</v>
      </c>
      <c r="R222" s="3">
        <v>11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1">
        <v>110</v>
      </c>
      <c r="AN222" s="3">
        <f t="shared" si="83"/>
        <v>110</v>
      </c>
      <c r="AO222" s="3">
        <v>110</v>
      </c>
      <c r="AP222" s="1">
        <f t="shared" si="70"/>
        <v>0</v>
      </c>
      <c r="AQ222" s="1">
        <v>110</v>
      </c>
      <c r="AR222">
        <f t="shared" si="71"/>
        <v>0</v>
      </c>
      <c r="AS222">
        <f t="shared" si="72"/>
        <v>0</v>
      </c>
      <c r="AT222" s="102">
        <f t="shared" si="73"/>
        <v>0</v>
      </c>
      <c r="AU222" s="102">
        <f t="shared" si="74"/>
        <v>0</v>
      </c>
      <c r="AV222" s="1">
        <f t="shared" si="81"/>
        <v>110</v>
      </c>
      <c r="AW222" s="1">
        <f t="shared" si="75"/>
        <v>0</v>
      </c>
      <c r="AX222" s="1">
        <f t="shared" si="76"/>
        <v>0</v>
      </c>
      <c r="AY222" s="3">
        <v>0</v>
      </c>
      <c r="AZ222" s="3">
        <v>0</v>
      </c>
      <c r="BA222" s="3">
        <v>6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f t="shared" si="77"/>
        <v>6</v>
      </c>
      <c r="BQ222" s="3">
        <f t="shared" si="78"/>
        <v>6</v>
      </c>
      <c r="BR222" s="3">
        <f t="shared" si="84"/>
        <v>6</v>
      </c>
      <c r="BS222" s="3">
        <f t="shared" si="85"/>
        <v>6</v>
      </c>
      <c r="BT222" s="3">
        <f t="shared" si="79"/>
        <v>0</v>
      </c>
      <c r="BU222" s="3">
        <f t="shared" si="80"/>
        <v>0</v>
      </c>
      <c r="BV222" s="46">
        <v>4</v>
      </c>
      <c r="BW222" s="3">
        <v>46.9</v>
      </c>
      <c r="BX222" s="3">
        <v>89.1</v>
      </c>
      <c r="BY222" s="3">
        <v>1.5</v>
      </c>
      <c r="BZ222" s="3">
        <v>22</v>
      </c>
      <c r="CA222" s="3">
        <v>0</v>
      </c>
      <c r="CB222" s="3">
        <v>0</v>
      </c>
      <c r="CC222" s="3">
        <v>194</v>
      </c>
      <c r="CD222" s="16">
        <v>195</v>
      </c>
      <c r="CE222" s="3">
        <v>0</v>
      </c>
      <c r="CF222" s="3">
        <v>0</v>
      </c>
      <c r="CG222" s="3">
        <v>0</v>
      </c>
      <c r="CH222" s="3">
        <v>0</v>
      </c>
      <c r="CI222" s="2" t="s">
        <v>189</v>
      </c>
      <c r="CJ222">
        <v>21</v>
      </c>
      <c r="CK222">
        <v>0</v>
      </c>
      <c r="CL222">
        <v>0</v>
      </c>
      <c r="CM222">
        <v>0</v>
      </c>
      <c r="CN222" s="2" t="s">
        <v>189</v>
      </c>
      <c r="CO222" s="2">
        <v>0</v>
      </c>
      <c r="CP222" s="2">
        <v>0</v>
      </c>
      <c r="CQ222" s="2">
        <v>0</v>
      </c>
      <c r="CR222" s="2">
        <v>0</v>
      </c>
      <c r="CS222" s="2" t="s">
        <v>189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 t="s">
        <v>189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 t="s">
        <v>189</v>
      </c>
      <c r="DF222" s="2">
        <v>0</v>
      </c>
      <c r="DG222" s="2">
        <v>0</v>
      </c>
      <c r="DH222" s="2">
        <v>0</v>
      </c>
      <c r="DI222" s="2">
        <v>0</v>
      </c>
      <c r="DJ222" s="2" t="s">
        <v>189</v>
      </c>
      <c r="DK222" s="2">
        <v>0</v>
      </c>
      <c r="DL222" s="2">
        <v>0</v>
      </c>
      <c r="DM222" s="2">
        <v>0</v>
      </c>
      <c r="DN222" s="2">
        <v>0</v>
      </c>
      <c r="DO222" s="2" t="s">
        <v>189</v>
      </c>
    </row>
    <row r="223" spans="1:119">
      <c r="A223" t="s">
        <v>5</v>
      </c>
      <c r="B223" t="s">
        <v>247</v>
      </c>
      <c r="C223" t="s">
        <v>7</v>
      </c>
      <c r="D223" s="82">
        <v>5</v>
      </c>
      <c r="E223" t="s">
        <v>15</v>
      </c>
      <c r="F223" t="s">
        <v>472</v>
      </c>
      <c r="G223" s="3">
        <v>37.481109999999994</v>
      </c>
      <c r="H223" s="3">
        <v>108.19292</v>
      </c>
      <c r="I223" s="3">
        <v>2861</v>
      </c>
      <c r="J223" s="3" t="s">
        <v>18</v>
      </c>
      <c r="K223" s="16">
        <v>15</v>
      </c>
      <c r="L223" s="15">
        <v>28.4</v>
      </c>
      <c r="M223" s="16">
        <v>1.3</v>
      </c>
      <c r="N223" s="15">
        <v>10</v>
      </c>
      <c r="O223" s="3">
        <v>0</v>
      </c>
      <c r="P223" s="3">
        <v>0</v>
      </c>
      <c r="Q223" s="3">
        <v>0</v>
      </c>
      <c r="R223" s="3">
        <v>15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1">
        <v>160</v>
      </c>
      <c r="AN223" s="3">
        <f t="shared" si="83"/>
        <v>150</v>
      </c>
      <c r="AO223" s="3">
        <v>150</v>
      </c>
      <c r="AP223" s="1">
        <f t="shared" si="70"/>
        <v>10</v>
      </c>
      <c r="AQ223" s="1">
        <v>160</v>
      </c>
      <c r="AR223">
        <f t="shared" si="71"/>
        <v>0</v>
      </c>
      <c r="AS223">
        <f t="shared" si="72"/>
        <v>0</v>
      </c>
      <c r="AT223" s="102">
        <f t="shared" si="73"/>
        <v>0</v>
      </c>
      <c r="AU223" s="102">
        <f t="shared" si="74"/>
        <v>0</v>
      </c>
      <c r="AV223" s="1">
        <f t="shared" si="81"/>
        <v>150</v>
      </c>
      <c r="AW223" s="1">
        <f t="shared" si="75"/>
        <v>0</v>
      </c>
      <c r="AX223" s="1">
        <f t="shared" si="76"/>
        <v>10</v>
      </c>
      <c r="AY223" s="3">
        <v>0</v>
      </c>
      <c r="AZ223" s="3">
        <v>0</v>
      </c>
      <c r="BA223" s="3">
        <v>10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f t="shared" si="77"/>
        <v>10</v>
      </c>
      <c r="BQ223" s="3">
        <f t="shared" si="78"/>
        <v>10</v>
      </c>
      <c r="BR223" s="3">
        <f t="shared" si="84"/>
        <v>10</v>
      </c>
      <c r="BS223" s="3">
        <f t="shared" si="85"/>
        <v>10</v>
      </c>
      <c r="BT223" s="3">
        <f t="shared" si="79"/>
        <v>0</v>
      </c>
      <c r="BU223" s="3">
        <f t="shared" si="80"/>
        <v>0</v>
      </c>
      <c r="BV223" s="46">
        <v>6</v>
      </c>
      <c r="BW223" s="3">
        <v>32.299999999999997</v>
      </c>
      <c r="BX223" s="3">
        <v>65.400000000000006</v>
      </c>
      <c r="BY223" s="3">
        <v>8.9</v>
      </c>
      <c r="BZ223" s="3">
        <v>21</v>
      </c>
      <c r="CA223" s="3">
        <v>0</v>
      </c>
      <c r="CB223" s="3">
        <v>0</v>
      </c>
      <c r="CC223" s="3">
        <v>198</v>
      </c>
      <c r="CD223" s="16">
        <v>199</v>
      </c>
      <c r="CE223" s="3">
        <v>0</v>
      </c>
      <c r="CF223" s="3">
        <v>0</v>
      </c>
      <c r="CG223" s="3">
        <v>0</v>
      </c>
      <c r="CH223" s="3">
        <v>0</v>
      </c>
      <c r="CI223" s="2" t="s">
        <v>189</v>
      </c>
      <c r="CJ223">
        <v>8</v>
      </c>
      <c r="CK223">
        <v>0</v>
      </c>
      <c r="CL223">
        <v>0</v>
      </c>
      <c r="CM223">
        <v>0</v>
      </c>
      <c r="CN223" s="2" t="s">
        <v>189</v>
      </c>
      <c r="CO223" s="2">
        <v>0</v>
      </c>
      <c r="CP223" s="2">
        <v>0</v>
      </c>
      <c r="CQ223" s="2">
        <v>0</v>
      </c>
      <c r="CR223" s="2">
        <v>0</v>
      </c>
      <c r="CS223" s="2" t="s">
        <v>189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 t="s">
        <v>189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 t="s">
        <v>189</v>
      </c>
      <c r="DF223" s="2">
        <v>0</v>
      </c>
      <c r="DG223" s="2">
        <v>0</v>
      </c>
      <c r="DH223" s="2">
        <v>0</v>
      </c>
      <c r="DI223" s="2">
        <v>0</v>
      </c>
      <c r="DJ223" s="2" t="s">
        <v>189</v>
      </c>
      <c r="DK223" s="2">
        <v>0</v>
      </c>
      <c r="DL223" s="2">
        <v>0</v>
      </c>
      <c r="DM223" s="2">
        <v>0</v>
      </c>
      <c r="DN223" s="2">
        <v>0</v>
      </c>
      <c r="DO223" s="2" t="s">
        <v>189</v>
      </c>
    </row>
    <row r="224" spans="1:119">
      <c r="A224" t="s">
        <v>5</v>
      </c>
      <c r="B224" t="s">
        <v>247</v>
      </c>
      <c r="C224" t="s">
        <v>7</v>
      </c>
      <c r="D224" s="82">
        <v>5</v>
      </c>
      <c r="E224" t="s">
        <v>8</v>
      </c>
      <c r="F224" t="s">
        <v>471</v>
      </c>
      <c r="G224" s="3">
        <v>37.481079999999999</v>
      </c>
      <c r="H224" s="3">
        <v>108.19307999999999</v>
      </c>
      <c r="I224" s="3">
        <v>2873</v>
      </c>
      <c r="J224" s="3" t="s">
        <v>18</v>
      </c>
      <c r="K224" s="16">
        <v>15</v>
      </c>
      <c r="L224" s="15">
        <v>27.7</v>
      </c>
      <c r="M224" s="16">
        <v>1.2</v>
      </c>
      <c r="N224" s="15">
        <v>10</v>
      </c>
      <c r="O224" s="3">
        <v>0</v>
      </c>
      <c r="P224" s="3">
        <v>0</v>
      </c>
      <c r="Q224" s="3">
        <v>0</v>
      </c>
      <c r="R224" s="3">
        <v>6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1">
        <v>60</v>
      </c>
      <c r="AN224" s="3">
        <f t="shared" si="83"/>
        <v>60</v>
      </c>
      <c r="AO224" s="3">
        <v>60</v>
      </c>
      <c r="AP224" s="1">
        <f t="shared" si="70"/>
        <v>0</v>
      </c>
      <c r="AQ224" s="1">
        <v>60</v>
      </c>
      <c r="AR224">
        <f t="shared" si="71"/>
        <v>0</v>
      </c>
      <c r="AS224">
        <f t="shared" si="72"/>
        <v>0</v>
      </c>
      <c r="AT224" s="102">
        <f t="shared" si="73"/>
        <v>0</v>
      </c>
      <c r="AU224" s="102">
        <f t="shared" si="74"/>
        <v>0</v>
      </c>
      <c r="AV224" s="1">
        <f t="shared" si="81"/>
        <v>60</v>
      </c>
      <c r="AW224" s="1">
        <f t="shared" si="75"/>
        <v>0</v>
      </c>
      <c r="AX224" s="1">
        <f t="shared" si="76"/>
        <v>0</v>
      </c>
      <c r="AY224" s="3">
        <v>0</v>
      </c>
      <c r="AZ224" s="3">
        <v>0</v>
      </c>
      <c r="BA224" s="3">
        <v>6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f t="shared" si="77"/>
        <v>6</v>
      </c>
      <c r="BQ224" s="3">
        <f t="shared" si="78"/>
        <v>6</v>
      </c>
      <c r="BR224" s="3">
        <f t="shared" si="84"/>
        <v>6</v>
      </c>
      <c r="BS224" s="3">
        <f t="shared" si="85"/>
        <v>6</v>
      </c>
      <c r="BT224" s="3">
        <f t="shared" si="79"/>
        <v>0</v>
      </c>
      <c r="BU224" s="3">
        <f t="shared" si="80"/>
        <v>0</v>
      </c>
      <c r="BV224" s="46">
        <v>2</v>
      </c>
      <c r="BW224" s="3">
        <v>42.7</v>
      </c>
      <c r="BX224" s="3">
        <v>90.3</v>
      </c>
      <c r="BY224" s="3">
        <v>5.7</v>
      </c>
      <c r="BZ224" s="3">
        <v>17</v>
      </c>
      <c r="CA224" s="3">
        <v>0</v>
      </c>
      <c r="CB224" s="3">
        <v>0</v>
      </c>
      <c r="CC224" s="3">
        <v>196</v>
      </c>
      <c r="CD224" s="16">
        <v>197</v>
      </c>
      <c r="CE224" s="3">
        <v>0</v>
      </c>
      <c r="CF224" s="3">
        <v>0</v>
      </c>
      <c r="CG224" s="3">
        <v>0</v>
      </c>
      <c r="CH224" s="3">
        <v>0</v>
      </c>
      <c r="CI224" s="2" t="s">
        <v>189</v>
      </c>
      <c r="CJ224">
        <v>9</v>
      </c>
      <c r="CK224">
        <v>0</v>
      </c>
      <c r="CL224">
        <v>0</v>
      </c>
      <c r="CM224">
        <v>0</v>
      </c>
      <c r="CN224" s="2" t="s">
        <v>189</v>
      </c>
      <c r="CO224" s="2">
        <v>0</v>
      </c>
      <c r="CP224" s="2">
        <v>0</v>
      </c>
      <c r="CQ224" s="2">
        <v>0</v>
      </c>
      <c r="CR224" s="2">
        <v>0</v>
      </c>
      <c r="CS224" s="2" t="s">
        <v>189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 t="s">
        <v>189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 t="s">
        <v>189</v>
      </c>
      <c r="DF224" s="2">
        <v>0</v>
      </c>
      <c r="DG224" s="2">
        <v>0</v>
      </c>
      <c r="DH224" s="2">
        <v>0</v>
      </c>
      <c r="DI224" s="2">
        <v>0</v>
      </c>
      <c r="DJ224" s="2" t="s">
        <v>189</v>
      </c>
      <c r="DK224" s="2">
        <v>0</v>
      </c>
      <c r="DL224" s="2">
        <v>0</v>
      </c>
      <c r="DM224" s="2">
        <v>0</v>
      </c>
      <c r="DN224" s="2">
        <v>0</v>
      </c>
      <c r="DO224" s="2" t="s">
        <v>189</v>
      </c>
    </row>
    <row r="225" spans="1:119">
      <c r="A225" t="s">
        <v>5</v>
      </c>
      <c r="B225" t="s">
        <v>247</v>
      </c>
      <c r="C225" t="s">
        <v>7</v>
      </c>
      <c r="D225" s="82">
        <v>6</v>
      </c>
      <c r="E225" t="s">
        <v>15</v>
      </c>
      <c r="F225" t="s">
        <v>474</v>
      </c>
      <c r="G225" s="3">
        <v>37.481429999999996</v>
      </c>
      <c r="H225" s="3">
        <v>108.19262999999999</v>
      </c>
      <c r="I225" s="3">
        <v>2873</v>
      </c>
      <c r="J225" s="3" t="s">
        <v>18</v>
      </c>
      <c r="K225" s="16">
        <v>8</v>
      </c>
      <c r="L225" s="15">
        <v>25.2</v>
      </c>
      <c r="M225" s="16">
        <v>1.1000000000000001</v>
      </c>
      <c r="N225" s="15">
        <v>10</v>
      </c>
      <c r="O225" s="3">
        <v>0</v>
      </c>
      <c r="P225" s="3">
        <v>0</v>
      </c>
      <c r="Q225" s="3">
        <v>0</v>
      </c>
      <c r="R225" s="3">
        <v>15</v>
      </c>
      <c r="S225" s="3">
        <v>0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1">
        <v>160</v>
      </c>
      <c r="AN225" s="3">
        <f t="shared" si="83"/>
        <v>150</v>
      </c>
      <c r="AO225" s="3">
        <v>150</v>
      </c>
      <c r="AP225" s="1">
        <f t="shared" si="70"/>
        <v>10</v>
      </c>
      <c r="AQ225" s="1">
        <v>160</v>
      </c>
      <c r="AR225">
        <f t="shared" si="71"/>
        <v>0</v>
      </c>
      <c r="AS225">
        <f t="shared" si="72"/>
        <v>0</v>
      </c>
      <c r="AT225" s="102">
        <f t="shared" si="73"/>
        <v>0</v>
      </c>
      <c r="AU225" s="102">
        <f t="shared" si="74"/>
        <v>0</v>
      </c>
      <c r="AV225" s="1">
        <f t="shared" si="81"/>
        <v>150</v>
      </c>
      <c r="AW225" s="1">
        <f t="shared" si="75"/>
        <v>0</v>
      </c>
      <c r="AX225" s="1">
        <f t="shared" si="76"/>
        <v>10</v>
      </c>
      <c r="AY225" s="3">
        <v>0</v>
      </c>
      <c r="AZ225" s="3">
        <v>0</v>
      </c>
      <c r="BA225" s="3">
        <v>8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f t="shared" si="77"/>
        <v>8</v>
      </c>
      <c r="BQ225" s="3">
        <f t="shared" si="78"/>
        <v>8</v>
      </c>
      <c r="BR225" s="3">
        <f t="shared" si="84"/>
        <v>8</v>
      </c>
      <c r="BS225" s="3">
        <f t="shared" si="85"/>
        <v>8</v>
      </c>
      <c r="BT225" s="3">
        <f t="shared" si="79"/>
        <v>0</v>
      </c>
      <c r="BU225" s="3">
        <f t="shared" si="80"/>
        <v>0</v>
      </c>
      <c r="BV225" s="46">
        <v>5</v>
      </c>
      <c r="BW225" s="3">
        <v>18.8</v>
      </c>
      <c r="BX225" s="3">
        <v>45.4</v>
      </c>
      <c r="BY225" s="3">
        <v>-15.1</v>
      </c>
      <c r="BZ225" s="3">
        <v>24</v>
      </c>
      <c r="CA225" s="3">
        <v>0</v>
      </c>
      <c r="CB225" s="3">
        <v>0</v>
      </c>
      <c r="CC225" s="3">
        <v>202</v>
      </c>
      <c r="CD225" s="16">
        <v>203</v>
      </c>
      <c r="CE225" s="3">
        <v>0</v>
      </c>
      <c r="CF225" s="3">
        <v>0</v>
      </c>
      <c r="CG225" s="3">
        <v>0</v>
      </c>
      <c r="CH225" s="3">
        <v>0</v>
      </c>
      <c r="CI225" s="2" t="s">
        <v>189</v>
      </c>
      <c r="CJ225">
        <v>3</v>
      </c>
      <c r="CK225">
        <v>1</v>
      </c>
      <c r="CL225">
        <v>1</v>
      </c>
      <c r="CM225">
        <v>0</v>
      </c>
      <c r="CN225" s="2" t="s">
        <v>189</v>
      </c>
      <c r="CO225" s="2">
        <v>0</v>
      </c>
      <c r="CP225" s="2">
        <v>0</v>
      </c>
      <c r="CQ225" s="2">
        <v>0</v>
      </c>
      <c r="CR225" s="2">
        <v>0</v>
      </c>
      <c r="CS225" s="2" t="s">
        <v>189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 t="s">
        <v>189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 t="s">
        <v>189</v>
      </c>
      <c r="DF225" s="2">
        <v>0</v>
      </c>
      <c r="DG225" s="2">
        <v>0</v>
      </c>
      <c r="DH225" s="2">
        <v>0</v>
      </c>
      <c r="DI225" s="2">
        <v>0</v>
      </c>
      <c r="DJ225" s="2" t="s">
        <v>189</v>
      </c>
      <c r="DK225" s="2">
        <v>0</v>
      </c>
      <c r="DL225" s="2">
        <v>0</v>
      </c>
      <c r="DM225" s="2">
        <v>0</v>
      </c>
      <c r="DN225" s="2">
        <v>0</v>
      </c>
      <c r="DO225" s="2" t="s">
        <v>189</v>
      </c>
    </row>
    <row r="226" spans="1:119">
      <c r="A226" t="s">
        <v>5</v>
      </c>
      <c r="B226" t="s">
        <v>247</v>
      </c>
      <c r="C226" t="s">
        <v>7</v>
      </c>
      <c r="D226" s="82">
        <v>6</v>
      </c>
      <c r="E226" t="s">
        <v>8</v>
      </c>
      <c r="F226" t="s">
        <v>473</v>
      </c>
      <c r="G226" s="3">
        <v>37.481349999999999</v>
      </c>
      <c r="H226" s="3">
        <v>108.19264</v>
      </c>
      <c r="I226" s="3">
        <v>2808</v>
      </c>
      <c r="J226" s="3" t="s">
        <v>18</v>
      </c>
      <c r="K226" s="16">
        <v>8</v>
      </c>
      <c r="L226" s="15">
        <v>25.7</v>
      </c>
      <c r="M226" s="16">
        <v>1.1000000000000001</v>
      </c>
      <c r="N226" s="15">
        <v>10</v>
      </c>
      <c r="O226" s="3">
        <v>0</v>
      </c>
      <c r="P226" s="3">
        <v>0</v>
      </c>
      <c r="Q226" s="3">
        <v>0</v>
      </c>
      <c r="R226" s="3">
        <v>7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1">
        <v>70</v>
      </c>
      <c r="AN226" s="3">
        <f t="shared" si="83"/>
        <v>70</v>
      </c>
      <c r="AO226" s="3">
        <v>70</v>
      </c>
      <c r="AP226" s="1">
        <f t="shared" si="70"/>
        <v>0</v>
      </c>
      <c r="AQ226" s="1">
        <v>70</v>
      </c>
      <c r="AR226">
        <f t="shared" si="71"/>
        <v>0</v>
      </c>
      <c r="AS226">
        <f t="shared" si="72"/>
        <v>0</v>
      </c>
      <c r="AT226" s="102">
        <f t="shared" si="73"/>
        <v>0</v>
      </c>
      <c r="AU226" s="102">
        <f t="shared" si="74"/>
        <v>0</v>
      </c>
      <c r="AV226" s="1">
        <f t="shared" si="81"/>
        <v>70</v>
      </c>
      <c r="AW226" s="1">
        <f t="shared" si="75"/>
        <v>0</v>
      </c>
      <c r="AX226" s="1">
        <f t="shared" si="76"/>
        <v>0</v>
      </c>
      <c r="AY226" s="3">
        <v>0</v>
      </c>
      <c r="AZ226" s="3">
        <v>0</v>
      </c>
      <c r="BA226" s="3">
        <v>1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f t="shared" si="77"/>
        <v>1</v>
      </c>
      <c r="BQ226" s="3">
        <f t="shared" si="78"/>
        <v>1</v>
      </c>
      <c r="BR226" s="3">
        <f t="shared" si="84"/>
        <v>1</v>
      </c>
      <c r="BS226" s="3">
        <f t="shared" si="85"/>
        <v>1</v>
      </c>
      <c r="BT226" s="3">
        <f t="shared" si="79"/>
        <v>0</v>
      </c>
      <c r="BU226" s="3">
        <f t="shared" si="80"/>
        <v>0</v>
      </c>
      <c r="BV226" s="46">
        <v>3</v>
      </c>
      <c r="BW226" s="3">
        <v>29.2</v>
      </c>
      <c r="BX226" s="3">
        <v>67.2</v>
      </c>
      <c r="BY226" s="3">
        <v>1.7</v>
      </c>
      <c r="BZ226" s="3">
        <v>23</v>
      </c>
      <c r="CA226" s="3">
        <v>0</v>
      </c>
      <c r="CB226" s="3">
        <v>0</v>
      </c>
      <c r="CC226" s="3">
        <v>200</v>
      </c>
      <c r="CD226" s="16">
        <v>201</v>
      </c>
      <c r="CE226" s="3">
        <v>0</v>
      </c>
      <c r="CF226" s="3">
        <v>0</v>
      </c>
      <c r="CG226" s="3">
        <v>0</v>
      </c>
      <c r="CH226" s="3">
        <v>0</v>
      </c>
      <c r="CI226" s="2" t="s">
        <v>189</v>
      </c>
      <c r="CJ226">
        <v>50</v>
      </c>
      <c r="CK226">
        <v>1</v>
      </c>
      <c r="CL226">
        <v>0</v>
      </c>
      <c r="CM226">
        <v>0</v>
      </c>
      <c r="CN226" s="2" t="s">
        <v>189</v>
      </c>
      <c r="CO226" s="2">
        <v>0</v>
      </c>
      <c r="CP226" s="2">
        <v>0</v>
      </c>
      <c r="CQ226" s="2">
        <v>0</v>
      </c>
      <c r="CR226" s="2">
        <v>0</v>
      </c>
      <c r="CS226" s="2" t="s">
        <v>189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 t="s">
        <v>189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 t="s">
        <v>189</v>
      </c>
      <c r="DF226" s="2">
        <v>0</v>
      </c>
      <c r="DG226" s="2">
        <v>0</v>
      </c>
      <c r="DH226" s="2">
        <v>0</v>
      </c>
      <c r="DI226" s="2">
        <v>0</v>
      </c>
      <c r="DJ226" s="2" t="s">
        <v>189</v>
      </c>
      <c r="DK226" s="2">
        <v>0</v>
      </c>
      <c r="DL226" s="2">
        <v>0</v>
      </c>
      <c r="DM226" s="2">
        <v>0</v>
      </c>
      <c r="DN226" s="2">
        <v>0</v>
      </c>
      <c r="DO226" s="2" t="s">
        <v>189</v>
      </c>
    </row>
    <row r="227" spans="1:119">
      <c r="A227" t="s">
        <v>5</v>
      </c>
      <c r="B227" t="s">
        <v>247</v>
      </c>
      <c r="C227" t="s">
        <v>7</v>
      </c>
      <c r="D227" s="82">
        <v>7</v>
      </c>
      <c r="E227" t="s">
        <v>15</v>
      </c>
      <c r="F227" t="s">
        <v>476</v>
      </c>
      <c r="G227" s="3">
        <v>37.48189</v>
      </c>
      <c r="H227" s="3">
        <v>108.19226999999999</v>
      </c>
      <c r="I227" s="3">
        <v>2881</v>
      </c>
      <c r="J227" s="3" t="s">
        <v>46</v>
      </c>
      <c r="K227" s="16">
        <v>3</v>
      </c>
      <c r="L227" s="15">
        <v>30.8</v>
      </c>
      <c r="M227" s="16">
        <v>1.1000000000000001</v>
      </c>
      <c r="N227" s="15">
        <v>10</v>
      </c>
      <c r="O227" s="3">
        <v>0</v>
      </c>
      <c r="P227" s="3">
        <v>0</v>
      </c>
      <c r="Q227" s="3">
        <v>0</v>
      </c>
      <c r="R227" s="3">
        <v>19</v>
      </c>
      <c r="S227" s="3">
        <v>1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1">
        <v>210</v>
      </c>
      <c r="AN227" s="3">
        <f t="shared" si="83"/>
        <v>190</v>
      </c>
      <c r="AO227" s="3">
        <v>200</v>
      </c>
      <c r="AP227" s="1">
        <f t="shared" si="70"/>
        <v>20</v>
      </c>
      <c r="AQ227" s="1">
        <v>210</v>
      </c>
      <c r="AR227">
        <f t="shared" si="71"/>
        <v>0</v>
      </c>
      <c r="AS227">
        <f t="shared" si="72"/>
        <v>0</v>
      </c>
      <c r="AT227" s="102">
        <f t="shared" si="73"/>
        <v>0</v>
      </c>
      <c r="AU227" s="102">
        <f t="shared" si="74"/>
        <v>0</v>
      </c>
      <c r="AV227" s="1">
        <f t="shared" si="81"/>
        <v>190</v>
      </c>
      <c r="AW227" s="1">
        <f t="shared" si="75"/>
        <v>10</v>
      </c>
      <c r="AX227" s="1">
        <f t="shared" si="76"/>
        <v>10</v>
      </c>
      <c r="AY227" s="3">
        <v>0</v>
      </c>
      <c r="AZ227" s="3">
        <v>0</v>
      </c>
      <c r="BA227" s="3">
        <v>6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f t="shared" si="77"/>
        <v>6</v>
      </c>
      <c r="BQ227" s="3">
        <f t="shared" si="78"/>
        <v>6</v>
      </c>
      <c r="BR227" s="3">
        <f t="shared" si="84"/>
        <v>6</v>
      </c>
      <c r="BS227" s="3">
        <f t="shared" si="85"/>
        <v>6</v>
      </c>
      <c r="BT227" s="3">
        <f t="shared" si="79"/>
        <v>0</v>
      </c>
      <c r="BU227" s="3">
        <f t="shared" si="80"/>
        <v>0</v>
      </c>
      <c r="BV227" s="46">
        <v>6</v>
      </c>
      <c r="BW227" s="3">
        <v>40.9</v>
      </c>
      <c r="BX227" s="3">
        <v>77.2</v>
      </c>
      <c r="BY227" s="3">
        <v>-8.4</v>
      </c>
      <c r="BZ227" s="3">
        <v>27</v>
      </c>
      <c r="CA227" s="3">
        <v>0</v>
      </c>
      <c r="CB227" s="3">
        <v>0</v>
      </c>
      <c r="CC227" s="3">
        <v>206</v>
      </c>
      <c r="CD227" s="16">
        <v>207</v>
      </c>
      <c r="CE227" s="3">
        <v>0</v>
      </c>
      <c r="CF227" s="3">
        <v>0</v>
      </c>
      <c r="CG227" s="3">
        <v>0</v>
      </c>
      <c r="CH227" s="3">
        <v>0</v>
      </c>
      <c r="CI227" s="2" t="s">
        <v>189</v>
      </c>
      <c r="CJ227">
        <v>0</v>
      </c>
      <c r="CK227">
        <v>0</v>
      </c>
      <c r="CL227">
        <v>0</v>
      </c>
      <c r="CM227">
        <v>43</v>
      </c>
      <c r="CN227" s="2" t="s">
        <v>189</v>
      </c>
      <c r="CO227" s="2">
        <v>0</v>
      </c>
      <c r="CP227" s="2">
        <v>0</v>
      </c>
      <c r="CQ227" s="2">
        <v>0</v>
      </c>
      <c r="CR227" s="2">
        <v>0</v>
      </c>
      <c r="CS227" s="2" t="s">
        <v>189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 t="s">
        <v>189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 t="s">
        <v>189</v>
      </c>
      <c r="DF227" s="2">
        <v>0</v>
      </c>
      <c r="DG227" s="2">
        <v>0</v>
      </c>
      <c r="DH227" s="2">
        <v>0</v>
      </c>
      <c r="DI227" s="2">
        <v>0</v>
      </c>
      <c r="DJ227" s="2" t="s">
        <v>189</v>
      </c>
      <c r="DK227" s="2">
        <v>0</v>
      </c>
      <c r="DL227" s="2">
        <v>0</v>
      </c>
      <c r="DM227" s="2">
        <v>0</v>
      </c>
      <c r="DN227" s="2">
        <v>0</v>
      </c>
      <c r="DO227" s="2" t="s">
        <v>189</v>
      </c>
    </row>
    <row r="228" spans="1:119">
      <c r="A228" t="s">
        <v>5</v>
      </c>
      <c r="B228" t="s">
        <v>247</v>
      </c>
      <c r="C228" t="s">
        <v>7</v>
      </c>
      <c r="D228" s="82">
        <v>7</v>
      </c>
      <c r="E228" t="s">
        <v>8</v>
      </c>
      <c r="F228" t="s">
        <v>475</v>
      </c>
      <c r="G228" s="3">
        <v>37.481879999999997</v>
      </c>
      <c r="H228" s="3">
        <v>108.19228</v>
      </c>
      <c r="I228" s="3">
        <v>2884</v>
      </c>
      <c r="J228" s="3" t="s">
        <v>17</v>
      </c>
      <c r="K228" s="16">
        <v>3</v>
      </c>
      <c r="L228" s="15">
        <v>32.5</v>
      </c>
      <c r="M228" s="16">
        <v>1.1000000000000001</v>
      </c>
      <c r="N228" s="15">
        <v>10</v>
      </c>
      <c r="O228" s="3">
        <v>0</v>
      </c>
      <c r="P228" s="3">
        <v>0</v>
      </c>
      <c r="Q228" s="3">
        <v>0</v>
      </c>
      <c r="R228" s="3">
        <v>10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1">
        <v>100</v>
      </c>
      <c r="AN228" s="3">
        <f t="shared" si="83"/>
        <v>100</v>
      </c>
      <c r="AO228" s="3">
        <v>100</v>
      </c>
      <c r="AP228" s="1">
        <f t="shared" si="70"/>
        <v>0</v>
      </c>
      <c r="AQ228" s="1">
        <v>100</v>
      </c>
      <c r="AR228">
        <f t="shared" si="71"/>
        <v>0</v>
      </c>
      <c r="AS228">
        <f t="shared" si="72"/>
        <v>0</v>
      </c>
      <c r="AT228" s="102">
        <f t="shared" si="73"/>
        <v>0</v>
      </c>
      <c r="AU228" s="102">
        <f t="shared" si="74"/>
        <v>0</v>
      </c>
      <c r="AV228" s="1">
        <f t="shared" si="81"/>
        <v>100</v>
      </c>
      <c r="AW228" s="1">
        <f t="shared" si="75"/>
        <v>0</v>
      </c>
      <c r="AX228" s="1">
        <f t="shared" si="76"/>
        <v>0</v>
      </c>
      <c r="AY228" s="3">
        <v>0</v>
      </c>
      <c r="AZ228" s="3">
        <v>0</v>
      </c>
      <c r="BA228" s="3">
        <v>2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f t="shared" si="77"/>
        <v>2</v>
      </c>
      <c r="BQ228" s="3">
        <f t="shared" si="78"/>
        <v>2</v>
      </c>
      <c r="BR228" s="3">
        <f t="shared" si="84"/>
        <v>2</v>
      </c>
      <c r="BS228" s="3">
        <f t="shared" si="85"/>
        <v>2</v>
      </c>
      <c r="BT228" s="3">
        <f t="shared" si="79"/>
        <v>0</v>
      </c>
      <c r="BU228" s="3">
        <f t="shared" si="80"/>
        <v>0</v>
      </c>
      <c r="BV228" s="46">
        <v>4</v>
      </c>
      <c r="BW228" s="3">
        <v>40.6</v>
      </c>
      <c r="BX228" s="3">
        <v>83.5</v>
      </c>
      <c r="BY228" s="3">
        <v>-11.3</v>
      </c>
      <c r="BZ228" s="3">
        <v>21</v>
      </c>
      <c r="CA228" s="3">
        <v>0</v>
      </c>
      <c r="CB228" s="3">
        <v>0</v>
      </c>
      <c r="CC228" s="3">
        <v>204</v>
      </c>
      <c r="CD228" s="16">
        <v>205</v>
      </c>
      <c r="CE228" s="3">
        <v>0</v>
      </c>
      <c r="CF228" s="3">
        <v>0</v>
      </c>
      <c r="CG228" s="3">
        <v>0</v>
      </c>
      <c r="CH228" s="3">
        <v>0</v>
      </c>
      <c r="CI228" s="2" t="s">
        <v>189</v>
      </c>
      <c r="CJ228">
        <v>13</v>
      </c>
      <c r="CK228">
        <v>1</v>
      </c>
      <c r="CL228">
        <v>0</v>
      </c>
      <c r="CM228">
        <v>1</v>
      </c>
      <c r="CN228" s="2" t="s">
        <v>189</v>
      </c>
      <c r="CO228" s="2">
        <v>0</v>
      </c>
      <c r="CP228" s="2">
        <v>0</v>
      </c>
      <c r="CQ228" s="2">
        <v>0</v>
      </c>
      <c r="CR228" s="2">
        <v>0</v>
      </c>
      <c r="CS228" s="2" t="s">
        <v>189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 t="s">
        <v>189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 t="s">
        <v>189</v>
      </c>
      <c r="DF228" s="2">
        <v>0</v>
      </c>
      <c r="DG228" s="2">
        <v>0</v>
      </c>
      <c r="DH228" s="2">
        <v>0</v>
      </c>
      <c r="DI228" s="2">
        <v>0</v>
      </c>
      <c r="DJ228" s="2" t="s">
        <v>189</v>
      </c>
      <c r="DK228" s="2">
        <v>0</v>
      </c>
      <c r="DL228" s="2">
        <v>0</v>
      </c>
      <c r="DM228" s="2">
        <v>0</v>
      </c>
      <c r="DN228" s="2">
        <v>0</v>
      </c>
      <c r="DO228" s="2" t="s">
        <v>189</v>
      </c>
    </row>
    <row r="229" spans="1:119">
      <c r="A229" t="s">
        <v>5</v>
      </c>
      <c r="B229" t="s">
        <v>247</v>
      </c>
      <c r="C229" t="s">
        <v>7</v>
      </c>
      <c r="D229" s="82">
        <v>8</v>
      </c>
      <c r="E229" t="s">
        <v>15</v>
      </c>
      <c r="F229" t="s">
        <v>478</v>
      </c>
      <c r="G229" s="3">
        <v>37.481989999999996</v>
      </c>
      <c r="H229" s="3">
        <v>108.19293</v>
      </c>
      <c r="I229" s="3">
        <v>2875</v>
      </c>
      <c r="J229" s="3" t="s">
        <v>46</v>
      </c>
      <c r="K229" s="16">
        <v>20</v>
      </c>
      <c r="L229" s="15">
        <v>52</v>
      </c>
      <c r="M229" s="16">
        <v>3.5</v>
      </c>
      <c r="N229" s="15">
        <v>10</v>
      </c>
      <c r="O229" s="3">
        <v>0</v>
      </c>
      <c r="P229" s="3">
        <v>0</v>
      </c>
      <c r="Q229" s="3">
        <v>0</v>
      </c>
      <c r="R229" s="3">
        <v>17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1">
        <v>170</v>
      </c>
      <c r="AN229" s="3">
        <f t="shared" si="83"/>
        <v>170</v>
      </c>
      <c r="AO229" s="3">
        <v>170</v>
      </c>
      <c r="AP229" s="1">
        <f t="shared" si="70"/>
        <v>0</v>
      </c>
      <c r="AQ229" s="1">
        <v>170</v>
      </c>
      <c r="AR229">
        <f t="shared" si="71"/>
        <v>0</v>
      </c>
      <c r="AS229">
        <f t="shared" si="72"/>
        <v>0</v>
      </c>
      <c r="AT229" s="102">
        <f t="shared" si="73"/>
        <v>0</v>
      </c>
      <c r="AU229" s="102">
        <f t="shared" si="74"/>
        <v>0</v>
      </c>
      <c r="AV229" s="1">
        <f t="shared" si="81"/>
        <v>170</v>
      </c>
      <c r="AW229" s="1">
        <f t="shared" si="75"/>
        <v>0</v>
      </c>
      <c r="AX229" s="1">
        <f t="shared" si="76"/>
        <v>0</v>
      </c>
      <c r="AY229" s="3">
        <v>0</v>
      </c>
      <c r="AZ229" s="3">
        <v>0</v>
      </c>
      <c r="BA229" s="3">
        <v>10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f t="shared" si="77"/>
        <v>10</v>
      </c>
      <c r="BQ229" s="3">
        <f t="shared" si="78"/>
        <v>10</v>
      </c>
      <c r="BR229" s="3">
        <f t="shared" si="84"/>
        <v>10</v>
      </c>
      <c r="BS229" s="3">
        <f t="shared" si="85"/>
        <v>10</v>
      </c>
      <c r="BT229" s="3">
        <f t="shared" si="79"/>
        <v>0</v>
      </c>
      <c r="BU229" s="3">
        <f t="shared" si="80"/>
        <v>0</v>
      </c>
      <c r="BV229" s="46">
        <v>5</v>
      </c>
      <c r="BW229" s="3">
        <v>55.8</v>
      </c>
      <c r="BX229" s="3">
        <v>81.900000000000006</v>
      </c>
      <c r="BY229" s="3">
        <v>-10.3</v>
      </c>
      <c r="BZ229" s="3">
        <v>17</v>
      </c>
      <c r="CA229" s="3">
        <v>0</v>
      </c>
      <c r="CB229" s="3">
        <v>0</v>
      </c>
      <c r="CC229" s="3">
        <v>210</v>
      </c>
      <c r="CD229" s="16">
        <v>211</v>
      </c>
      <c r="CE229" s="3">
        <v>0</v>
      </c>
      <c r="CF229" s="3">
        <v>0</v>
      </c>
      <c r="CG229" s="3">
        <v>0</v>
      </c>
      <c r="CH229" s="3">
        <v>0</v>
      </c>
      <c r="CI229" s="2" t="s">
        <v>189</v>
      </c>
      <c r="CJ229">
        <v>6</v>
      </c>
      <c r="CK229">
        <v>1</v>
      </c>
      <c r="CL229">
        <v>0</v>
      </c>
      <c r="CM229">
        <v>0</v>
      </c>
      <c r="CN229" s="2" t="s">
        <v>189</v>
      </c>
      <c r="CO229" s="2">
        <v>0</v>
      </c>
      <c r="CP229" s="2">
        <v>0</v>
      </c>
      <c r="CQ229" s="2">
        <v>0</v>
      </c>
      <c r="CR229" s="2">
        <v>0</v>
      </c>
      <c r="CS229" s="2" t="s">
        <v>189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 t="s">
        <v>189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 t="s">
        <v>189</v>
      </c>
      <c r="DF229" s="2">
        <v>0</v>
      </c>
      <c r="DG229" s="2">
        <v>0</v>
      </c>
      <c r="DH229" s="2">
        <v>0</v>
      </c>
      <c r="DI229" s="2">
        <v>0</v>
      </c>
      <c r="DJ229" s="2" t="s">
        <v>189</v>
      </c>
      <c r="DK229" s="2">
        <v>0</v>
      </c>
      <c r="DL229" s="2">
        <v>0</v>
      </c>
      <c r="DM229" s="2">
        <v>0</v>
      </c>
      <c r="DN229" s="2">
        <v>0</v>
      </c>
      <c r="DO229" s="2" t="s">
        <v>189</v>
      </c>
    </row>
    <row r="230" spans="1:119">
      <c r="A230" t="s">
        <v>5</v>
      </c>
      <c r="B230" t="s">
        <v>247</v>
      </c>
      <c r="C230" t="s">
        <v>7</v>
      </c>
      <c r="D230" s="82">
        <v>8</v>
      </c>
      <c r="E230" t="s">
        <v>8</v>
      </c>
      <c r="F230" t="s">
        <v>477</v>
      </c>
      <c r="G230" s="3">
        <v>37.481899999999996</v>
      </c>
      <c r="H230" s="3">
        <v>108.19275999999999</v>
      </c>
      <c r="I230" s="3">
        <v>2879</v>
      </c>
      <c r="J230" s="3" t="s">
        <v>46</v>
      </c>
      <c r="K230" s="16">
        <v>20</v>
      </c>
      <c r="L230" s="15">
        <v>53.4</v>
      </c>
      <c r="M230" s="16">
        <v>3.5</v>
      </c>
      <c r="N230" s="15">
        <v>10</v>
      </c>
      <c r="O230" s="3">
        <v>0</v>
      </c>
      <c r="P230" s="3">
        <v>0</v>
      </c>
      <c r="Q230" s="3">
        <v>0</v>
      </c>
      <c r="R230" s="3">
        <v>14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1">
        <v>140</v>
      </c>
      <c r="AN230" s="3">
        <f t="shared" si="83"/>
        <v>140</v>
      </c>
      <c r="AO230" s="3">
        <v>140</v>
      </c>
      <c r="AP230" s="1">
        <f t="shared" si="70"/>
        <v>0</v>
      </c>
      <c r="AQ230" s="1">
        <v>140</v>
      </c>
      <c r="AR230">
        <f t="shared" si="71"/>
        <v>0</v>
      </c>
      <c r="AS230">
        <f t="shared" si="72"/>
        <v>0</v>
      </c>
      <c r="AT230" s="102">
        <f t="shared" si="73"/>
        <v>0</v>
      </c>
      <c r="AU230" s="102">
        <f t="shared" si="74"/>
        <v>0</v>
      </c>
      <c r="AV230" s="1">
        <f t="shared" si="81"/>
        <v>140</v>
      </c>
      <c r="AW230" s="1">
        <f t="shared" si="75"/>
        <v>0</v>
      </c>
      <c r="AX230" s="1">
        <f t="shared" si="76"/>
        <v>0</v>
      </c>
      <c r="AY230" s="3">
        <v>0</v>
      </c>
      <c r="AZ230" s="3">
        <v>0</v>
      </c>
      <c r="BA230" s="3">
        <v>7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f t="shared" si="77"/>
        <v>7</v>
      </c>
      <c r="BQ230" s="3">
        <f t="shared" si="78"/>
        <v>7</v>
      </c>
      <c r="BR230" s="3">
        <f t="shared" si="84"/>
        <v>7</v>
      </c>
      <c r="BS230" s="3">
        <f t="shared" si="85"/>
        <v>7</v>
      </c>
      <c r="BT230" s="3">
        <f t="shared" si="79"/>
        <v>0</v>
      </c>
      <c r="BU230" s="3">
        <f t="shared" si="80"/>
        <v>0</v>
      </c>
      <c r="BV230" s="46">
        <v>3</v>
      </c>
      <c r="BW230" s="3">
        <v>72.5</v>
      </c>
      <c r="BX230" s="3">
        <v>93.6</v>
      </c>
      <c r="BY230" s="3">
        <v>3.6</v>
      </c>
      <c r="BZ230" s="3">
        <v>30</v>
      </c>
      <c r="CA230" s="3">
        <v>0</v>
      </c>
      <c r="CB230" s="3">
        <v>0</v>
      </c>
      <c r="CC230" s="3">
        <v>208</v>
      </c>
      <c r="CD230" s="16">
        <v>209</v>
      </c>
      <c r="CE230" s="3">
        <v>0</v>
      </c>
      <c r="CF230" s="3">
        <v>0</v>
      </c>
      <c r="CG230" s="3">
        <v>0</v>
      </c>
      <c r="CH230" s="3">
        <v>0</v>
      </c>
      <c r="CI230" s="2" t="s">
        <v>189</v>
      </c>
      <c r="CJ230">
        <v>10</v>
      </c>
      <c r="CK230">
        <v>1</v>
      </c>
      <c r="CL230">
        <v>0</v>
      </c>
      <c r="CM230">
        <v>0</v>
      </c>
      <c r="CN230" s="2" t="s">
        <v>189</v>
      </c>
      <c r="CO230" s="2">
        <v>0</v>
      </c>
      <c r="CP230" s="2">
        <v>0</v>
      </c>
      <c r="CQ230" s="2">
        <v>0</v>
      </c>
      <c r="CR230" s="2">
        <v>0</v>
      </c>
      <c r="CS230" s="2" t="s">
        <v>189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 t="s">
        <v>189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 t="s">
        <v>189</v>
      </c>
      <c r="DF230" s="2">
        <v>0</v>
      </c>
      <c r="DG230" s="2">
        <v>0</v>
      </c>
      <c r="DH230" s="2">
        <v>0</v>
      </c>
      <c r="DI230" s="2">
        <v>0</v>
      </c>
      <c r="DJ230" s="2" t="s">
        <v>189</v>
      </c>
      <c r="DK230" s="2">
        <v>0</v>
      </c>
      <c r="DL230" s="2">
        <v>0</v>
      </c>
      <c r="DM230" s="2">
        <v>0</v>
      </c>
      <c r="DN230" s="2">
        <v>0</v>
      </c>
      <c r="DO230" s="2" t="s">
        <v>189</v>
      </c>
    </row>
    <row r="231" spans="1:119">
      <c r="A231" t="s">
        <v>5</v>
      </c>
      <c r="B231" t="s">
        <v>247</v>
      </c>
      <c r="C231" t="s">
        <v>7</v>
      </c>
      <c r="D231" s="82">
        <v>9</v>
      </c>
      <c r="E231" t="s">
        <v>15</v>
      </c>
      <c r="F231" t="s">
        <v>480</v>
      </c>
      <c r="G231" s="3">
        <v>37.483849999999997</v>
      </c>
      <c r="H231" s="3">
        <v>108.19418999999999</v>
      </c>
      <c r="I231" s="3">
        <v>2868</v>
      </c>
      <c r="J231" s="3" t="s">
        <v>46</v>
      </c>
      <c r="K231" s="16">
        <v>3</v>
      </c>
      <c r="L231" s="15">
        <v>39.5</v>
      </c>
      <c r="M231" s="16">
        <v>2.2999999999999998</v>
      </c>
      <c r="N231" s="15">
        <v>10</v>
      </c>
      <c r="O231" s="3">
        <v>0</v>
      </c>
      <c r="P231" s="3">
        <v>0</v>
      </c>
      <c r="Q231" s="3">
        <v>0</v>
      </c>
      <c r="R231" s="3">
        <v>23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1">
        <v>230</v>
      </c>
      <c r="AN231" s="3">
        <f t="shared" si="83"/>
        <v>230</v>
      </c>
      <c r="AO231" s="3">
        <v>230</v>
      </c>
      <c r="AP231" s="1">
        <f t="shared" si="70"/>
        <v>0</v>
      </c>
      <c r="AQ231" s="1">
        <v>230</v>
      </c>
      <c r="AR231">
        <f t="shared" si="71"/>
        <v>0</v>
      </c>
      <c r="AS231">
        <f t="shared" si="72"/>
        <v>0</v>
      </c>
      <c r="AT231" s="102">
        <f t="shared" si="73"/>
        <v>0</v>
      </c>
      <c r="AU231" s="102">
        <f t="shared" si="74"/>
        <v>0</v>
      </c>
      <c r="AV231" s="1">
        <f t="shared" si="81"/>
        <v>230</v>
      </c>
      <c r="AW231" s="1">
        <f t="shared" si="75"/>
        <v>0</v>
      </c>
      <c r="AX231" s="1">
        <f t="shared" si="76"/>
        <v>0</v>
      </c>
      <c r="AY231" s="3">
        <v>0</v>
      </c>
      <c r="AZ231" s="3">
        <v>0</v>
      </c>
      <c r="BA231" s="3">
        <v>12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f t="shared" si="77"/>
        <v>12</v>
      </c>
      <c r="BQ231" s="3">
        <f t="shared" si="78"/>
        <v>12</v>
      </c>
      <c r="BR231" s="3">
        <f t="shared" si="84"/>
        <v>12</v>
      </c>
      <c r="BS231" s="3">
        <f t="shared" si="85"/>
        <v>12</v>
      </c>
      <c r="BT231" s="3">
        <f t="shared" si="79"/>
        <v>0</v>
      </c>
      <c r="BU231" s="3">
        <f t="shared" si="80"/>
        <v>0</v>
      </c>
      <c r="BV231" s="46">
        <v>5</v>
      </c>
      <c r="BW231" s="3">
        <v>59.2</v>
      </c>
      <c r="BX231" s="3">
        <v>111</v>
      </c>
      <c r="BY231" s="3">
        <v>-4.8</v>
      </c>
      <c r="BZ231" s="3">
        <v>24</v>
      </c>
      <c r="CA231" s="3">
        <v>0</v>
      </c>
      <c r="CB231" s="3">
        <v>0</v>
      </c>
      <c r="CC231" s="3">
        <v>214</v>
      </c>
      <c r="CD231" s="16">
        <v>215</v>
      </c>
      <c r="CE231" s="3">
        <v>0</v>
      </c>
      <c r="CF231" s="3">
        <v>0</v>
      </c>
      <c r="CG231" s="3">
        <v>0</v>
      </c>
      <c r="CH231" s="3">
        <v>0</v>
      </c>
      <c r="CI231" s="2" t="s">
        <v>189</v>
      </c>
      <c r="CJ231">
        <v>21</v>
      </c>
      <c r="CK231">
        <v>0</v>
      </c>
      <c r="CL231">
        <v>0</v>
      </c>
      <c r="CM231">
        <v>0</v>
      </c>
      <c r="CN231" s="2" t="s">
        <v>189</v>
      </c>
      <c r="CO231" s="2">
        <v>0</v>
      </c>
      <c r="CP231" s="2">
        <v>0</v>
      </c>
      <c r="CQ231" s="2">
        <v>0</v>
      </c>
      <c r="CR231" s="2">
        <v>0</v>
      </c>
      <c r="CS231" s="2" t="s">
        <v>189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 t="s">
        <v>189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 t="s">
        <v>189</v>
      </c>
      <c r="DF231" s="2">
        <v>0</v>
      </c>
      <c r="DG231" s="2">
        <v>0</v>
      </c>
      <c r="DH231" s="2">
        <v>0</v>
      </c>
      <c r="DI231" s="2">
        <v>0</v>
      </c>
      <c r="DJ231" s="2" t="s">
        <v>189</v>
      </c>
      <c r="DK231" s="2">
        <v>0</v>
      </c>
      <c r="DL231" s="2">
        <v>0</v>
      </c>
      <c r="DM231" s="2">
        <v>0</v>
      </c>
      <c r="DN231" s="2">
        <v>0</v>
      </c>
      <c r="DO231" s="2" t="s">
        <v>189</v>
      </c>
    </row>
    <row r="232" spans="1:119">
      <c r="A232" t="s">
        <v>5</v>
      </c>
      <c r="B232" t="s">
        <v>247</v>
      </c>
      <c r="C232" t="s">
        <v>7</v>
      </c>
      <c r="D232" s="82">
        <v>9</v>
      </c>
      <c r="E232" t="s">
        <v>8</v>
      </c>
      <c r="F232" t="s">
        <v>479</v>
      </c>
      <c r="G232" s="3">
        <v>37.483669999999996</v>
      </c>
      <c r="H232" s="3">
        <v>108.19414999999999</v>
      </c>
      <c r="I232" s="3">
        <v>2871</v>
      </c>
      <c r="J232" s="3" t="s">
        <v>46</v>
      </c>
      <c r="K232" s="16">
        <v>3</v>
      </c>
      <c r="L232" s="15">
        <v>41.3</v>
      </c>
      <c r="M232" s="16">
        <v>3.5</v>
      </c>
      <c r="N232" s="15">
        <v>10</v>
      </c>
      <c r="O232" s="3">
        <v>0</v>
      </c>
      <c r="P232" s="3">
        <v>0</v>
      </c>
      <c r="Q232" s="3">
        <v>0</v>
      </c>
      <c r="R232" s="3">
        <v>12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1">
        <v>130</v>
      </c>
      <c r="AN232" s="3">
        <f t="shared" si="83"/>
        <v>120</v>
      </c>
      <c r="AO232" s="3">
        <v>130</v>
      </c>
      <c r="AP232" s="1">
        <f t="shared" si="70"/>
        <v>10</v>
      </c>
      <c r="AQ232" s="1">
        <v>130</v>
      </c>
      <c r="AR232">
        <f t="shared" si="71"/>
        <v>0</v>
      </c>
      <c r="AS232">
        <f t="shared" si="72"/>
        <v>0</v>
      </c>
      <c r="AT232" s="102">
        <f t="shared" si="73"/>
        <v>0</v>
      </c>
      <c r="AU232" s="102">
        <f t="shared" si="74"/>
        <v>0</v>
      </c>
      <c r="AV232" s="1">
        <f t="shared" si="81"/>
        <v>120</v>
      </c>
      <c r="AW232" s="1">
        <f t="shared" si="75"/>
        <v>10</v>
      </c>
      <c r="AX232" s="1">
        <f t="shared" si="76"/>
        <v>0</v>
      </c>
      <c r="AY232" s="3">
        <v>0</v>
      </c>
      <c r="AZ232" s="3">
        <v>0</v>
      </c>
      <c r="BA232" s="3">
        <v>2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f t="shared" si="77"/>
        <v>2</v>
      </c>
      <c r="BQ232" s="3">
        <f t="shared" si="78"/>
        <v>2</v>
      </c>
      <c r="BR232" s="3">
        <f t="shared" si="84"/>
        <v>2</v>
      </c>
      <c r="BS232" s="3">
        <f t="shared" si="85"/>
        <v>2</v>
      </c>
      <c r="BT232" s="3">
        <f t="shared" si="79"/>
        <v>0</v>
      </c>
      <c r="BU232" s="3">
        <f t="shared" si="80"/>
        <v>0</v>
      </c>
      <c r="BV232" s="46">
        <v>1</v>
      </c>
      <c r="BW232" s="3">
        <v>16.5</v>
      </c>
      <c r="BX232" s="3">
        <v>68.400000000000006</v>
      </c>
      <c r="BY232" s="3">
        <v>-5.5</v>
      </c>
      <c r="BZ232" s="3">
        <v>23</v>
      </c>
      <c r="CA232" s="3">
        <v>0</v>
      </c>
      <c r="CB232" s="3">
        <v>0</v>
      </c>
      <c r="CC232" s="3">
        <v>212</v>
      </c>
      <c r="CD232" s="16">
        <v>213</v>
      </c>
      <c r="CE232" s="3">
        <v>0</v>
      </c>
      <c r="CF232" s="3">
        <v>0</v>
      </c>
      <c r="CG232" s="3">
        <v>0</v>
      </c>
      <c r="CH232" s="3">
        <v>0</v>
      </c>
      <c r="CI232" s="2" t="s">
        <v>189</v>
      </c>
      <c r="CJ232">
        <v>18</v>
      </c>
      <c r="CK232">
        <v>1</v>
      </c>
      <c r="CL232">
        <v>0</v>
      </c>
      <c r="CM232">
        <v>2</v>
      </c>
      <c r="CN232" s="2" t="s">
        <v>189</v>
      </c>
      <c r="CO232" s="2">
        <v>0</v>
      </c>
      <c r="CP232" s="2">
        <v>0</v>
      </c>
      <c r="CQ232" s="2">
        <v>0</v>
      </c>
      <c r="CR232" s="2">
        <v>0</v>
      </c>
      <c r="CS232" s="2" t="s">
        <v>189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 t="s">
        <v>189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 t="s">
        <v>189</v>
      </c>
      <c r="DF232" s="2">
        <v>0</v>
      </c>
      <c r="DG232" s="2">
        <v>0</v>
      </c>
      <c r="DH232" s="2">
        <v>0</v>
      </c>
      <c r="DI232" s="2">
        <v>0</v>
      </c>
      <c r="DJ232" s="2" t="s">
        <v>189</v>
      </c>
      <c r="DK232" s="2">
        <v>0</v>
      </c>
      <c r="DL232" s="2">
        <v>0</v>
      </c>
      <c r="DM232" s="2">
        <v>0</v>
      </c>
      <c r="DN232" s="2">
        <v>0</v>
      </c>
      <c r="DO232" s="2" t="s">
        <v>189</v>
      </c>
    </row>
    <row r="233" spans="1:119">
      <c r="A233" t="s">
        <v>5</v>
      </c>
      <c r="B233" t="s">
        <v>247</v>
      </c>
      <c r="C233" t="s">
        <v>7</v>
      </c>
      <c r="D233" s="82">
        <v>10</v>
      </c>
      <c r="E233" t="s">
        <v>15</v>
      </c>
      <c r="F233" t="s">
        <v>482</v>
      </c>
      <c r="G233" s="3">
        <v>37.483669999999996</v>
      </c>
      <c r="H233" s="3">
        <v>108.19472999999999</v>
      </c>
      <c r="I233" s="3">
        <v>2867</v>
      </c>
      <c r="J233" s="3" t="s">
        <v>46</v>
      </c>
      <c r="K233" s="16">
        <v>5</v>
      </c>
      <c r="L233" s="15">
        <v>38.6</v>
      </c>
      <c r="M233" s="16">
        <v>1.5</v>
      </c>
      <c r="N233" s="15">
        <v>10</v>
      </c>
      <c r="O233" s="3">
        <v>0</v>
      </c>
      <c r="P233" s="3">
        <v>0</v>
      </c>
      <c r="Q233" s="3">
        <v>0</v>
      </c>
      <c r="R233" s="3">
        <v>20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1">
        <v>200</v>
      </c>
      <c r="AN233" s="3">
        <f t="shared" si="83"/>
        <v>200</v>
      </c>
      <c r="AO233" s="3">
        <v>200</v>
      </c>
      <c r="AP233" s="1">
        <f t="shared" si="70"/>
        <v>0</v>
      </c>
      <c r="AQ233" s="1">
        <v>200</v>
      </c>
      <c r="AR233">
        <f t="shared" si="71"/>
        <v>0</v>
      </c>
      <c r="AS233">
        <f t="shared" si="72"/>
        <v>0</v>
      </c>
      <c r="AT233" s="102">
        <f t="shared" si="73"/>
        <v>0</v>
      </c>
      <c r="AU233" s="102">
        <f t="shared" si="74"/>
        <v>0</v>
      </c>
      <c r="AV233" s="1">
        <f t="shared" si="81"/>
        <v>200</v>
      </c>
      <c r="AW233" s="1">
        <f t="shared" si="75"/>
        <v>0</v>
      </c>
      <c r="AX233" s="1">
        <f t="shared" si="76"/>
        <v>0</v>
      </c>
      <c r="AY233" s="3">
        <v>0</v>
      </c>
      <c r="AZ233" s="3">
        <v>0</v>
      </c>
      <c r="BA233" s="3">
        <v>11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f t="shared" si="77"/>
        <v>11</v>
      </c>
      <c r="BQ233" s="3">
        <f t="shared" si="78"/>
        <v>11</v>
      </c>
      <c r="BR233" s="3">
        <f t="shared" si="84"/>
        <v>11</v>
      </c>
      <c r="BS233" s="3">
        <f t="shared" si="85"/>
        <v>11</v>
      </c>
      <c r="BT233" s="3">
        <f t="shared" si="79"/>
        <v>0</v>
      </c>
      <c r="BU233" s="3">
        <f t="shared" si="80"/>
        <v>0</v>
      </c>
      <c r="BV233" s="46">
        <v>5</v>
      </c>
      <c r="BW233" s="3">
        <v>46.7</v>
      </c>
      <c r="BX233" s="3">
        <v>87.8</v>
      </c>
      <c r="BY233" s="3">
        <v>-10.3</v>
      </c>
      <c r="BZ233" s="3">
        <v>23</v>
      </c>
      <c r="CA233" s="3">
        <v>0</v>
      </c>
      <c r="CB233" s="3">
        <v>0</v>
      </c>
      <c r="CC233" s="3">
        <v>218</v>
      </c>
      <c r="CD233" s="16">
        <v>219</v>
      </c>
      <c r="CE233" s="3">
        <v>0</v>
      </c>
      <c r="CF233" s="3">
        <v>0</v>
      </c>
      <c r="CG233" s="3">
        <v>0</v>
      </c>
      <c r="CH233" s="3">
        <v>0</v>
      </c>
      <c r="CI233" s="2" t="s">
        <v>189</v>
      </c>
      <c r="CJ233">
        <v>2</v>
      </c>
      <c r="CK233">
        <v>1</v>
      </c>
      <c r="CL233">
        <v>0</v>
      </c>
      <c r="CM233">
        <v>0</v>
      </c>
      <c r="CN233" s="2" t="s">
        <v>189</v>
      </c>
      <c r="CO233" s="2">
        <v>0</v>
      </c>
      <c r="CP233" s="2">
        <v>0</v>
      </c>
      <c r="CQ233" s="2">
        <v>0</v>
      </c>
      <c r="CR233" s="2">
        <v>0</v>
      </c>
      <c r="CS233" s="2" t="s">
        <v>189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 t="s">
        <v>189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 t="s">
        <v>189</v>
      </c>
      <c r="DF233" s="2">
        <v>0</v>
      </c>
      <c r="DG233" s="2">
        <v>0</v>
      </c>
      <c r="DH233" s="2">
        <v>0</v>
      </c>
      <c r="DI233" s="2">
        <v>0</v>
      </c>
      <c r="DJ233" s="2" t="s">
        <v>189</v>
      </c>
      <c r="DK233" s="2">
        <v>0</v>
      </c>
      <c r="DL233" s="2">
        <v>0</v>
      </c>
      <c r="DM233" s="2">
        <v>0</v>
      </c>
      <c r="DN233" s="2">
        <v>0</v>
      </c>
      <c r="DO233" s="2" t="s">
        <v>189</v>
      </c>
    </row>
    <row r="234" spans="1:119">
      <c r="A234" t="s">
        <v>5</v>
      </c>
      <c r="B234" t="s">
        <v>247</v>
      </c>
      <c r="C234" t="s">
        <v>7</v>
      </c>
      <c r="D234" s="82">
        <v>10</v>
      </c>
      <c r="E234" t="s">
        <v>8</v>
      </c>
      <c r="F234" t="s">
        <v>481</v>
      </c>
      <c r="G234" s="3">
        <v>37.483549999999994</v>
      </c>
      <c r="H234" s="3">
        <v>108.19472</v>
      </c>
      <c r="I234" s="3">
        <v>2867</v>
      </c>
      <c r="J234" s="3" t="s">
        <v>46</v>
      </c>
      <c r="K234" s="16">
        <v>0</v>
      </c>
      <c r="L234" s="15">
        <v>34</v>
      </c>
      <c r="M234" s="16">
        <v>1.5</v>
      </c>
      <c r="N234" s="15">
        <v>10</v>
      </c>
      <c r="O234" s="3">
        <v>0</v>
      </c>
      <c r="P234" s="3">
        <v>0</v>
      </c>
      <c r="Q234" s="3">
        <v>0</v>
      </c>
      <c r="R234" s="3">
        <v>20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73">
        <v>0</v>
      </c>
      <c r="AM234" s="1">
        <v>200</v>
      </c>
      <c r="AN234" s="3">
        <f t="shared" si="83"/>
        <v>200</v>
      </c>
      <c r="AO234" s="3">
        <v>200</v>
      </c>
      <c r="AP234" s="1">
        <f t="shared" si="70"/>
        <v>0</v>
      </c>
      <c r="AQ234" s="1">
        <v>200</v>
      </c>
      <c r="AR234">
        <f t="shared" si="71"/>
        <v>0</v>
      </c>
      <c r="AS234">
        <f t="shared" si="72"/>
        <v>0</v>
      </c>
      <c r="AT234" s="102">
        <f t="shared" si="73"/>
        <v>0</v>
      </c>
      <c r="AU234" s="102">
        <f t="shared" si="74"/>
        <v>0</v>
      </c>
      <c r="AV234" s="1">
        <f t="shared" si="81"/>
        <v>200</v>
      </c>
      <c r="AW234" s="1">
        <f t="shared" si="75"/>
        <v>0</v>
      </c>
      <c r="AX234" s="1">
        <f t="shared" si="76"/>
        <v>0</v>
      </c>
      <c r="AY234" s="49">
        <v>0</v>
      </c>
      <c r="AZ234" s="3">
        <v>0</v>
      </c>
      <c r="BA234" s="3">
        <v>9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7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f t="shared" si="77"/>
        <v>9</v>
      </c>
      <c r="BQ234" s="3">
        <f t="shared" si="78"/>
        <v>9</v>
      </c>
      <c r="BR234" s="3">
        <f t="shared" si="84"/>
        <v>9</v>
      </c>
      <c r="BS234" s="3">
        <f t="shared" si="85"/>
        <v>9</v>
      </c>
      <c r="BT234" s="3">
        <f t="shared" si="79"/>
        <v>0</v>
      </c>
      <c r="BU234" s="3">
        <f t="shared" si="80"/>
        <v>0</v>
      </c>
      <c r="BV234" s="46">
        <v>2</v>
      </c>
      <c r="BW234" s="3">
        <v>32</v>
      </c>
      <c r="BX234" s="3">
        <v>75.3</v>
      </c>
      <c r="BY234" s="3">
        <v>-6.5</v>
      </c>
      <c r="BZ234" s="3">
        <v>23</v>
      </c>
      <c r="CA234" s="3">
        <v>0</v>
      </c>
      <c r="CB234" s="3">
        <v>0</v>
      </c>
      <c r="CC234" s="3">
        <v>216</v>
      </c>
      <c r="CD234" s="16">
        <v>217</v>
      </c>
      <c r="CE234" s="3">
        <v>0</v>
      </c>
      <c r="CF234" s="3">
        <v>0</v>
      </c>
      <c r="CG234" s="3">
        <v>0</v>
      </c>
      <c r="CH234" s="3">
        <v>0</v>
      </c>
      <c r="CI234" s="2" t="s">
        <v>189</v>
      </c>
      <c r="CJ234">
        <v>42</v>
      </c>
      <c r="CK234">
        <v>2</v>
      </c>
      <c r="CL234">
        <v>0</v>
      </c>
      <c r="CM234">
        <v>0</v>
      </c>
      <c r="CN234" s="2" t="s">
        <v>189</v>
      </c>
      <c r="CO234" s="1">
        <v>0</v>
      </c>
      <c r="CP234" s="1">
        <v>0</v>
      </c>
      <c r="CQ234" s="1">
        <v>0</v>
      </c>
      <c r="CR234" s="1">
        <v>0</v>
      </c>
      <c r="CS234" s="2" t="s">
        <v>189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2" t="s">
        <v>189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2" t="s">
        <v>189</v>
      </c>
      <c r="DF234" s="1">
        <v>0</v>
      </c>
      <c r="DG234" s="1">
        <v>0</v>
      </c>
      <c r="DH234" s="1">
        <v>0</v>
      </c>
      <c r="DI234" s="1">
        <v>0</v>
      </c>
      <c r="DJ234" s="2" t="s">
        <v>189</v>
      </c>
      <c r="DK234" s="1">
        <v>0</v>
      </c>
      <c r="DL234" s="1">
        <v>0</v>
      </c>
      <c r="DM234" s="1">
        <v>0</v>
      </c>
      <c r="DN234" s="1">
        <v>0</v>
      </c>
      <c r="DO234" s="2" t="s">
        <v>189</v>
      </c>
    </row>
    <row r="235" spans="1:119">
      <c r="A235" t="s">
        <v>5</v>
      </c>
      <c r="B235" t="s">
        <v>247</v>
      </c>
      <c r="C235" t="s">
        <v>7</v>
      </c>
      <c r="D235" s="82">
        <v>11</v>
      </c>
      <c r="E235" t="s">
        <v>15</v>
      </c>
      <c r="F235" t="s">
        <v>484</v>
      </c>
      <c r="G235" s="3">
        <v>37.483699999999999</v>
      </c>
      <c r="H235" s="3">
        <v>108.19552999999999</v>
      </c>
      <c r="I235" s="3">
        <v>2865</v>
      </c>
      <c r="J235" s="3" t="s">
        <v>46</v>
      </c>
      <c r="K235" s="16">
        <v>20</v>
      </c>
      <c r="L235" s="15">
        <v>38.6</v>
      </c>
      <c r="M235" s="16">
        <v>1.2</v>
      </c>
      <c r="N235" s="15">
        <v>10</v>
      </c>
      <c r="O235" s="3">
        <v>0</v>
      </c>
      <c r="P235" s="3">
        <v>0</v>
      </c>
      <c r="Q235" s="3">
        <v>0</v>
      </c>
      <c r="R235" s="3">
        <v>34</v>
      </c>
      <c r="S235" s="3">
        <v>0</v>
      </c>
      <c r="T235" s="3">
        <v>1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73">
        <v>0</v>
      </c>
      <c r="AM235" s="1">
        <v>350</v>
      </c>
      <c r="AN235" s="3">
        <f t="shared" si="83"/>
        <v>340</v>
      </c>
      <c r="AO235" s="3">
        <v>340</v>
      </c>
      <c r="AP235" s="1">
        <f t="shared" si="70"/>
        <v>10</v>
      </c>
      <c r="AQ235" s="1">
        <v>350</v>
      </c>
      <c r="AR235">
        <f t="shared" si="71"/>
        <v>0</v>
      </c>
      <c r="AS235">
        <f t="shared" si="72"/>
        <v>0</v>
      </c>
      <c r="AT235" s="102">
        <f t="shared" si="73"/>
        <v>0</v>
      </c>
      <c r="AU235" s="102">
        <f t="shared" si="74"/>
        <v>0</v>
      </c>
      <c r="AV235" s="1">
        <f t="shared" si="81"/>
        <v>340</v>
      </c>
      <c r="AW235" s="1">
        <f t="shared" si="75"/>
        <v>0</v>
      </c>
      <c r="AX235" s="1">
        <f t="shared" si="76"/>
        <v>10</v>
      </c>
      <c r="AY235" s="49">
        <v>0</v>
      </c>
      <c r="AZ235" s="3">
        <v>0</v>
      </c>
      <c r="BA235" s="3">
        <v>17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7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f t="shared" si="77"/>
        <v>17</v>
      </c>
      <c r="BQ235" s="3">
        <f t="shared" si="78"/>
        <v>17</v>
      </c>
      <c r="BR235" s="3">
        <f t="shared" si="84"/>
        <v>17</v>
      </c>
      <c r="BS235" s="3">
        <f t="shared" si="85"/>
        <v>17</v>
      </c>
      <c r="BT235" s="3">
        <f t="shared" si="79"/>
        <v>0</v>
      </c>
      <c r="BU235" s="3">
        <f t="shared" si="80"/>
        <v>0</v>
      </c>
      <c r="BV235" s="46">
        <v>7</v>
      </c>
      <c r="BW235" s="3">
        <v>44.2</v>
      </c>
      <c r="BX235" s="3">
        <v>78.7</v>
      </c>
      <c r="BY235" s="3">
        <v>-17.3</v>
      </c>
      <c r="BZ235" s="3">
        <v>28</v>
      </c>
      <c r="CA235" s="3">
        <v>0</v>
      </c>
      <c r="CB235" s="3">
        <v>0</v>
      </c>
      <c r="CC235" s="3">
        <v>222</v>
      </c>
      <c r="CD235" s="16">
        <v>223</v>
      </c>
      <c r="CE235" s="3">
        <v>0</v>
      </c>
      <c r="CF235" s="3">
        <v>0</v>
      </c>
      <c r="CG235" s="3">
        <v>0</v>
      </c>
      <c r="CH235" s="3">
        <v>0</v>
      </c>
      <c r="CI235" s="2" t="s">
        <v>189</v>
      </c>
      <c r="CJ235">
        <v>5</v>
      </c>
      <c r="CK235">
        <v>0</v>
      </c>
      <c r="CL235">
        <v>0</v>
      </c>
      <c r="CM235">
        <v>0</v>
      </c>
      <c r="CN235" s="2" t="s">
        <v>189</v>
      </c>
      <c r="CO235" s="1">
        <v>0</v>
      </c>
      <c r="CP235" s="1">
        <v>0</v>
      </c>
      <c r="CQ235" s="1">
        <v>0</v>
      </c>
      <c r="CR235" s="1">
        <v>0</v>
      </c>
      <c r="CS235" s="2" t="s">
        <v>189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2" t="s">
        <v>189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2" t="s">
        <v>189</v>
      </c>
      <c r="DF235" s="1">
        <v>0</v>
      </c>
      <c r="DG235" s="1">
        <v>0</v>
      </c>
      <c r="DH235" s="1">
        <v>0</v>
      </c>
      <c r="DI235" s="1">
        <v>0</v>
      </c>
      <c r="DJ235" s="2" t="s">
        <v>189</v>
      </c>
      <c r="DK235" s="1">
        <v>0</v>
      </c>
      <c r="DL235" s="1">
        <v>0</v>
      </c>
      <c r="DM235" s="1">
        <v>0</v>
      </c>
      <c r="DN235" s="1">
        <v>0</v>
      </c>
      <c r="DO235" s="2" t="s">
        <v>189</v>
      </c>
    </row>
    <row r="236" spans="1:119">
      <c r="A236" t="s">
        <v>5</v>
      </c>
      <c r="B236" t="s">
        <v>247</v>
      </c>
      <c r="C236" t="s">
        <v>7</v>
      </c>
      <c r="D236" s="82">
        <v>11</v>
      </c>
      <c r="E236" t="s">
        <v>8</v>
      </c>
      <c r="F236" t="s">
        <v>483</v>
      </c>
      <c r="G236" s="3">
        <v>37.483739999999997</v>
      </c>
      <c r="H236" s="3">
        <v>108.19551</v>
      </c>
      <c r="I236" s="3">
        <v>2864</v>
      </c>
      <c r="J236" s="3" t="s">
        <v>46</v>
      </c>
      <c r="K236" s="16">
        <v>20</v>
      </c>
      <c r="L236" s="15">
        <v>37.700000000000003</v>
      </c>
      <c r="M236" s="16">
        <v>1.4</v>
      </c>
      <c r="N236" s="15">
        <v>10</v>
      </c>
      <c r="O236" s="3">
        <v>0</v>
      </c>
      <c r="P236" s="3">
        <v>0</v>
      </c>
      <c r="Q236" s="3">
        <v>0</v>
      </c>
      <c r="R236" s="3">
        <v>17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73">
        <v>0</v>
      </c>
      <c r="AM236" s="1">
        <v>170</v>
      </c>
      <c r="AN236" s="3">
        <f t="shared" si="83"/>
        <v>170</v>
      </c>
      <c r="AO236" s="3">
        <v>170</v>
      </c>
      <c r="AP236" s="1">
        <f t="shared" si="70"/>
        <v>0</v>
      </c>
      <c r="AQ236" s="1">
        <v>170</v>
      </c>
      <c r="AR236">
        <f t="shared" si="71"/>
        <v>0</v>
      </c>
      <c r="AS236">
        <f t="shared" si="72"/>
        <v>0</v>
      </c>
      <c r="AT236" s="102">
        <f t="shared" si="73"/>
        <v>0</v>
      </c>
      <c r="AU236" s="102">
        <f t="shared" si="74"/>
        <v>0</v>
      </c>
      <c r="AV236" s="1">
        <f t="shared" si="81"/>
        <v>170</v>
      </c>
      <c r="AW236" s="1">
        <f t="shared" si="75"/>
        <v>0</v>
      </c>
      <c r="AX236" s="1">
        <f t="shared" si="76"/>
        <v>0</v>
      </c>
      <c r="AY236" s="49">
        <v>0</v>
      </c>
      <c r="AZ236" s="3">
        <v>0</v>
      </c>
      <c r="BA236" s="3">
        <v>6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7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f t="shared" si="77"/>
        <v>6</v>
      </c>
      <c r="BQ236" s="3">
        <f t="shared" si="78"/>
        <v>6</v>
      </c>
      <c r="BR236" s="3">
        <f t="shared" si="84"/>
        <v>6</v>
      </c>
      <c r="BS236" s="3">
        <f t="shared" si="85"/>
        <v>6</v>
      </c>
      <c r="BT236" s="3">
        <f t="shared" si="79"/>
        <v>0</v>
      </c>
      <c r="BU236" s="3">
        <f t="shared" si="80"/>
        <v>0</v>
      </c>
      <c r="BV236" s="46">
        <v>3</v>
      </c>
      <c r="BW236" s="3">
        <v>34.6</v>
      </c>
      <c r="BX236" s="3">
        <v>81</v>
      </c>
      <c r="BY236" s="3">
        <v>-9.8000000000000007</v>
      </c>
      <c r="BZ236" s="3">
        <v>28</v>
      </c>
      <c r="CA236" s="3">
        <v>0</v>
      </c>
      <c r="CB236" s="3">
        <v>0</v>
      </c>
      <c r="CC236" s="3">
        <v>220</v>
      </c>
      <c r="CD236" s="16">
        <v>221</v>
      </c>
      <c r="CE236" s="3">
        <v>0</v>
      </c>
      <c r="CF236" s="3">
        <v>0</v>
      </c>
      <c r="CG236" s="3">
        <v>0</v>
      </c>
      <c r="CH236" s="3">
        <v>0</v>
      </c>
      <c r="CI236" s="2" t="s">
        <v>189</v>
      </c>
      <c r="CJ236">
        <v>15</v>
      </c>
      <c r="CK236">
        <v>0</v>
      </c>
      <c r="CL236">
        <v>0</v>
      </c>
      <c r="CM236">
        <v>3</v>
      </c>
      <c r="CN236" s="2" t="s">
        <v>189</v>
      </c>
      <c r="CO236" s="1">
        <v>0</v>
      </c>
      <c r="CP236" s="1">
        <v>0</v>
      </c>
      <c r="CQ236" s="1">
        <v>0</v>
      </c>
      <c r="CR236" s="1">
        <v>0</v>
      </c>
      <c r="CS236" s="2" t="s">
        <v>189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2" t="s">
        <v>189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2" t="s">
        <v>189</v>
      </c>
      <c r="DF236" s="1">
        <v>0</v>
      </c>
      <c r="DG236" s="1">
        <v>0</v>
      </c>
      <c r="DH236" s="1">
        <v>0</v>
      </c>
      <c r="DI236" s="1">
        <v>0</v>
      </c>
      <c r="DJ236" s="2" t="s">
        <v>189</v>
      </c>
      <c r="DK236" s="1">
        <v>0</v>
      </c>
      <c r="DL236" s="1">
        <v>0</v>
      </c>
      <c r="DM236" s="1">
        <v>0</v>
      </c>
      <c r="DN236" s="1">
        <v>0</v>
      </c>
      <c r="DO236" s="2" t="s">
        <v>189</v>
      </c>
    </row>
    <row r="237" spans="1:119">
      <c r="A237" t="s">
        <v>5</v>
      </c>
      <c r="B237" t="s">
        <v>247</v>
      </c>
      <c r="C237" t="s">
        <v>7</v>
      </c>
      <c r="D237" s="82">
        <v>12</v>
      </c>
      <c r="E237" t="s">
        <v>15</v>
      </c>
      <c r="F237" t="s">
        <v>486</v>
      </c>
      <c r="G237" s="3">
        <v>37.483339999999998</v>
      </c>
      <c r="H237" s="3">
        <v>108.19597</v>
      </c>
      <c r="I237" s="3">
        <v>2864</v>
      </c>
      <c r="J237" s="3" t="s">
        <v>46</v>
      </c>
      <c r="K237" s="16">
        <v>10</v>
      </c>
      <c r="L237" s="15">
        <v>46.4</v>
      </c>
      <c r="M237" s="16">
        <v>1.7</v>
      </c>
      <c r="N237" s="15">
        <v>10</v>
      </c>
      <c r="O237" s="3">
        <v>0</v>
      </c>
      <c r="P237" s="3">
        <v>0</v>
      </c>
      <c r="Q237" s="3">
        <v>0</v>
      </c>
      <c r="R237" s="3">
        <v>23</v>
      </c>
      <c r="S237" s="3">
        <v>1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73">
        <v>0</v>
      </c>
      <c r="AM237" s="1">
        <v>250</v>
      </c>
      <c r="AN237" s="3">
        <f t="shared" si="83"/>
        <v>230</v>
      </c>
      <c r="AO237" s="3">
        <v>240</v>
      </c>
      <c r="AP237" s="1">
        <f t="shared" si="70"/>
        <v>20</v>
      </c>
      <c r="AQ237" s="1">
        <v>250</v>
      </c>
      <c r="AR237">
        <f t="shared" si="71"/>
        <v>0</v>
      </c>
      <c r="AS237">
        <f t="shared" si="72"/>
        <v>0</v>
      </c>
      <c r="AT237" s="102">
        <f t="shared" si="73"/>
        <v>0</v>
      </c>
      <c r="AU237" s="102">
        <f t="shared" si="74"/>
        <v>0</v>
      </c>
      <c r="AV237" s="1">
        <f t="shared" si="81"/>
        <v>230</v>
      </c>
      <c r="AW237" s="1">
        <f t="shared" si="75"/>
        <v>10</v>
      </c>
      <c r="AX237" s="1">
        <f t="shared" si="76"/>
        <v>10</v>
      </c>
      <c r="AY237" s="49">
        <v>0</v>
      </c>
      <c r="AZ237" s="3">
        <v>0</v>
      </c>
      <c r="BA237" s="3">
        <v>7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7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f t="shared" si="77"/>
        <v>7</v>
      </c>
      <c r="BQ237" s="3">
        <f t="shared" si="78"/>
        <v>7</v>
      </c>
      <c r="BR237" s="3">
        <f t="shared" si="84"/>
        <v>7</v>
      </c>
      <c r="BS237" s="3">
        <f t="shared" si="85"/>
        <v>7</v>
      </c>
      <c r="BT237" s="3">
        <f t="shared" si="79"/>
        <v>0</v>
      </c>
      <c r="BU237" s="3">
        <f t="shared" si="80"/>
        <v>0</v>
      </c>
      <c r="BV237" s="46">
        <v>3</v>
      </c>
      <c r="BW237" s="3">
        <v>34.700000000000003</v>
      </c>
      <c r="BX237" s="3">
        <v>77.7</v>
      </c>
      <c r="BY237" s="3">
        <v>-16.7</v>
      </c>
      <c r="BZ237" s="3">
        <v>26</v>
      </c>
      <c r="CA237" s="3">
        <v>0</v>
      </c>
      <c r="CB237" s="3">
        <v>0</v>
      </c>
      <c r="CC237" s="3">
        <v>226</v>
      </c>
      <c r="CD237" s="16">
        <v>227</v>
      </c>
      <c r="CE237" s="3">
        <v>0</v>
      </c>
      <c r="CF237" s="3">
        <v>0</v>
      </c>
      <c r="CG237" s="3">
        <v>0</v>
      </c>
      <c r="CH237" s="3">
        <v>0</v>
      </c>
      <c r="CI237" s="2" t="s">
        <v>189</v>
      </c>
      <c r="CJ237">
        <v>17</v>
      </c>
      <c r="CK237">
        <v>0</v>
      </c>
      <c r="CL237">
        <v>0</v>
      </c>
      <c r="CM237">
        <v>0</v>
      </c>
      <c r="CN237" s="2" t="s">
        <v>189</v>
      </c>
      <c r="CO237" s="1">
        <v>0</v>
      </c>
      <c r="CP237" s="1">
        <v>0</v>
      </c>
      <c r="CQ237" s="1">
        <v>0</v>
      </c>
      <c r="CR237" s="1">
        <v>0</v>
      </c>
      <c r="CS237" s="2" t="s">
        <v>189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2" t="s">
        <v>189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2" t="s">
        <v>189</v>
      </c>
      <c r="DF237" s="1">
        <v>0</v>
      </c>
      <c r="DG237" s="1">
        <v>0</v>
      </c>
      <c r="DH237" s="1">
        <v>0</v>
      </c>
      <c r="DI237" s="1">
        <v>0</v>
      </c>
      <c r="DJ237" s="2" t="s">
        <v>189</v>
      </c>
      <c r="DK237" s="1">
        <v>0</v>
      </c>
      <c r="DL237" s="1">
        <v>0</v>
      </c>
      <c r="DM237" s="1">
        <v>0</v>
      </c>
      <c r="DN237" s="1">
        <v>0</v>
      </c>
      <c r="DO237" s="2" t="s">
        <v>189</v>
      </c>
    </row>
    <row r="238" spans="1:119">
      <c r="A238" t="s">
        <v>5</v>
      </c>
      <c r="B238" t="s">
        <v>247</v>
      </c>
      <c r="C238" t="s">
        <v>7</v>
      </c>
      <c r="D238" s="82">
        <v>12</v>
      </c>
      <c r="E238" t="s">
        <v>8</v>
      </c>
      <c r="F238" t="s">
        <v>485</v>
      </c>
      <c r="G238" s="3">
        <v>37.483279999999993</v>
      </c>
      <c r="H238" s="3">
        <v>108.19588</v>
      </c>
      <c r="I238" s="3">
        <v>2858</v>
      </c>
      <c r="J238" s="3" t="s">
        <v>17</v>
      </c>
      <c r="K238" s="16">
        <v>15</v>
      </c>
      <c r="L238" s="15">
        <v>57</v>
      </c>
      <c r="M238" s="16">
        <v>2.6</v>
      </c>
      <c r="N238" s="15">
        <v>10</v>
      </c>
      <c r="O238" s="3">
        <v>0</v>
      </c>
      <c r="P238" s="3">
        <v>0</v>
      </c>
      <c r="Q238" s="3">
        <v>0</v>
      </c>
      <c r="R238" s="3">
        <v>17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73">
        <v>0</v>
      </c>
      <c r="AM238" s="1">
        <v>170</v>
      </c>
      <c r="AN238" s="3">
        <f t="shared" si="83"/>
        <v>170</v>
      </c>
      <c r="AO238" s="3">
        <v>170</v>
      </c>
      <c r="AP238" s="1">
        <f t="shared" si="70"/>
        <v>0</v>
      </c>
      <c r="AQ238" s="1">
        <v>170</v>
      </c>
      <c r="AR238">
        <f t="shared" si="71"/>
        <v>0</v>
      </c>
      <c r="AS238">
        <f t="shared" si="72"/>
        <v>0</v>
      </c>
      <c r="AT238" s="102">
        <f t="shared" si="73"/>
        <v>0</v>
      </c>
      <c r="AU238" s="102">
        <f t="shared" si="74"/>
        <v>0</v>
      </c>
      <c r="AV238" s="1">
        <f t="shared" si="81"/>
        <v>170</v>
      </c>
      <c r="AW238" s="1">
        <f t="shared" si="75"/>
        <v>0</v>
      </c>
      <c r="AX238" s="1">
        <f t="shared" si="76"/>
        <v>0</v>
      </c>
      <c r="AY238" s="49">
        <v>0</v>
      </c>
      <c r="AZ238" s="3">
        <v>0</v>
      </c>
      <c r="BA238" s="70">
        <v>3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7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f t="shared" si="77"/>
        <v>3</v>
      </c>
      <c r="BQ238" s="3">
        <f t="shared" si="78"/>
        <v>3</v>
      </c>
      <c r="BR238" s="3">
        <f t="shared" si="84"/>
        <v>3</v>
      </c>
      <c r="BS238" s="3">
        <f t="shared" si="85"/>
        <v>3</v>
      </c>
      <c r="BT238" s="3">
        <f t="shared" si="79"/>
        <v>0</v>
      </c>
      <c r="BU238" s="3">
        <f t="shared" si="80"/>
        <v>0</v>
      </c>
      <c r="BV238" s="36">
        <v>1</v>
      </c>
      <c r="BW238" s="3">
        <v>45.1</v>
      </c>
      <c r="BX238" s="3">
        <v>84.1</v>
      </c>
      <c r="BY238" s="3">
        <v>-3</v>
      </c>
      <c r="BZ238" s="3">
        <v>27</v>
      </c>
      <c r="CA238" s="3">
        <v>0</v>
      </c>
      <c r="CB238" s="1" t="s">
        <v>487</v>
      </c>
      <c r="CC238" s="3">
        <v>224</v>
      </c>
      <c r="CD238" s="16">
        <v>225</v>
      </c>
      <c r="CE238" s="3">
        <v>0</v>
      </c>
      <c r="CF238" s="3">
        <v>0</v>
      </c>
      <c r="CG238" s="3">
        <v>0</v>
      </c>
      <c r="CH238" s="3">
        <v>0</v>
      </c>
      <c r="CI238" s="2" t="s">
        <v>189</v>
      </c>
      <c r="CJ238">
        <v>30</v>
      </c>
      <c r="CK238">
        <v>0</v>
      </c>
      <c r="CL238">
        <v>0</v>
      </c>
      <c r="CM238">
        <v>0</v>
      </c>
      <c r="CN238" s="2" t="s">
        <v>189</v>
      </c>
      <c r="CO238" s="1">
        <v>0</v>
      </c>
      <c r="CP238" s="1">
        <v>0</v>
      </c>
      <c r="CQ238" s="1">
        <v>0</v>
      </c>
      <c r="CR238" s="1">
        <v>0</v>
      </c>
      <c r="CS238" s="2" t="s">
        <v>189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2" t="s">
        <v>189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2" t="s">
        <v>189</v>
      </c>
      <c r="DF238" s="1">
        <v>0</v>
      </c>
      <c r="DG238" s="1">
        <v>0</v>
      </c>
      <c r="DH238" s="1">
        <v>0</v>
      </c>
      <c r="DI238" s="1">
        <v>0</v>
      </c>
      <c r="DJ238" s="2" t="s">
        <v>189</v>
      </c>
      <c r="DK238" s="1">
        <v>0</v>
      </c>
      <c r="DL238" s="1">
        <v>0</v>
      </c>
      <c r="DM238" s="1">
        <v>0</v>
      </c>
      <c r="DN238" s="1">
        <v>0</v>
      </c>
      <c r="DO238" s="2" t="s">
        <v>189</v>
      </c>
    </row>
    <row r="239" spans="1:119">
      <c r="A239" t="s">
        <v>5</v>
      </c>
      <c r="B239" t="s">
        <v>247</v>
      </c>
      <c r="C239" t="s">
        <v>7</v>
      </c>
      <c r="D239" s="82">
        <v>13</v>
      </c>
      <c r="E239" t="s">
        <v>15</v>
      </c>
      <c r="F239" t="s">
        <v>498</v>
      </c>
      <c r="G239" s="3">
        <v>37.500230000000002</v>
      </c>
      <c r="H239" s="3">
        <v>108.19461</v>
      </c>
      <c r="I239" s="3">
        <v>2917</v>
      </c>
      <c r="J239" s="3" t="s">
        <v>46</v>
      </c>
      <c r="K239" s="16">
        <v>10</v>
      </c>
      <c r="L239" s="15">
        <v>29.8</v>
      </c>
      <c r="M239" s="16">
        <v>1</v>
      </c>
      <c r="N239" s="15">
        <v>10</v>
      </c>
      <c r="O239" s="1">
        <v>0</v>
      </c>
      <c r="P239" s="1">
        <v>0</v>
      </c>
      <c r="Q239" s="1">
        <v>0</v>
      </c>
      <c r="R239" s="3">
        <v>21</v>
      </c>
      <c r="S239" s="3">
        <v>0</v>
      </c>
      <c r="T239" s="3">
        <v>3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73">
        <v>0</v>
      </c>
      <c r="AM239" s="1">
        <v>240</v>
      </c>
      <c r="AN239" s="3">
        <f t="shared" si="83"/>
        <v>210</v>
      </c>
      <c r="AO239" s="3">
        <v>210</v>
      </c>
      <c r="AP239" s="1">
        <f t="shared" si="70"/>
        <v>30</v>
      </c>
      <c r="AQ239" s="1">
        <v>240</v>
      </c>
      <c r="AR239">
        <f t="shared" si="71"/>
        <v>0</v>
      </c>
      <c r="AS239">
        <f t="shared" si="72"/>
        <v>0</v>
      </c>
      <c r="AT239" s="102">
        <f t="shared" si="73"/>
        <v>0</v>
      </c>
      <c r="AU239" s="102">
        <f t="shared" si="74"/>
        <v>0</v>
      </c>
      <c r="AV239" s="1">
        <f t="shared" si="81"/>
        <v>210</v>
      </c>
      <c r="AW239" s="1">
        <f t="shared" si="75"/>
        <v>0</v>
      </c>
      <c r="AX239" s="1">
        <f t="shared" si="76"/>
        <v>30</v>
      </c>
      <c r="AY239" s="49">
        <v>0</v>
      </c>
      <c r="AZ239" s="3">
        <v>0</v>
      </c>
      <c r="BA239" s="3">
        <v>0</v>
      </c>
      <c r="BB239" s="3">
        <v>0</v>
      </c>
      <c r="BC239" s="3">
        <v>7</v>
      </c>
      <c r="BD239" s="3">
        <v>2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7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f t="shared" si="77"/>
        <v>9</v>
      </c>
      <c r="BQ239" s="3">
        <f t="shared" si="78"/>
        <v>7</v>
      </c>
      <c r="BR239" s="3">
        <f t="shared" si="84"/>
        <v>0</v>
      </c>
      <c r="BS239" s="3">
        <f t="shared" si="85"/>
        <v>0</v>
      </c>
      <c r="BT239" s="3">
        <f t="shared" si="79"/>
        <v>9</v>
      </c>
      <c r="BU239" s="3">
        <f t="shared" si="80"/>
        <v>7</v>
      </c>
      <c r="BV239" s="46">
        <v>3</v>
      </c>
      <c r="BW239" s="3">
        <v>61.5</v>
      </c>
      <c r="BX239" s="3">
        <v>84.5</v>
      </c>
      <c r="BY239" s="3">
        <v>-3.7</v>
      </c>
      <c r="BZ239" s="3">
        <v>25</v>
      </c>
      <c r="CA239" s="3">
        <v>0</v>
      </c>
      <c r="CB239" s="3">
        <v>0</v>
      </c>
      <c r="CC239" s="3">
        <v>507</v>
      </c>
      <c r="CD239" s="16">
        <v>508</v>
      </c>
      <c r="CE239" s="3">
        <v>0</v>
      </c>
      <c r="CF239" s="3">
        <v>0</v>
      </c>
      <c r="CG239" s="3">
        <v>0</v>
      </c>
      <c r="CH239" s="3">
        <v>0</v>
      </c>
      <c r="CI239" s="2" t="s">
        <v>189</v>
      </c>
      <c r="CJ239">
        <v>11</v>
      </c>
      <c r="CK239">
        <v>16</v>
      </c>
      <c r="CL239">
        <v>0</v>
      </c>
      <c r="CM239">
        <v>1</v>
      </c>
      <c r="CN239" s="2" t="s">
        <v>189</v>
      </c>
      <c r="CO239" s="3">
        <v>0</v>
      </c>
      <c r="CP239" s="3">
        <v>0</v>
      </c>
      <c r="CQ239" s="3">
        <v>0</v>
      </c>
      <c r="CR239" s="3">
        <v>0</v>
      </c>
      <c r="CS239" s="2" t="s">
        <v>189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2" t="s">
        <v>189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2" t="s">
        <v>189</v>
      </c>
      <c r="DF239" s="3">
        <v>0</v>
      </c>
      <c r="DG239" s="3">
        <v>0</v>
      </c>
      <c r="DH239" s="3">
        <v>0</v>
      </c>
      <c r="DI239" s="3">
        <v>0</v>
      </c>
      <c r="DJ239" s="2" t="s">
        <v>189</v>
      </c>
      <c r="DK239" s="3">
        <v>0</v>
      </c>
      <c r="DL239" s="3">
        <v>0</v>
      </c>
      <c r="DM239" s="3">
        <v>0</v>
      </c>
      <c r="DN239" s="3">
        <v>0</v>
      </c>
      <c r="DO239" s="2" t="s">
        <v>189</v>
      </c>
    </row>
    <row r="240" spans="1:119">
      <c r="A240" t="s">
        <v>5</v>
      </c>
      <c r="B240" t="s">
        <v>247</v>
      </c>
      <c r="C240" t="s">
        <v>7</v>
      </c>
      <c r="D240" s="82">
        <v>13</v>
      </c>
      <c r="E240" t="s">
        <v>8</v>
      </c>
      <c r="F240" t="s">
        <v>499</v>
      </c>
      <c r="G240" s="3">
        <v>37.500390000000003</v>
      </c>
      <c r="H240" s="3">
        <v>108.19473000000001</v>
      </c>
      <c r="I240" s="3">
        <v>2925</v>
      </c>
      <c r="J240" s="3" t="s">
        <v>46</v>
      </c>
      <c r="K240" s="16">
        <v>10</v>
      </c>
      <c r="L240" s="15">
        <v>32.5</v>
      </c>
      <c r="M240" s="16">
        <v>1</v>
      </c>
      <c r="N240" s="15">
        <v>10</v>
      </c>
      <c r="O240" s="1">
        <v>0</v>
      </c>
      <c r="P240" s="1">
        <v>0</v>
      </c>
      <c r="Q240" s="1">
        <v>0</v>
      </c>
      <c r="R240" s="3">
        <v>15</v>
      </c>
      <c r="S240" s="3">
        <v>0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73">
        <v>0</v>
      </c>
      <c r="AM240" s="1">
        <v>160</v>
      </c>
      <c r="AN240" s="3">
        <f t="shared" si="83"/>
        <v>150</v>
      </c>
      <c r="AO240" s="3">
        <v>150</v>
      </c>
      <c r="AP240" s="1">
        <f t="shared" si="70"/>
        <v>10</v>
      </c>
      <c r="AQ240" s="1">
        <v>160</v>
      </c>
      <c r="AR240">
        <f t="shared" si="71"/>
        <v>0</v>
      </c>
      <c r="AS240">
        <f t="shared" si="72"/>
        <v>0</v>
      </c>
      <c r="AT240" s="102">
        <f t="shared" si="73"/>
        <v>0</v>
      </c>
      <c r="AU240" s="102">
        <f t="shared" si="74"/>
        <v>0</v>
      </c>
      <c r="AV240" s="1">
        <f t="shared" si="81"/>
        <v>150</v>
      </c>
      <c r="AW240" s="1">
        <f t="shared" si="75"/>
        <v>0</v>
      </c>
      <c r="AX240" s="1">
        <f t="shared" si="76"/>
        <v>10</v>
      </c>
      <c r="AY240" s="49">
        <v>0</v>
      </c>
      <c r="AZ240" s="3">
        <v>0</v>
      </c>
      <c r="BA240" s="3">
        <v>0</v>
      </c>
      <c r="BB240" s="3">
        <v>0</v>
      </c>
      <c r="BC240" s="3">
        <v>3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7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f t="shared" si="77"/>
        <v>3</v>
      </c>
      <c r="BQ240" s="3">
        <f t="shared" si="78"/>
        <v>3</v>
      </c>
      <c r="BR240" s="3">
        <f t="shared" si="84"/>
        <v>0</v>
      </c>
      <c r="BS240" s="3">
        <f t="shared" si="85"/>
        <v>0</v>
      </c>
      <c r="BT240" s="3">
        <f t="shared" si="79"/>
        <v>3</v>
      </c>
      <c r="BU240" s="3">
        <f t="shared" si="80"/>
        <v>3</v>
      </c>
      <c r="BV240" s="46">
        <v>0</v>
      </c>
      <c r="BW240" s="3">
        <v>64.8</v>
      </c>
      <c r="BX240" s="3">
        <v>0</v>
      </c>
      <c r="BY240" s="3">
        <v>0</v>
      </c>
      <c r="BZ240" s="3">
        <v>21</v>
      </c>
      <c r="CA240" s="3">
        <v>0</v>
      </c>
      <c r="CB240" s="3">
        <v>0</v>
      </c>
      <c r="CC240" s="3">
        <v>509</v>
      </c>
      <c r="CD240" s="16">
        <v>510</v>
      </c>
      <c r="CE240" s="3">
        <v>0</v>
      </c>
      <c r="CF240" s="3">
        <v>0</v>
      </c>
      <c r="CG240" s="3">
        <v>0</v>
      </c>
      <c r="CH240" s="3">
        <v>0</v>
      </c>
      <c r="CI240" s="2" t="s">
        <v>189</v>
      </c>
      <c r="CJ240">
        <v>4</v>
      </c>
      <c r="CK240">
        <v>9</v>
      </c>
      <c r="CL240">
        <v>0</v>
      </c>
      <c r="CM240">
        <v>0</v>
      </c>
      <c r="CN240" s="2" t="s">
        <v>189</v>
      </c>
      <c r="CO240" s="3">
        <v>0</v>
      </c>
      <c r="CP240" s="3">
        <v>0</v>
      </c>
      <c r="CQ240" s="3">
        <v>0</v>
      </c>
      <c r="CR240" s="3">
        <v>0</v>
      </c>
      <c r="CS240" s="2" t="s">
        <v>189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2" t="s">
        <v>189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2" t="s">
        <v>189</v>
      </c>
      <c r="DF240" s="3">
        <v>0</v>
      </c>
      <c r="DG240" s="3">
        <v>0</v>
      </c>
      <c r="DH240" s="3">
        <v>0</v>
      </c>
      <c r="DI240" s="3">
        <v>0</v>
      </c>
      <c r="DJ240" s="2" t="s">
        <v>189</v>
      </c>
      <c r="DK240" s="3">
        <v>0</v>
      </c>
      <c r="DL240" s="3">
        <v>0</v>
      </c>
      <c r="DM240" s="3">
        <v>0</v>
      </c>
      <c r="DN240" s="3">
        <v>0</v>
      </c>
      <c r="DO240" s="2" t="s">
        <v>189</v>
      </c>
    </row>
    <row r="241" spans="1:121">
      <c r="A241" t="s">
        <v>5</v>
      </c>
      <c r="B241" t="s">
        <v>247</v>
      </c>
      <c r="C241" t="s">
        <v>7</v>
      </c>
      <c r="D241" s="82">
        <v>14</v>
      </c>
      <c r="E241" t="s">
        <v>15</v>
      </c>
      <c r="F241" t="s">
        <v>500</v>
      </c>
      <c r="G241" s="3">
        <v>37.500360000000001</v>
      </c>
      <c r="H241" s="3">
        <v>108.19571999999999</v>
      </c>
      <c r="I241" s="3">
        <v>2911</v>
      </c>
      <c r="J241" s="3" t="s">
        <v>46</v>
      </c>
      <c r="K241" s="16">
        <v>10</v>
      </c>
      <c r="L241" s="15">
        <v>30.2</v>
      </c>
      <c r="M241" s="16">
        <v>1.4</v>
      </c>
      <c r="N241" s="15">
        <v>10</v>
      </c>
      <c r="O241" s="1">
        <v>0</v>
      </c>
      <c r="P241" s="1">
        <v>0</v>
      </c>
      <c r="Q241" s="1">
        <v>0</v>
      </c>
      <c r="R241" s="3">
        <v>21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73">
        <v>0</v>
      </c>
      <c r="AM241" s="1">
        <v>210</v>
      </c>
      <c r="AN241" s="3">
        <f t="shared" si="83"/>
        <v>210</v>
      </c>
      <c r="AO241" s="3">
        <v>210</v>
      </c>
      <c r="AP241" s="1">
        <f t="shared" si="70"/>
        <v>0</v>
      </c>
      <c r="AQ241" s="1">
        <v>210</v>
      </c>
      <c r="AR241">
        <f t="shared" si="71"/>
        <v>0</v>
      </c>
      <c r="AS241">
        <f t="shared" si="72"/>
        <v>0</v>
      </c>
      <c r="AT241" s="102">
        <f t="shared" si="73"/>
        <v>0</v>
      </c>
      <c r="AU241" s="102">
        <f t="shared" si="74"/>
        <v>0</v>
      </c>
      <c r="AV241" s="1">
        <f t="shared" si="81"/>
        <v>210</v>
      </c>
      <c r="AW241" s="1">
        <f t="shared" si="75"/>
        <v>0</v>
      </c>
      <c r="AX241" s="1">
        <f t="shared" si="76"/>
        <v>0</v>
      </c>
      <c r="AY241" s="49">
        <v>0</v>
      </c>
      <c r="AZ241" s="3">
        <v>0</v>
      </c>
      <c r="BA241" s="3">
        <v>0</v>
      </c>
      <c r="BB241" s="3">
        <v>0</v>
      </c>
      <c r="BC241" s="3">
        <v>10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7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f t="shared" si="77"/>
        <v>10</v>
      </c>
      <c r="BQ241" s="3">
        <f t="shared" si="78"/>
        <v>10</v>
      </c>
      <c r="BR241" s="3">
        <f t="shared" si="84"/>
        <v>0</v>
      </c>
      <c r="BS241" s="3">
        <f t="shared" si="85"/>
        <v>0</v>
      </c>
      <c r="BT241" s="3">
        <f t="shared" si="79"/>
        <v>10</v>
      </c>
      <c r="BU241" s="3">
        <f t="shared" si="80"/>
        <v>10</v>
      </c>
      <c r="BV241" s="46">
        <v>5</v>
      </c>
      <c r="BW241" s="3">
        <v>44.7</v>
      </c>
      <c r="BX241" s="3">
        <v>90.9</v>
      </c>
      <c r="BY241" s="3">
        <v>-7.1</v>
      </c>
      <c r="BZ241" s="3">
        <v>19</v>
      </c>
      <c r="CA241" s="3">
        <v>0</v>
      </c>
      <c r="CB241" s="3">
        <v>0</v>
      </c>
      <c r="CC241" s="3">
        <v>511</v>
      </c>
      <c r="CD241" s="16">
        <v>512</v>
      </c>
      <c r="CE241" s="3">
        <v>0</v>
      </c>
      <c r="CF241" s="3">
        <v>0</v>
      </c>
      <c r="CG241" s="3">
        <v>0</v>
      </c>
      <c r="CH241" s="3">
        <v>0</v>
      </c>
      <c r="CI241" s="2" t="s">
        <v>189</v>
      </c>
      <c r="CJ241">
        <v>4</v>
      </c>
      <c r="CK241">
        <v>0</v>
      </c>
      <c r="CL241">
        <v>0</v>
      </c>
      <c r="CM241">
        <v>0</v>
      </c>
      <c r="CN241" s="2" t="s">
        <v>189</v>
      </c>
      <c r="CO241" s="3">
        <v>0</v>
      </c>
      <c r="CP241" s="3">
        <v>0</v>
      </c>
      <c r="CQ241" s="3">
        <v>0</v>
      </c>
      <c r="CR241" s="3">
        <v>0</v>
      </c>
      <c r="CS241" s="2" t="s">
        <v>189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2" t="s">
        <v>189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2" t="s">
        <v>189</v>
      </c>
      <c r="DF241" s="3">
        <v>0</v>
      </c>
      <c r="DG241" s="3">
        <v>0</v>
      </c>
      <c r="DH241" s="3">
        <v>0</v>
      </c>
      <c r="DI241" s="3">
        <v>0</v>
      </c>
      <c r="DJ241" s="2" t="s">
        <v>189</v>
      </c>
      <c r="DK241" s="3">
        <v>0</v>
      </c>
      <c r="DL241" s="3">
        <v>0</v>
      </c>
      <c r="DM241" s="3">
        <v>0</v>
      </c>
      <c r="DN241" s="3">
        <v>0</v>
      </c>
      <c r="DO241" s="2" t="s">
        <v>189</v>
      </c>
    </row>
    <row r="242" spans="1:121">
      <c r="A242" t="s">
        <v>5</v>
      </c>
      <c r="B242" t="s">
        <v>247</v>
      </c>
      <c r="C242" t="s">
        <v>7</v>
      </c>
      <c r="D242" s="82">
        <v>14</v>
      </c>
      <c r="E242" t="s">
        <v>8</v>
      </c>
      <c r="F242" t="s">
        <v>501</v>
      </c>
      <c r="G242" s="3">
        <v>37.50029</v>
      </c>
      <c r="H242" s="3">
        <v>108.19571000000001</v>
      </c>
      <c r="I242" s="3">
        <v>2901</v>
      </c>
      <c r="J242" s="3" t="s">
        <v>46</v>
      </c>
      <c r="K242" s="16">
        <v>10</v>
      </c>
      <c r="L242" s="15">
        <v>27</v>
      </c>
      <c r="M242" s="16">
        <v>1</v>
      </c>
      <c r="N242" s="15">
        <v>10</v>
      </c>
      <c r="O242" s="15">
        <v>0</v>
      </c>
      <c r="P242" s="15">
        <v>0</v>
      </c>
      <c r="Q242" s="15">
        <v>0</v>
      </c>
      <c r="R242" s="3">
        <v>14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1">
        <v>140</v>
      </c>
      <c r="AN242" s="3">
        <f t="shared" si="83"/>
        <v>140</v>
      </c>
      <c r="AO242" s="3">
        <v>140</v>
      </c>
      <c r="AP242" s="1">
        <f t="shared" si="70"/>
        <v>0</v>
      </c>
      <c r="AQ242" s="1">
        <v>140</v>
      </c>
      <c r="AR242">
        <f t="shared" si="71"/>
        <v>0</v>
      </c>
      <c r="AS242">
        <f t="shared" si="72"/>
        <v>0</v>
      </c>
      <c r="AT242" s="102">
        <f t="shared" si="73"/>
        <v>0</v>
      </c>
      <c r="AU242" s="102">
        <f t="shared" si="74"/>
        <v>0</v>
      </c>
      <c r="AV242" s="1">
        <f t="shared" si="81"/>
        <v>140</v>
      </c>
      <c r="AW242" s="1">
        <f t="shared" si="75"/>
        <v>0</v>
      </c>
      <c r="AX242" s="1">
        <f t="shared" si="76"/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4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f t="shared" si="77"/>
        <v>4</v>
      </c>
      <c r="BQ242" s="3">
        <f t="shared" si="78"/>
        <v>4</v>
      </c>
      <c r="BR242" s="3">
        <f t="shared" si="84"/>
        <v>0</v>
      </c>
      <c r="BS242" s="3">
        <f t="shared" si="85"/>
        <v>0</v>
      </c>
      <c r="BT242" s="3">
        <f t="shared" si="79"/>
        <v>4</v>
      </c>
      <c r="BU242" s="3">
        <f t="shared" si="80"/>
        <v>4</v>
      </c>
      <c r="BV242" s="46">
        <v>3</v>
      </c>
      <c r="BW242" s="3">
        <v>25</v>
      </c>
      <c r="BX242" s="3">
        <v>66.5</v>
      </c>
      <c r="BY242" s="3">
        <v>-4.3</v>
      </c>
      <c r="BZ242" s="3">
        <v>21</v>
      </c>
      <c r="CA242" s="3">
        <v>0</v>
      </c>
      <c r="CB242" s="3">
        <v>0</v>
      </c>
      <c r="CC242" s="3">
        <v>513</v>
      </c>
      <c r="CD242" s="16">
        <v>514</v>
      </c>
      <c r="CE242" s="3">
        <v>0</v>
      </c>
      <c r="CF242" s="3">
        <v>0</v>
      </c>
      <c r="CG242" s="3">
        <v>0</v>
      </c>
      <c r="CH242" s="3">
        <v>0</v>
      </c>
      <c r="CI242" s="2" t="s">
        <v>189</v>
      </c>
      <c r="CJ242">
        <v>6</v>
      </c>
      <c r="CK242">
        <v>4</v>
      </c>
      <c r="CL242">
        <v>0</v>
      </c>
      <c r="CM242">
        <v>0</v>
      </c>
      <c r="CN242" s="2" t="s">
        <v>189</v>
      </c>
      <c r="CO242" s="3">
        <v>0</v>
      </c>
      <c r="CP242" s="3">
        <v>0</v>
      </c>
      <c r="CQ242" s="3">
        <v>0</v>
      </c>
      <c r="CR242" s="3">
        <v>0</v>
      </c>
      <c r="CS242" s="2" t="s">
        <v>189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2" t="s">
        <v>189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2" t="s">
        <v>189</v>
      </c>
      <c r="DF242" s="3">
        <v>0</v>
      </c>
      <c r="DG242" s="3">
        <v>0</v>
      </c>
      <c r="DH242" s="3">
        <v>0</v>
      </c>
      <c r="DI242" s="3">
        <v>0</v>
      </c>
      <c r="DJ242" s="2" t="s">
        <v>189</v>
      </c>
      <c r="DK242" s="3">
        <v>0</v>
      </c>
      <c r="DL242" s="3">
        <v>0</v>
      </c>
      <c r="DM242" s="3">
        <v>0</v>
      </c>
      <c r="DN242" s="3">
        <v>0</v>
      </c>
      <c r="DO242" s="2" t="s">
        <v>189</v>
      </c>
    </row>
    <row r="243" spans="1:121">
      <c r="A243" t="s">
        <v>5</v>
      </c>
      <c r="B243" t="s">
        <v>247</v>
      </c>
      <c r="C243" t="s">
        <v>7</v>
      </c>
      <c r="D243" s="82">
        <v>15</v>
      </c>
      <c r="E243" t="s">
        <v>15</v>
      </c>
      <c r="F243" t="s">
        <v>503</v>
      </c>
      <c r="G243" s="3">
        <v>37.499560000000002</v>
      </c>
      <c r="H243" s="3">
        <v>108.19674999999999</v>
      </c>
      <c r="I243" s="3">
        <v>2901</v>
      </c>
      <c r="J243" s="3" t="s">
        <v>46</v>
      </c>
      <c r="K243" s="16">
        <v>5</v>
      </c>
      <c r="L243" s="15">
        <v>34.799999999999997</v>
      </c>
      <c r="M243" s="16">
        <v>1</v>
      </c>
      <c r="N243" s="15">
        <v>10</v>
      </c>
      <c r="O243" s="15">
        <v>0</v>
      </c>
      <c r="P243" s="15">
        <v>0</v>
      </c>
      <c r="Q243" s="15">
        <v>0</v>
      </c>
      <c r="R243" s="3">
        <v>21</v>
      </c>
      <c r="S243" s="3">
        <v>0</v>
      </c>
      <c r="T243" s="3">
        <v>8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1">
        <v>290</v>
      </c>
      <c r="AN243" s="3">
        <f t="shared" si="83"/>
        <v>210</v>
      </c>
      <c r="AO243" s="3">
        <v>210</v>
      </c>
      <c r="AP243" s="1">
        <f t="shared" si="70"/>
        <v>80</v>
      </c>
      <c r="AQ243" s="1">
        <v>290</v>
      </c>
      <c r="AR243">
        <f t="shared" si="71"/>
        <v>0</v>
      </c>
      <c r="AS243">
        <f t="shared" si="72"/>
        <v>0</v>
      </c>
      <c r="AT243" s="102">
        <f t="shared" si="73"/>
        <v>0</v>
      </c>
      <c r="AU243" s="102">
        <f t="shared" si="74"/>
        <v>0</v>
      </c>
      <c r="AV243" s="1">
        <f t="shared" si="81"/>
        <v>210</v>
      </c>
      <c r="AW243" s="1">
        <f t="shared" si="75"/>
        <v>0</v>
      </c>
      <c r="AX243" s="1">
        <f t="shared" si="76"/>
        <v>80</v>
      </c>
      <c r="AY243" s="3">
        <v>0</v>
      </c>
      <c r="AZ243" s="3">
        <v>0</v>
      </c>
      <c r="BA243" s="3">
        <v>0</v>
      </c>
      <c r="BB243" s="3">
        <v>0</v>
      </c>
      <c r="BC243" s="3">
        <v>7</v>
      </c>
      <c r="BD243" s="3">
        <v>2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f t="shared" si="77"/>
        <v>9</v>
      </c>
      <c r="BQ243" s="3">
        <f t="shared" si="78"/>
        <v>7</v>
      </c>
      <c r="BR243" s="3">
        <f t="shared" si="84"/>
        <v>0</v>
      </c>
      <c r="BS243" s="3">
        <f t="shared" si="85"/>
        <v>0</v>
      </c>
      <c r="BT243" s="3">
        <f t="shared" si="79"/>
        <v>9</v>
      </c>
      <c r="BU243" s="3">
        <f t="shared" si="80"/>
        <v>7</v>
      </c>
      <c r="BV243" s="46">
        <v>5</v>
      </c>
      <c r="BW243" s="3">
        <v>56.8</v>
      </c>
      <c r="BX243" s="3">
        <v>70.3</v>
      </c>
      <c r="BY243" s="3">
        <v>2.1</v>
      </c>
      <c r="BZ243" s="3">
        <v>38</v>
      </c>
      <c r="CA243" s="3">
        <v>0</v>
      </c>
      <c r="CB243" s="3">
        <v>0</v>
      </c>
      <c r="CC243" s="3">
        <v>517</v>
      </c>
      <c r="CD243" s="16">
        <v>518</v>
      </c>
      <c r="CE243" s="3">
        <v>0</v>
      </c>
      <c r="CF243" s="3">
        <v>0</v>
      </c>
      <c r="CG243" s="3">
        <v>0</v>
      </c>
      <c r="CH243" s="3">
        <v>0</v>
      </c>
      <c r="CI243" s="2" t="s">
        <v>189</v>
      </c>
      <c r="CJ243">
        <v>9</v>
      </c>
      <c r="CK243">
        <v>5</v>
      </c>
      <c r="CL243">
        <v>0</v>
      </c>
      <c r="CM243">
        <v>0</v>
      </c>
      <c r="CN243" s="2" t="s">
        <v>189</v>
      </c>
      <c r="CO243" s="3">
        <v>0</v>
      </c>
      <c r="CP243" s="3">
        <v>0</v>
      </c>
      <c r="CQ243" s="3">
        <v>0</v>
      </c>
      <c r="CR243" s="3">
        <v>0</v>
      </c>
      <c r="CS243" s="2" t="s">
        <v>189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2" t="s">
        <v>189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2" t="s">
        <v>189</v>
      </c>
      <c r="DF243" s="3">
        <v>0</v>
      </c>
      <c r="DG243" s="3">
        <v>0</v>
      </c>
      <c r="DH243" s="3">
        <v>0</v>
      </c>
      <c r="DI243" s="3">
        <v>0</v>
      </c>
      <c r="DJ243" s="2" t="s">
        <v>189</v>
      </c>
      <c r="DK243" s="3">
        <v>0</v>
      </c>
      <c r="DL243" s="3">
        <v>0</v>
      </c>
      <c r="DM243" s="3">
        <v>0</v>
      </c>
      <c r="DN243" s="3">
        <v>0</v>
      </c>
      <c r="DO243" s="2" t="s">
        <v>189</v>
      </c>
    </row>
    <row r="244" spans="1:121">
      <c r="A244" t="s">
        <v>5</v>
      </c>
      <c r="B244" t="s">
        <v>247</v>
      </c>
      <c r="C244" t="s">
        <v>7</v>
      </c>
      <c r="D244" s="82">
        <v>15</v>
      </c>
      <c r="E244" t="s">
        <v>8</v>
      </c>
      <c r="F244" t="s">
        <v>502</v>
      </c>
      <c r="G244" s="3">
        <v>37.499470000000002</v>
      </c>
      <c r="H244" s="3">
        <v>108.19682</v>
      </c>
      <c r="I244" s="3">
        <v>2917</v>
      </c>
      <c r="J244" s="3" t="s">
        <v>46</v>
      </c>
      <c r="K244" s="16">
        <v>5</v>
      </c>
      <c r="L244" s="15">
        <v>37.200000000000003</v>
      </c>
      <c r="M244" s="16">
        <v>1.4</v>
      </c>
      <c r="N244" s="15">
        <v>10</v>
      </c>
      <c r="O244" s="15">
        <v>0</v>
      </c>
      <c r="P244" s="15">
        <v>0</v>
      </c>
      <c r="Q244" s="15">
        <v>0</v>
      </c>
      <c r="R244" s="3">
        <v>22</v>
      </c>
      <c r="S244" s="3">
        <v>0</v>
      </c>
      <c r="T244" s="3">
        <v>1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1">
        <v>230</v>
      </c>
      <c r="AN244" s="3">
        <f t="shared" si="83"/>
        <v>220</v>
      </c>
      <c r="AO244" s="3">
        <v>220</v>
      </c>
      <c r="AP244" s="1">
        <f t="shared" si="70"/>
        <v>10</v>
      </c>
      <c r="AQ244" s="1">
        <v>230</v>
      </c>
      <c r="AR244">
        <f t="shared" si="71"/>
        <v>0</v>
      </c>
      <c r="AS244">
        <f t="shared" si="72"/>
        <v>0</v>
      </c>
      <c r="AT244" s="102">
        <f t="shared" si="73"/>
        <v>0</v>
      </c>
      <c r="AU244" s="102">
        <f t="shared" si="74"/>
        <v>0</v>
      </c>
      <c r="AV244" s="1">
        <f t="shared" si="81"/>
        <v>220</v>
      </c>
      <c r="AW244" s="1">
        <f t="shared" si="75"/>
        <v>0</v>
      </c>
      <c r="AX244" s="1">
        <f t="shared" si="76"/>
        <v>10</v>
      </c>
      <c r="AY244" s="3">
        <v>0</v>
      </c>
      <c r="AZ244" s="3">
        <v>0</v>
      </c>
      <c r="BA244" s="3">
        <v>0</v>
      </c>
      <c r="BB244" s="3">
        <v>0</v>
      </c>
      <c r="BC244" s="3">
        <v>2</v>
      </c>
      <c r="BD244" s="3">
        <v>1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f t="shared" si="77"/>
        <v>3</v>
      </c>
      <c r="BQ244" s="3">
        <f t="shared" si="78"/>
        <v>2</v>
      </c>
      <c r="BR244" s="3">
        <f t="shared" si="84"/>
        <v>0</v>
      </c>
      <c r="BS244" s="3">
        <f t="shared" si="85"/>
        <v>0</v>
      </c>
      <c r="BT244" s="3">
        <f t="shared" si="79"/>
        <v>3</v>
      </c>
      <c r="BU244" s="3">
        <f t="shared" si="80"/>
        <v>2</v>
      </c>
      <c r="BV244" s="46">
        <v>2</v>
      </c>
      <c r="BW244" s="3">
        <v>57.3</v>
      </c>
      <c r="BX244" s="3">
        <v>70.8</v>
      </c>
      <c r="BY244" s="3">
        <v>2.6</v>
      </c>
      <c r="BZ244" s="3">
        <v>37</v>
      </c>
      <c r="CA244" s="3">
        <v>0</v>
      </c>
      <c r="CB244" s="3">
        <v>0</v>
      </c>
      <c r="CC244" s="3">
        <v>515</v>
      </c>
      <c r="CD244" s="16">
        <v>516</v>
      </c>
      <c r="CE244" s="3">
        <v>0</v>
      </c>
      <c r="CF244" s="3">
        <v>0</v>
      </c>
      <c r="CG244" s="3">
        <v>0</v>
      </c>
      <c r="CH244" s="3">
        <v>0</v>
      </c>
      <c r="CI244" s="2" t="s">
        <v>189</v>
      </c>
      <c r="CJ244">
        <v>12</v>
      </c>
      <c r="CK244">
        <v>7</v>
      </c>
      <c r="CL244">
        <v>0</v>
      </c>
      <c r="CM244">
        <v>0</v>
      </c>
      <c r="CN244" s="2" t="s">
        <v>189</v>
      </c>
      <c r="CO244" s="3">
        <v>0</v>
      </c>
      <c r="CP244" s="3">
        <v>0</v>
      </c>
      <c r="CQ244" s="3">
        <v>0</v>
      </c>
      <c r="CR244" s="3">
        <v>0</v>
      </c>
      <c r="CS244" s="2" t="s">
        <v>189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2" t="s">
        <v>189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2" t="s">
        <v>189</v>
      </c>
      <c r="DF244" s="3">
        <v>0</v>
      </c>
      <c r="DG244" s="3">
        <v>0</v>
      </c>
      <c r="DH244" s="3">
        <v>0</v>
      </c>
      <c r="DI244" s="3">
        <v>0</v>
      </c>
      <c r="DJ244" s="2" t="s">
        <v>189</v>
      </c>
      <c r="DK244" s="3">
        <v>0</v>
      </c>
      <c r="DL244" s="3">
        <v>0</v>
      </c>
      <c r="DM244" s="3">
        <v>0</v>
      </c>
      <c r="DN244" s="3">
        <v>0</v>
      </c>
      <c r="DO244" s="2" t="s">
        <v>189</v>
      </c>
    </row>
    <row r="246" spans="1:121">
      <c r="A246" s="1"/>
      <c r="B246" s="1"/>
      <c r="C246" s="1"/>
      <c r="D246" s="81"/>
      <c r="E246" s="1"/>
      <c r="DQ246" s="1"/>
    </row>
  </sheetData>
  <sortState ref="A3:DP244">
    <sortCondition ref="B3:B244"/>
    <sortCondition ref="C3:C244"/>
    <sortCondition ref="D3:D244"/>
    <sortCondition ref="E3:E2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428"/>
  <sheetViews>
    <sheetView workbookViewId="0">
      <pane xSplit="6" ySplit="2" topLeftCell="G137" activePane="bottomRight" state="frozen"/>
      <selection pane="topRight" activeCell="G1" sqref="G1"/>
      <selection pane="bottomLeft" activeCell="A3" sqref="A3"/>
      <selection pane="bottomRight" activeCell="H63" sqref="H63"/>
    </sheetView>
  </sheetViews>
  <sheetFormatPr baseColWidth="10" defaultColWidth="11" defaultRowHeight="15" x14ac:dyDescent="0"/>
  <cols>
    <col min="7" max="7" width="11" style="15" customWidth="1"/>
    <col min="8" max="14" width="10.83203125" style="1" customWidth="1"/>
    <col min="15" max="15" width="10.83203125" style="15" customWidth="1"/>
    <col min="16" max="16" width="10.83203125" style="16" customWidth="1"/>
    <col min="17" max="23" width="10.83203125" customWidth="1"/>
    <col min="24" max="25" width="11" customWidth="1"/>
    <col min="26" max="52" width="10.83203125" customWidth="1"/>
    <col min="53" max="53" width="10.83203125" style="62" customWidth="1"/>
    <col min="54" max="72" width="10.83203125" style="1" customWidth="1"/>
    <col min="73" max="73" width="10.1640625" style="1" customWidth="1"/>
    <col min="74" max="84" width="10.83203125" style="1" customWidth="1"/>
    <col min="85" max="85" width="10.83203125" style="62" customWidth="1"/>
    <col min="86" max="93" width="10.83203125" style="1" customWidth="1"/>
    <col min="94" max="94" width="15.83203125" customWidth="1"/>
    <col min="95" max="101" width="10.83203125" customWidth="1"/>
    <col min="102" max="102" width="11" style="62" customWidth="1"/>
    <col min="103" max="107" width="11" style="1" customWidth="1"/>
    <col min="108" max="108" width="11" style="2" customWidth="1"/>
    <col min="109" max="113" width="11" style="1" customWidth="1"/>
    <col min="114" max="114" width="11" style="2" customWidth="1"/>
    <col min="115" max="118" width="11" style="1" customWidth="1"/>
    <col min="119" max="119" width="11" style="2" customWidth="1"/>
    <col min="120" max="123" width="11" style="1" customWidth="1"/>
    <col min="124" max="124" width="11" style="2" customWidth="1"/>
    <col min="125" max="128" width="11" style="1" customWidth="1"/>
    <col min="129" max="129" width="11" style="58" customWidth="1"/>
    <col min="130" max="134" width="11" style="1" customWidth="1"/>
    <col min="135" max="135" width="11" style="2" customWidth="1"/>
    <col min="136" max="140" width="11" style="1" customWidth="1"/>
    <col min="141" max="141" width="11" style="2" customWidth="1"/>
    <col min="142" max="145" width="11" style="1" customWidth="1"/>
    <col min="146" max="146" width="11" style="2" customWidth="1"/>
    <col min="147" max="150" width="11" style="1"/>
    <col min="151" max="151" width="11" style="2"/>
    <col min="152" max="155" width="11" style="1"/>
    <col min="156" max="156" width="11" style="2"/>
    <col min="157" max="161" width="11" style="1"/>
    <col min="162" max="162" width="11" style="2"/>
  </cols>
  <sheetData>
    <row r="1" spans="1:163" s="8" customFormat="1" ht="18">
      <c r="G1" s="10" t="s">
        <v>113</v>
      </c>
      <c r="H1" s="11"/>
      <c r="I1" s="11"/>
      <c r="J1" s="11"/>
      <c r="K1" s="11"/>
      <c r="L1" s="11"/>
      <c r="M1" s="11"/>
      <c r="N1" s="11"/>
      <c r="O1" s="10"/>
      <c r="P1" s="12"/>
      <c r="Q1" s="8" t="s">
        <v>114</v>
      </c>
      <c r="BA1" s="60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11" t="s">
        <v>115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64"/>
      <c r="CH1" s="9"/>
      <c r="CI1" s="9"/>
      <c r="CJ1" s="9"/>
      <c r="CK1" s="9"/>
      <c r="CL1" s="9"/>
      <c r="CM1" s="9"/>
      <c r="CN1" s="9"/>
      <c r="CO1" s="9"/>
      <c r="CP1" s="8" t="s">
        <v>219</v>
      </c>
      <c r="CX1" s="60"/>
      <c r="CY1" s="11" t="s">
        <v>116</v>
      </c>
      <c r="CZ1" s="11"/>
      <c r="DA1" s="11"/>
      <c r="DB1" s="11"/>
      <c r="DC1" s="11"/>
      <c r="DD1" s="17"/>
      <c r="DE1" s="11"/>
      <c r="DF1" s="11"/>
      <c r="DG1" s="11"/>
      <c r="DH1" s="11"/>
      <c r="DI1" s="11"/>
      <c r="DJ1" s="17"/>
      <c r="DK1" s="11"/>
      <c r="DL1" s="11"/>
      <c r="DM1" s="11"/>
      <c r="DN1" s="11"/>
      <c r="DO1" s="17"/>
      <c r="DP1" s="11"/>
      <c r="DQ1" s="11"/>
      <c r="DR1" s="11"/>
      <c r="DS1" s="11"/>
      <c r="DT1" s="17"/>
      <c r="DU1" s="11"/>
      <c r="DV1" s="11"/>
      <c r="DW1" s="11"/>
      <c r="DX1" s="11"/>
      <c r="DY1" s="56"/>
      <c r="DZ1" s="11"/>
      <c r="EA1" s="11"/>
      <c r="EB1" s="11"/>
      <c r="EC1" s="11"/>
      <c r="ED1" s="11"/>
      <c r="EE1" s="17"/>
      <c r="EF1" s="11"/>
      <c r="EG1" s="11"/>
      <c r="EH1" s="11"/>
      <c r="EI1" s="11"/>
      <c r="EJ1" s="11"/>
      <c r="EK1" s="17"/>
      <c r="EL1" s="11"/>
      <c r="EM1" s="11"/>
      <c r="EN1" s="11"/>
      <c r="EO1" s="11"/>
      <c r="EP1" s="17"/>
      <c r="EQ1" s="11"/>
      <c r="ER1" s="11"/>
      <c r="ES1" s="11"/>
      <c r="ET1" s="11"/>
      <c r="EU1" s="17"/>
      <c r="EV1" s="9"/>
      <c r="EW1" s="9"/>
      <c r="EX1" s="9"/>
      <c r="EY1" s="9"/>
      <c r="EZ1" s="21"/>
      <c r="FA1" s="9"/>
      <c r="FB1" s="9"/>
      <c r="FC1" s="9"/>
      <c r="FD1" s="9"/>
      <c r="FE1" s="9"/>
      <c r="FF1" s="21"/>
    </row>
    <row r="2" spans="1:163" s="6" customFormat="1" ht="16" thickBot="1">
      <c r="A2" s="6" t="s">
        <v>0</v>
      </c>
      <c r="B2" s="6" t="s">
        <v>1</v>
      </c>
      <c r="C2" s="6" t="s">
        <v>236</v>
      </c>
      <c r="D2" s="6" t="s">
        <v>3</v>
      </c>
      <c r="E2" s="6" t="s">
        <v>4</v>
      </c>
      <c r="F2" s="6" t="s">
        <v>29</v>
      </c>
      <c r="G2" s="13" t="s">
        <v>51</v>
      </c>
      <c r="H2" s="6" t="s">
        <v>9</v>
      </c>
      <c r="I2" s="6" t="s">
        <v>52</v>
      </c>
      <c r="J2" s="6" t="s">
        <v>10</v>
      </c>
      <c r="K2" s="6" t="s">
        <v>53</v>
      </c>
      <c r="L2" s="6" t="s">
        <v>2</v>
      </c>
      <c r="M2" s="6" t="s">
        <v>11</v>
      </c>
      <c r="N2" s="6" t="s">
        <v>12</v>
      </c>
      <c r="O2" s="13" t="s">
        <v>13</v>
      </c>
      <c r="P2" s="14" t="s">
        <v>14</v>
      </c>
      <c r="Q2" s="6" t="s">
        <v>20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188</v>
      </c>
      <c r="X2" s="6" t="s">
        <v>59</v>
      </c>
      <c r="Y2" s="6" t="s">
        <v>60</v>
      </c>
      <c r="Z2" s="6" t="s">
        <v>61</v>
      </c>
      <c r="AA2" s="6" t="s">
        <v>459</v>
      </c>
      <c r="AB2" s="6" t="s">
        <v>458</v>
      </c>
      <c r="AC2" s="6" t="s">
        <v>457</v>
      </c>
      <c r="AD2" s="6" t="s">
        <v>62</v>
      </c>
      <c r="AE2" s="6" t="s">
        <v>63</v>
      </c>
      <c r="AF2" s="6" t="s">
        <v>64</v>
      </c>
      <c r="AG2" s="6" t="s">
        <v>65</v>
      </c>
      <c r="AH2" s="6" t="s">
        <v>66</v>
      </c>
      <c r="AI2" s="6" t="s">
        <v>67</v>
      </c>
      <c r="AJ2" s="6" t="s">
        <v>74</v>
      </c>
      <c r="AK2" s="6" t="s">
        <v>75</v>
      </c>
      <c r="AL2" s="6" t="s">
        <v>76</v>
      </c>
      <c r="AM2" s="6" t="s">
        <v>77</v>
      </c>
      <c r="AN2" s="6" t="s">
        <v>78</v>
      </c>
      <c r="AO2" s="6" t="s">
        <v>79</v>
      </c>
      <c r="AP2" s="6" t="s">
        <v>81</v>
      </c>
      <c r="AQ2" s="6" t="s">
        <v>83</v>
      </c>
      <c r="AR2" s="6" t="s">
        <v>82</v>
      </c>
      <c r="AS2" s="6" t="s">
        <v>87</v>
      </c>
      <c r="AT2" s="6" t="s">
        <v>88</v>
      </c>
      <c r="AU2" s="6" t="s">
        <v>89</v>
      </c>
      <c r="AV2" s="6" t="s">
        <v>456</v>
      </c>
      <c r="AW2" s="6" t="s">
        <v>455</v>
      </c>
      <c r="AX2" s="6" t="s">
        <v>454</v>
      </c>
      <c r="AY2" s="6" t="s">
        <v>91</v>
      </c>
      <c r="AZ2" s="6" t="s">
        <v>92</v>
      </c>
      <c r="BA2" s="61" t="s">
        <v>93</v>
      </c>
      <c r="BB2" s="6" t="s">
        <v>434</v>
      </c>
      <c r="BC2" s="6" t="s">
        <v>515</v>
      </c>
      <c r="BD2" s="6" t="s">
        <v>433</v>
      </c>
      <c r="BE2" s="6" t="s">
        <v>516</v>
      </c>
      <c r="BF2" s="6" t="s">
        <v>505</v>
      </c>
      <c r="BG2" s="6" t="s">
        <v>517</v>
      </c>
      <c r="BH2" s="6" t="s">
        <v>432</v>
      </c>
      <c r="BI2" s="6" t="s">
        <v>518</v>
      </c>
      <c r="BJ2" s="6" t="s">
        <v>506</v>
      </c>
      <c r="BK2" s="6" t="s">
        <v>504</v>
      </c>
      <c r="BL2" s="6" t="s">
        <v>507</v>
      </c>
      <c r="BM2" s="6" t="s">
        <v>508</v>
      </c>
      <c r="BN2" s="90" t="s">
        <v>95</v>
      </c>
      <c r="BO2" s="90" t="s">
        <v>104</v>
      </c>
      <c r="BP2" s="90" t="s">
        <v>96</v>
      </c>
      <c r="BQ2" s="90" t="s">
        <v>105</v>
      </c>
      <c r="BR2" s="90" t="s">
        <v>97</v>
      </c>
      <c r="BS2" s="90" t="s">
        <v>106</v>
      </c>
      <c r="BT2" s="90" t="s">
        <v>453</v>
      </c>
      <c r="BU2" s="91" t="s">
        <v>452</v>
      </c>
      <c r="BV2" s="91" t="s">
        <v>541</v>
      </c>
      <c r="BW2" s="91" t="s">
        <v>542</v>
      </c>
      <c r="BX2" s="92" t="s">
        <v>98</v>
      </c>
      <c r="BY2" s="90" t="s">
        <v>107</v>
      </c>
      <c r="BZ2" s="90" t="s">
        <v>100</v>
      </c>
      <c r="CA2" s="90" t="s">
        <v>109</v>
      </c>
      <c r="CB2" s="90" t="s">
        <v>101</v>
      </c>
      <c r="CC2" s="90" t="s">
        <v>110</v>
      </c>
      <c r="CD2" s="90" t="s">
        <v>102</v>
      </c>
      <c r="CE2" s="90" t="s">
        <v>111</v>
      </c>
      <c r="CF2" s="90" t="s">
        <v>449</v>
      </c>
      <c r="CG2" s="90" t="s">
        <v>448</v>
      </c>
      <c r="CH2" s="90" t="s">
        <v>103</v>
      </c>
      <c r="CI2" s="93" t="s">
        <v>112</v>
      </c>
      <c r="CJ2" s="90" t="s">
        <v>519</v>
      </c>
      <c r="CK2" s="90" t="s">
        <v>520</v>
      </c>
      <c r="CL2" s="90" t="s">
        <v>521</v>
      </c>
      <c r="CM2" s="90" t="s">
        <v>522</v>
      </c>
      <c r="CN2" s="90" t="s">
        <v>523</v>
      </c>
      <c r="CO2" s="90" t="s">
        <v>524</v>
      </c>
      <c r="CP2" s="6" t="s">
        <v>48</v>
      </c>
      <c r="CQ2" s="6" t="s">
        <v>49</v>
      </c>
      <c r="CR2" s="6" t="s">
        <v>47</v>
      </c>
      <c r="CS2" s="6" t="s">
        <v>24</v>
      </c>
      <c r="CT2" s="6" t="s">
        <v>540</v>
      </c>
      <c r="CU2" s="6" t="s">
        <v>23</v>
      </c>
      <c r="CV2" s="6" t="s">
        <v>237</v>
      </c>
      <c r="CW2" s="6" t="s">
        <v>238</v>
      </c>
      <c r="CX2" s="61" t="s">
        <v>239</v>
      </c>
      <c r="CY2" s="6" t="s">
        <v>123</v>
      </c>
      <c r="CZ2" s="6" t="s">
        <v>124</v>
      </c>
      <c r="DA2" s="6" t="s">
        <v>125</v>
      </c>
      <c r="DB2" s="6" t="s">
        <v>126</v>
      </c>
      <c r="DC2" s="6" t="s">
        <v>235</v>
      </c>
      <c r="DD2" s="6" t="s">
        <v>127</v>
      </c>
      <c r="DE2" s="6" t="s">
        <v>128</v>
      </c>
      <c r="DF2" s="6" t="s">
        <v>129</v>
      </c>
      <c r="DG2" s="6" t="s">
        <v>130</v>
      </c>
      <c r="DH2" s="6" t="s">
        <v>131</v>
      </c>
      <c r="DI2" s="6" t="s">
        <v>222</v>
      </c>
      <c r="DJ2" s="7" t="s">
        <v>132</v>
      </c>
      <c r="DK2" s="6" t="s">
        <v>133</v>
      </c>
      <c r="DL2" s="6" t="s">
        <v>134</v>
      </c>
      <c r="DM2" s="6" t="s">
        <v>135</v>
      </c>
      <c r="DN2" s="6" t="s">
        <v>136</v>
      </c>
      <c r="DO2" s="7" t="s">
        <v>137</v>
      </c>
      <c r="DP2" s="6" t="s">
        <v>138</v>
      </c>
      <c r="DQ2" s="6" t="s">
        <v>139</v>
      </c>
      <c r="DR2" s="6" t="s">
        <v>140</v>
      </c>
      <c r="DS2" s="6" t="s">
        <v>141</v>
      </c>
      <c r="DT2" s="7" t="s">
        <v>142</v>
      </c>
      <c r="DU2" s="6" t="s">
        <v>143</v>
      </c>
      <c r="DV2" s="6" t="s">
        <v>144</v>
      </c>
      <c r="DW2" s="6" t="s">
        <v>145</v>
      </c>
      <c r="DX2" s="6" t="s">
        <v>146</v>
      </c>
      <c r="DY2" s="57" t="s">
        <v>122</v>
      </c>
      <c r="DZ2" s="6" t="s">
        <v>147</v>
      </c>
      <c r="EA2" s="6" t="s">
        <v>148</v>
      </c>
      <c r="EB2" s="6" t="s">
        <v>149</v>
      </c>
      <c r="EC2" s="6" t="s">
        <v>150</v>
      </c>
      <c r="ED2" s="6" t="s">
        <v>120</v>
      </c>
      <c r="EE2" s="7" t="s">
        <v>151</v>
      </c>
      <c r="EF2" s="6" t="s">
        <v>152</v>
      </c>
      <c r="EG2" s="6" t="s">
        <v>153</v>
      </c>
      <c r="EH2" s="6" t="s">
        <v>154</v>
      </c>
      <c r="EI2" s="6" t="s">
        <v>155</v>
      </c>
      <c r="EJ2" s="6" t="s">
        <v>121</v>
      </c>
      <c r="EK2" s="7" t="s">
        <v>156</v>
      </c>
      <c r="EL2" s="6" t="s">
        <v>157</v>
      </c>
      <c r="EM2" s="6" t="s">
        <v>158</v>
      </c>
      <c r="EN2" s="6" t="s">
        <v>159</v>
      </c>
      <c r="EO2" s="6" t="s">
        <v>160</v>
      </c>
      <c r="EP2" s="7" t="s">
        <v>165</v>
      </c>
      <c r="EQ2" s="6" t="s">
        <v>161</v>
      </c>
      <c r="ER2" s="6" t="s">
        <v>162</v>
      </c>
      <c r="ES2" s="6" t="s">
        <v>163</v>
      </c>
      <c r="ET2" s="6" t="s">
        <v>164</v>
      </c>
      <c r="EU2" s="7" t="s">
        <v>166</v>
      </c>
      <c r="EV2" s="6" t="s">
        <v>447</v>
      </c>
      <c r="EW2" s="6" t="s">
        <v>446</v>
      </c>
      <c r="EX2" s="6" t="s">
        <v>445</v>
      </c>
      <c r="EY2" s="6" t="s">
        <v>444</v>
      </c>
      <c r="EZ2" s="7" t="s">
        <v>443</v>
      </c>
      <c r="FA2" s="6" t="s">
        <v>442</v>
      </c>
      <c r="FB2" s="6" t="s">
        <v>441</v>
      </c>
      <c r="FC2" s="6" t="s">
        <v>440</v>
      </c>
      <c r="FD2" s="6" t="s">
        <v>439</v>
      </c>
      <c r="FE2" s="6" t="s">
        <v>438</v>
      </c>
      <c r="FF2" s="7" t="s">
        <v>437</v>
      </c>
      <c r="FG2" s="6" t="s">
        <v>167</v>
      </c>
    </row>
    <row r="3" spans="1:163" s="1" customFormat="1" ht="16" thickTop="1">
      <c r="A3" t="s">
        <v>50</v>
      </c>
      <c r="B3" t="s">
        <v>43</v>
      </c>
      <c r="C3" t="s">
        <v>15</v>
      </c>
      <c r="D3">
        <v>1</v>
      </c>
      <c r="E3" t="s">
        <v>186</v>
      </c>
      <c r="F3" t="str">
        <f t="shared" ref="F3:F66" si="0">CONCATENATE(B3,"-",C3,"-",D3,E3)</f>
        <v>ABLA-H-1C</v>
      </c>
      <c r="G3" s="15">
        <v>2741</v>
      </c>
      <c r="H3" s="1">
        <f t="shared" ref="H3:H26" si="1">G3/100000 +48.6</f>
        <v>48.627410000000005</v>
      </c>
      <c r="I3" s="1">
        <v>3385</v>
      </c>
      <c r="J3" s="1">
        <f t="shared" ref="J3:J26" si="2">I3/100000 +113.8</f>
        <v>113.83385</v>
      </c>
      <c r="K3" s="1">
        <v>55</v>
      </c>
      <c r="L3" s="1">
        <f t="shared" ref="L3:L18" si="3">2200+K3</f>
        <v>2255</v>
      </c>
      <c r="M3" s="1">
        <v>50.2</v>
      </c>
      <c r="N3" s="3">
        <v>230</v>
      </c>
      <c r="O3" s="15">
        <v>17.2</v>
      </c>
      <c r="P3" s="16">
        <v>0.8</v>
      </c>
      <c r="Q3" s="3">
        <v>5</v>
      </c>
      <c r="R3" s="3">
        <v>19</v>
      </c>
      <c r="S3" s="3">
        <v>0</v>
      </c>
      <c r="T3" s="3">
        <v>2</v>
      </c>
      <c r="U3" s="3">
        <v>0</v>
      </c>
      <c r="V3" s="3">
        <v>0</v>
      </c>
      <c r="W3" s="3">
        <v>0</v>
      </c>
      <c r="X3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3">
        <v>0</v>
      </c>
      <c r="AT3" s="1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62">
        <v>0</v>
      </c>
      <c r="BB3" s="1">
        <f t="shared" ref="BB3:BB66" si="4">SUM(R3:BA3)*Q3</f>
        <v>105</v>
      </c>
      <c r="BC3" s="1">
        <f t="shared" ref="BC3:BC34" si="5">Q3 * R3</f>
        <v>95</v>
      </c>
      <c r="BD3" s="1">
        <f t="shared" ref="BD3:BD34" si="6">(R3+S3)*Q3</f>
        <v>95</v>
      </c>
      <c r="BE3" s="1">
        <f t="shared" ref="BE3:BE66" si="7">BF3-BC3</f>
        <v>10</v>
      </c>
      <c r="BF3" s="1">
        <f t="shared" ref="BF3:BF34" si="8">SUM(R3:T3)*Q3</f>
        <v>105</v>
      </c>
      <c r="BG3" s="1">
        <f t="shared" ref="BG3:BG66" si="9">BK3-BC3</f>
        <v>0</v>
      </c>
      <c r="BH3" s="1">
        <f t="shared" ref="BH3:BH66" si="10">(BK3+BL3-BD3)</f>
        <v>0</v>
      </c>
      <c r="BI3" s="1">
        <f t="shared" ref="BI3:BI66" si="11">BJ3-BG3</f>
        <v>0</v>
      </c>
      <c r="BJ3" s="1">
        <f t="shared" ref="BJ3:BJ66" si="12">BB3-BF3</f>
        <v>0</v>
      </c>
      <c r="BK3" s="1">
        <f t="shared" ref="BK3:BK66" si="13">(R3+U3+X3+AA3+AD3+AG3+AJ3+AM3+AP3+AS3+AV3+AY3)*Q3</f>
        <v>95</v>
      </c>
      <c r="BL3" s="1">
        <f t="shared" ref="BL3:BL66" si="14">(S3+V3+Y3+AB3+AE3+AH3+AK3+AN3+AQ3+AT3+AW3+AZ3)*Q3</f>
        <v>0</v>
      </c>
      <c r="BM3" s="1">
        <f t="shared" ref="BM3:BM66" si="15">(T3+W3+Z3+AC3+AF3+AI3+AL3+AO3+AR3+AU3+AX3+BA3)*Q3</f>
        <v>10</v>
      </c>
      <c r="BN3" s="41">
        <v>16</v>
      </c>
      <c r="BO3" s="41">
        <v>0</v>
      </c>
      <c r="BP3" s="41">
        <v>0</v>
      </c>
      <c r="BQ3" s="41">
        <v>0</v>
      </c>
      <c r="BR3" s="41">
        <v>0</v>
      </c>
      <c r="BS3" s="41">
        <v>0</v>
      </c>
      <c r="BT3" s="41">
        <v>0</v>
      </c>
      <c r="BU3" s="41">
        <v>0</v>
      </c>
      <c r="BV3" s="41">
        <v>0</v>
      </c>
      <c r="BW3" s="41">
        <v>0</v>
      </c>
      <c r="BX3" s="41">
        <v>0</v>
      </c>
      <c r="BY3" s="41">
        <v>0</v>
      </c>
      <c r="BZ3" s="41">
        <v>0</v>
      </c>
      <c r="CA3" s="41">
        <v>0</v>
      </c>
      <c r="CB3" s="41">
        <v>0</v>
      </c>
      <c r="CC3" s="41">
        <v>0</v>
      </c>
      <c r="CD3" s="41">
        <v>0</v>
      </c>
      <c r="CE3" s="41">
        <v>0</v>
      </c>
      <c r="CF3" s="41">
        <v>0</v>
      </c>
      <c r="CG3" s="41">
        <v>0</v>
      </c>
      <c r="CH3" s="41">
        <v>0</v>
      </c>
      <c r="CI3" s="94">
        <v>0</v>
      </c>
      <c r="CJ3" s="1">
        <f>SUM(BN3:CI3)</f>
        <v>16</v>
      </c>
      <c r="CK3" s="1">
        <f>SUM(BN3,BP3,BR3,BT3,BV3,BX3,BZ3,CB3,CD3,CF3,CH3)</f>
        <v>16</v>
      </c>
      <c r="CL3" s="1">
        <f t="shared" ref="CL3:CL34" si="16">BN3+BO3</f>
        <v>16</v>
      </c>
      <c r="CM3" s="1">
        <f t="shared" ref="CM3:CM34" si="17">BN3</f>
        <v>16</v>
      </c>
      <c r="CN3" s="1">
        <f>CJ3-CL3</f>
        <v>0</v>
      </c>
      <c r="CO3" s="1">
        <f>CK3-CM3</f>
        <v>0</v>
      </c>
      <c r="CP3" s="3">
        <v>1.2</v>
      </c>
      <c r="CQ3" s="3">
        <v>78.599999999999994</v>
      </c>
      <c r="CR3" s="3">
        <v>-15.9</v>
      </c>
      <c r="CS3" s="3">
        <v>6</v>
      </c>
      <c r="CT3" s="3">
        <f>CS3*(CQ3-CR3)/100</f>
        <v>5.67</v>
      </c>
      <c r="CU3" s="3">
        <v>4</v>
      </c>
      <c r="CV3" t="s">
        <v>189</v>
      </c>
      <c r="CW3">
        <v>583</v>
      </c>
      <c r="CX3" s="62">
        <v>584</v>
      </c>
      <c r="CY3" s="1">
        <v>13</v>
      </c>
      <c r="CZ3" s="3">
        <v>10</v>
      </c>
      <c r="DA3" s="3">
        <v>8</v>
      </c>
      <c r="DB3" s="3">
        <v>8</v>
      </c>
      <c r="DC3" s="3">
        <v>0</v>
      </c>
      <c r="DD3" s="2" t="s">
        <v>189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2" t="s">
        <v>189</v>
      </c>
      <c r="DK3" s="3">
        <v>0</v>
      </c>
      <c r="DL3" s="3">
        <v>0</v>
      </c>
      <c r="DM3" s="3">
        <v>0</v>
      </c>
      <c r="DN3" s="3">
        <v>0</v>
      </c>
      <c r="DO3" s="2" t="s">
        <v>189</v>
      </c>
      <c r="DP3" s="3">
        <v>0</v>
      </c>
      <c r="DQ3" s="3">
        <v>0</v>
      </c>
      <c r="DR3" s="3">
        <v>0</v>
      </c>
      <c r="DS3" s="3">
        <v>0</v>
      </c>
      <c r="DT3" s="2" t="s">
        <v>189</v>
      </c>
      <c r="DU3" s="3">
        <v>0</v>
      </c>
      <c r="DV3" s="3">
        <v>0</v>
      </c>
      <c r="DW3" s="3">
        <v>0</v>
      </c>
      <c r="DX3" s="3">
        <v>0</v>
      </c>
      <c r="DY3" s="58" t="s">
        <v>189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2" t="s">
        <v>189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2" t="s">
        <v>189</v>
      </c>
      <c r="EL3" s="3">
        <v>0</v>
      </c>
      <c r="EM3" s="3">
        <v>0</v>
      </c>
      <c r="EN3" s="3">
        <v>0</v>
      </c>
      <c r="EO3" s="3">
        <v>0</v>
      </c>
      <c r="EP3" s="2" t="s">
        <v>189</v>
      </c>
      <c r="EQ3" s="3">
        <v>0</v>
      </c>
      <c r="ER3" s="3">
        <v>0</v>
      </c>
      <c r="ES3" s="3">
        <v>0</v>
      </c>
      <c r="ET3" s="3">
        <v>0</v>
      </c>
      <c r="EU3" s="2" t="s">
        <v>189</v>
      </c>
      <c r="EV3" s="3">
        <v>0</v>
      </c>
      <c r="EW3" s="3">
        <v>0</v>
      </c>
      <c r="EX3" s="3">
        <v>0</v>
      </c>
      <c r="EY3" s="3">
        <v>0</v>
      </c>
      <c r="EZ3" s="2" t="s">
        <v>189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2" t="s">
        <v>189</v>
      </c>
    </row>
    <row r="4" spans="1:163">
      <c r="A4" t="s">
        <v>50</v>
      </c>
      <c r="B4" t="s">
        <v>43</v>
      </c>
      <c r="C4" t="s">
        <v>15</v>
      </c>
      <c r="D4">
        <v>1</v>
      </c>
      <c r="E4" t="s">
        <v>187</v>
      </c>
      <c r="F4" t="str">
        <f t="shared" si="0"/>
        <v>ABLA-H-1N</v>
      </c>
      <c r="G4" s="15">
        <v>2751</v>
      </c>
      <c r="H4" s="1">
        <f t="shared" si="1"/>
        <v>48.627510000000001</v>
      </c>
      <c r="I4" s="1">
        <v>3385</v>
      </c>
      <c r="J4" s="1">
        <f t="shared" si="2"/>
        <v>113.83385</v>
      </c>
      <c r="K4" s="1">
        <v>59</v>
      </c>
      <c r="L4" s="1">
        <f t="shared" si="3"/>
        <v>2259</v>
      </c>
      <c r="M4" s="1">
        <v>44.7</v>
      </c>
      <c r="N4" s="3">
        <v>240</v>
      </c>
      <c r="O4" s="15">
        <v>16.8</v>
      </c>
      <c r="P4" s="16">
        <v>0.7</v>
      </c>
      <c r="Q4" s="3">
        <v>5</v>
      </c>
      <c r="R4" s="3">
        <v>15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3">
        <v>0</v>
      </c>
      <c r="AT4" s="1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62">
        <v>0</v>
      </c>
      <c r="BB4" s="1">
        <f t="shared" si="4"/>
        <v>80</v>
      </c>
      <c r="BC4" s="1">
        <f t="shared" si="5"/>
        <v>75</v>
      </c>
      <c r="BD4" s="1">
        <f t="shared" si="6"/>
        <v>75</v>
      </c>
      <c r="BE4" s="1">
        <f t="shared" si="7"/>
        <v>5</v>
      </c>
      <c r="BF4" s="1">
        <f t="shared" si="8"/>
        <v>80</v>
      </c>
      <c r="BG4" s="1">
        <f t="shared" si="9"/>
        <v>0</v>
      </c>
      <c r="BH4" s="1">
        <f t="shared" si="10"/>
        <v>0</v>
      </c>
      <c r="BI4" s="1">
        <f t="shared" si="11"/>
        <v>0</v>
      </c>
      <c r="BJ4" s="1">
        <f t="shared" si="12"/>
        <v>0</v>
      </c>
      <c r="BK4" s="1">
        <f t="shared" si="13"/>
        <v>75</v>
      </c>
      <c r="BL4" s="1">
        <f t="shared" si="14"/>
        <v>0</v>
      </c>
      <c r="BM4" s="1">
        <f t="shared" si="15"/>
        <v>5</v>
      </c>
      <c r="BN4" s="41">
        <v>12</v>
      </c>
      <c r="BO4" s="41">
        <v>1</v>
      </c>
      <c r="BP4" s="41">
        <v>0</v>
      </c>
      <c r="BQ4" s="41">
        <v>0</v>
      </c>
      <c r="BR4" s="41">
        <v>0</v>
      </c>
      <c r="BS4" s="41">
        <v>0</v>
      </c>
      <c r="BT4" s="41">
        <v>0</v>
      </c>
      <c r="BU4" s="41">
        <v>0</v>
      </c>
      <c r="BV4" s="41">
        <v>0</v>
      </c>
      <c r="BW4" s="41">
        <v>0</v>
      </c>
      <c r="BX4" s="41">
        <v>0</v>
      </c>
      <c r="BY4" s="41">
        <v>0</v>
      </c>
      <c r="BZ4" s="41">
        <v>0</v>
      </c>
      <c r="CA4" s="41">
        <v>0</v>
      </c>
      <c r="CB4" s="41">
        <v>0</v>
      </c>
      <c r="CC4" s="41">
        <v>0</v>
      </c>
      <c r="CD4" s="41">
        <v>0</v>
      </c>
      <c r="CE4" s="41">
        <v>0</v>
      </c>
      <c r="CF4" s="41">
        <v>0</v>
      </c>
      <c r="CG4" s="41">
        <v>0</v>
      </c>
      <c r="CH4" s="41">
        <v>0</v>
      </c>
      <c r="CI4" s="94">
        <v>0</v>
      </c>
      <c r="CJ4" s="1">
        <f t="shared" ref="CJ4:CJ67" si="18">SUM(BN4:CI4)</f>
        <v>13</v>
      </c>
      <c r="CK4" s="1">
        <f t="shared" ref="CK4:CK67" si="19">SUM(BN4,BP4,BR4,BT4,BV4,BX4,BZ4,CB4,CD4,CF4,CH4)</f>
        <v>12</v>
      </c>
      <c r="CL4" s="1">
        <f t="shared" si="16"/>
        <v>13</v>
      </c>
      <c r="CM4" s="1">
        <f t="shared" si="17"/>
        <v>12</v>
      </c>
      <c r="CN4" s="1">
        <f t="shared" ref="CN4:CN67" si="20">CJ4-CL4</f>
        <v>0</v>
      </c>
      <c r="CO4" s="1">
        <f t="shared" ref="CO4:CO67" si="21">CK4-CM4</f>
        <v>0</v>
      </c>
      <c r="CP4">
        <v>-18.899999999999999</v>
      </c>
      <c r="CQ4">
        <v>59.3</v>
      </c>
      <c r="CR4">
        <v>-18.899999999999999</v>
      </c>
      <c r="CS4">
        <v>6</v>
      </c>
      <c r="CT4" s="3">
        <f t="shared" ref="CT4:CT66" si="22">CS4*(CQ4-CR4)/100</f>
        <v>4.6919999999999993</v>
      </c>
      <c r="CU4">
        <v>0</v>
      </c>
      <c r="CV4" t="s">
        <v>189</v>
      </c>
      <c r="CW4">
        <v>585</v>
      </c>
      <c r="CX4" s="62">
        <v>586</v>
      </c>
      <c r="CY4" s="1">
        <v>6</v>
      </c>
      <c r="CZ4" s="3">
        <v>25</v>
      </c>
      <c r="DA4" s="3">
        <v>11</v>
      </c>
      <c r="DB4" s="3">
        <v>8</v>
      </c>
      <c r="DC4" s="3">
        <v>0</v>
      </c>
      <c r="DD4" s="2" t="s">
        <v>189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2" t="s">
        <v>189</v>
      </c>
      <c r="DK4" s="3">
        <v>0</v>
      </c>
      <c r="DL4" s="3">
        <v>0</v>
      </c>
      <c r="DM4" s="3">
        <v>0</v>
      </c>
      <c r="DN4" s="3">
        <v>0</v>
      </c>
      <c r="DO4" s="2" t="s">
        <v>189</v>
      </c>
      <c r="DP4" s="3">
        <v>0</v>
      </c>
      <c r="DQ4" s="3">
        <v>0</v>
      </c>
      <c r="DR4" s="3">
        <v>0</v>
      </c>
      <c r="DS4" s="3">
        <v>0</v>
      </c>
      <c r="DT4" s="2" t="s">
        <v>189</v>
      </c>
      <c r="DU4" s="3">
        <v>0</v>
      </c>
      <c r="DV4" s="3">
        <v>0</v>
      </c>
      <c r="DW4" s="3">
        <v>0</v>
      </c>
      <c r="DX4" s="3">
        <v>0</v>
      </c>
      <c r="DY4" s="58" t="s">
        <v>189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2" t="s">
        <v>189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2" t="s">
        <v>189</v>
      </c>
      <c r="EL4" s="3">
        <v>0</v>
      </c>
      <c r="EM4" s="3">
        <v>0</v>
      </c>
      <c r="EN4" s="3">
        <v>0</v>
      </c>
      <c r="EO4" s="3">
        <v>0</v>
      </c>
      <c r="EP4" s="2" t="s">
        <v>189</v>
      </c>
      <c r="EQ4" s="3">
        <v>0</v>
      </c>
      <c r="ER4" s="3">
        <v>0</v>
      </c>
      <c r="ES4" s="3">
        <v>0</v>
      </c>
      <c r="ET4" s="3">
        <v>0</v>
      </c>
      <c r="EU4" s="2" t="s">
        <v>189</v>
      </c>
      <c r="EV4" s="3">
        <v>0</v>
      </c>
      <c r="EW4" s="3">
        <v>0</v>
      </c>
      <c r="EX4" s="3">
        <v>0</v>
      </c>
      <c r="EY4" s="3">
        <v>0</v>
      </c>
      <c r="EZ4" s="2" t="s">
        <v>189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2" t="s">
        <v>189</v>
      </c>
    </row>
    <row r="5" spans="1:163">
      <c r="A5" t="s">
        <v>50</v>
      </c>
      <c r="B5" t="s">
        <v>43</v>
      </c>
      <c r="C5" t="s">
        <v>15</v>
      </c>
      <c r="D5">
        <v>2</v>
      </c>
      <c r="E5" t="s">
        <v>186</v>
      </c>
      <c r="F5" t="str">
        <f t="shared" si="0"/>
        <v>ABLA-H-2C</v>
      </c>
      <c r="G5" s="15">
        <v>2709</v>
      </c>
      <c r="H5" s="1">
        <f t="shared" si="1"/>
        <v>48.627090000000003</v>
      </c>
      <c r="I5" s="1">
        <v>3396</v>
      </c>
      <c r="J5" s="1">
        <f t="shared" si="2"/>
        <v>113.83395999999999</v>
      </c>
      <c r="K5" s="1">
        <v>49</v>
      </c>
      <c r="L5" s="1">
        <f t="shared" si="3"/>
        <v>2249</v>
      </c>
      <c r="M5" s="1">
        <v>53.3</v>
      </c>
      <c r="N5" s="3">
        <v>240</v>
      </c>
      <c r="O5" s="15">
        <v>22.7</v>
      </c>
      <c r="P5" s="16">
        <v>1</v>
      </c>
      <c r="Q5" s="3">
        <v>10</v>
      </c>
      <c r="R5" s="3">
        <v>16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3">
        <v>0</v>
      </c>
      <c r="AT5" s="1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62">
        <v>0</v>
      </c>
      <c r="BB5" s="1">
        <f t="shared" si="4"/>
        <v>160</v>
      </c>
      <c r="BC5" s="1">
        <f t="shared" si="5"/>
        <v>160</v>
      </c>
      <c r="BD5" s="1">
        <f t="shared" si="6"/>
        <v>160</v>
      </c>
      <c r="BE5" s="1">
        <f t="shared" si="7"/>
        <v>0</v>
      </c>
      <c r="BF5" s="1">
        <f t="shared" si="8"/>
        <v>160</v>
      </c>
      <c r="BG5" s="1">
        <f t="shared" si="9"/>
        <v>0</v>
      </c>
      <c r="BH5" s="1">
        <f t="shared" si="10"/>
        <v>0</v>
      </c>
      <c r="BI5" s="1">
        <f t="shared" si="11"/>
        <v>0</v>
      </c>
      <c r="BJ5" s="1">
        <f t="shared" si="12"/>
        <v>0</v>
      </c>
      <c r="BK5" s="1">
        <f t="shared" si="13"/>
        <v>160</v>
      </c>
      <c r="BL5" s="1">
        <f t="shared" si="14"/>
        <v>0</v>
      </c>
      <c r="BM5" s="1">
        <f t="shared" si="15"/>
        <v>0</v>
      </c>
      <c r="BN5" s="41">
        <v>16</v>
      </c>
      <c r="BO5" s="41">
        <v>0</v>
      </c>
      <c r="BP5" s="41">
        <v>0</v>
      </c>
      <c r="BQ5" s="41">
        <v>0</v>
      </c>
      <c r="BR5" s="41">
        <v>0</v>
      </c>
      <c r="BS5" s="41">
        <v>0</v>
      </c>
      <c r="BT5" s="41">
        <v>0</v>
      </c>
      <c r="BU5" s="41">
        <v>0</v>
      </c>
      <c r="BV5" s="41">
        <v>0</v>
      </c>
      <c r="BW5" s="41">
        <v>0</v>
      </c>
      <c r="BX5" s="41">
        <v>0</v>
      </c>
      <c r="BY5" s="41">
        <v>0</v>
      </c>
      <c r="BZ5" s="41">
        <v>0</v>
      </c>
      <c r="CA5" s="41">
        <v>0</v>
      </c>
      <c r="CB5" s="41">
        <v>0</v>
      </c>
      <c r="CC5" s="41">
        <v>0</v>
      </c>
      <c r="CD5" s="41">
        <v>0</v>
      </c>
      <c r="CE5" s="41">
        <v>0</v>
      </c>
      <c r="CF5" s="41">
        <v>0</v>
      </c>
      <c r="CG5" s="41">
        <v>0</v>
      </c>
      <c r="CH5" s="41">
        <v>0</v>
      </c>
      <c r="CI5" s="94">
        <v>0</v>
      </c>
      <c r="CJ5" s="1">
        <f t="shared" si="18"/>
        <v>16</v>
      </c>
      <c r="CK5" s="1">
        <f t="shared" si="19"/>
        <v>16</v>
      </c>
      <c r="CL5" s="1">
        <f t="shared" si="16"/>
        <v>16</v>
      </c>
      <c r="CM5" s="1">
        <f t="shared" si="17"/>
        <v>16</v>
      </c>
      <c r="CN5" s="1">
        <f t="shared" si="20"/>
        <v>0</v>
      </c>
      <c r="CO5" s="1">
        <f t="shared" si="21"/>
        <v>0</v>
      </c>
      <c r="CP5">
        <v>-9.4</v>
      </c>
      <c r="CQ5">
        <v>64.5</v>
      </c>
      <c r="CR5">
        <v>-27.9</v>
      </c>
      <c r="CS5">
        <v>7.5</v>
      </c>
      <c r="CT5" s="3">
        <f t="shared" si="22"/>
        <v>6.93</v>
      </c>
      <c r="CU5">
        <v>3</v>
      </c>
      <c r="CV5" t="s">
        <v>189</v>
      </c>
      <c r="CW5">
        <v>587</v>
      </c>
      <c r="CX5" s="62">
        <v>588</v>
      </c>
      <c r="CY5" s="1">
        <v>14</v>
      </c>
      <c r="CZ5" s="3">
        <v>36</v>
      </c>
      <c r="DA5" s="3">
        <v>14</v>
      </c>
      <c r="DB5" s="3">
        <v>16</v>
      </c>
      <c r="DC5" s="3">
        <v>0</v>
      </c>
      <c r="DD5" s="2" t="s">
        <v>189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2" t="s">
        <v>189</v>
      </c>
      <c r="DK5" s="3">
        <v>0</v>
      </c>
      <c r="DL5" s="3">
        <v>0</v>
      </c>
      <c r="DM5" s="3">
        <v>0</v>
      </c>
      <c r="DN5" s="3">
        <v>0</v>
      </c>
      <c r="DO5" s="2" t="s">
        <v>189</v>
      </c>
      <c r="DP5" s="3">
        <v>0</v>
      </c>
      <c r="DQ5" s="3">
        <v>0</v>
      </c>
      <c r="DR5" s="3">
        <v>0</v>
      </c>
      <c r="DS5" s="3">
        <v>0</v>
      </c>
      <c r="DT5" s="2" t="s">
        <v>189</v>
      </c>
      <c r="DU5" s="3">
        <v>0</v>
      </c>
      <c r="DV5" s="3">
        <v>0</v>
      </c>
      <c r="DW5" s="3">
        <v>0</v>
      </c>
      <c r="DX5" s="3">
        <v>0</v>
      </c>
      <c r="DY5" s="58" t="s">
        <v>189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2" t="s">
        <v>189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2" t="s">
        <v>189</v>
      </c>
      <c r="EL5" s="3">
        <v>0</v>
      </c>
      <c r="EM5" s="3">
        <v>0</v>
      </c>
      <c r="EN5" s="3">
        <v>0</v>
      </c>
      <c r="EO5" s="3">
        <v>0</v>
      </c>
      <c r="EP5" s="2" t="s">
        <v>189</v>
      </c>
      <c r="EQ5" s="3">
        <v>0</v>
      </c>
      <c r="ER5" s="3">
        <v>0</v>
      </c>
      <c r="ES5" s="3">
        <v>0</v>
      </c>
      <c r="ET5" s="3">
        <v>0</v>
      </c>
      <c r="EU5" s="2" t="s">
        <v>189</v>
      </c>
      <c r="EV5" s="3">
        <v>0</v>
      </c>
      <c r="EW5" s="3">
        <v>0</v>
      </c>
      <c r="EX5" s="3">
        <v>0</v>
      </c>
      <c r="EY5" s="3">
        <v>0</v>
      </c>
      <c r="EZ5" s="2" t="s">
        <v>189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2" t="s">
        <v>189</v>
      </c>
    </row>
    <row r="6" spans="1:163">
      <c r="A6" t="s">
        <v>50</v>
      </c>
      <c r="B6" t="s">
        <v>43</v>
      </c>
      <c r="C6" t="s">
        <v>15</v>
      </c>
      <c r="D6">
        <v>2</v>
      </c>
      <c r="E6" t="s">
        <v>187</v>
      </c>
      <c r="F6" t="str">
        <f t="shared" si="0"/>
        <v>ABLA-H-2N</v>
      </c>
      <c r="G6" s="15">
        <v>2699</v>
      </c>
      <c r="H6" s="1">
        <f t="shared" si="1"/>
        <v>48.626989999999999</v>
      </c>
      <c r="I6" s="3">
        <v>3408</v>
      </c>
      <c r="J6" s="1">
        <f t="shared" si="2"/>
        <v>113.83408</v>
      </c>
      <c r="K6" s="3">
        <v>38</v>
      </c>
      <c r="L6" s="1">
        <f t="shared" si="3"/>
        <v>2238</v>
      </c>
      <c r="M6" s="1">
        <v>52.4</v>
      </c>
      <c r="N6" s="3">
        <v>250</v>
      </c>
      <c r="O6" s="15">
        <v>20.6</v>
      </c>
      <c r="P6" s="16">
        <v>1</v>
      </c>
      <c r="Q6" s="3">
        <v>10</v>
      </c>
      <c r="R6" s="3">
        <v>10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3">
        <v>0</v>
      </c>
      <c r="AT6" s="1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s="62">
        <v>0</v>
      </c>
      <c r="BB6" s="1">
        <f t="shared" si="4"/>
        <v>100</v>
      </c>
      <c r="BC6" s="1">
        <f t="shared" si="5"/>
        <v>100</v>
      </c>
      <c r="BD6" s="1">
        <f t="shared" si="6"/>
        <v>100</v>
      </c>
      <c r="BE6" s="1">
        <f t="shared" si="7"/>
        <v>0</v>
      </c>
      <c r="BF6" s="1">
        <f t="shared" si="8"/>
        <v>100</v>
      </c>
      <c r="BG6" s="1">
        <f t="shared" si="9"/>
        <v>0</v>
      </c>
      <c r="BH6" s="1">
        <f t="shared" si="10"/>
        <v>0</v>
      </c>
      <c r="BI6" s="1">
        <f t="shared" si="11"/>
        <v>0</v>
      </c>
      <c r="BJ6" s="1">
        <f t="shared" si="12"/>
        <v>0</v>
      </c>
      <c r="BK6" s="1">
        <f t="shared" si="13"/>
        <v>100</v>
      </c>
      <c r="BL6" s="1">
        <f t="shared" si="14"/>
        <v>0</v>
      </c>
      <c r="BM6" s="1">
        <f t="shared" si="15"/>
        <v>0</v>
      </c>
      <c r="BN6" s="41">
        <v>9</v>
      </c>
      <c r="BO6" s="41">
        <v>0</v>
      </c>
      <c r="BP6" s="41">
        <v>0</v>
      </c>
      <c r="BQ6" s="41">
        <v>0</v>
      </c>
      <c r="BR6" s="41">
        <v>0</v>
      </c>
      <c r="BS6" s="41">
        <v>0</v>
      </c>
      <c r="BT6" s="41">
        <v>0</v>
      </c>
      <c r="BU6" s="41">
        <v>0</v>
      </c>
      <c r="BV6" s="41">
        <v>0</v>
      </c>
      <c r="BW6" s="41">
        <v>0</v>
      </c>
      <c r="BX6" s="41">
        <v>0</v>
      </c>
      <c r="BY6" s="41">
        <v>0</v>
      </c>
      <c r="BZ6" s="41">
        <v>0</v>
      </c>
      <c r="CA6" s="41">
        <v>0</v>
      </c>
      <c r="CB6" s="41">
        <v>0</v>
      </c>
      <c r="CC6" s="41">
        <v>0</v>
      </c>
      <c r="CD6" s="41">
        <v>0</v>
      </c>
      <c r="CE6" s="41">
        <v>0</v>
      </c>
      <c r="CF6" s="41">
        <v>0</v>
      </c>
      <c r="CG6" s="41">
        <v>0</v>
      </c>
      <c r="CH6" s="41">
        <v>0</v>
      </c>
      <c r="CI6" s="94">
        <v>0</v>
      </c>
      <c r="CJ6" s="1">
        <f t="shared" si="18"/>
        <v>9</v>
      </c>
      <c r="CK6" s="1">
        <f t="shared" si="19"/>
        <v>9</v>
      </c>
      <c r="CL6" s="1">
        <f t="shared" si="16"/>
        <v>9</v>
      </c>
      <c r="CM6" s="1">
        <f t="shared" si="17"/>
        <v>9</v>
      </c>
      <c r="CN6" s="1">
        <f t="shared" si="20"/>
        <v>0</v>
      </c>
      <c r="CO6" s="1">
        <f t="shared" si="21"/>
        <v>0</v>
      </c>
      <c r="CP6">
        <v>-23.9</v>
      </c>
      <c r="CQ6">
        <v>119</v>
      </c>
      <c r="CR6" s="3">
        <v>-25.8</v>
      </c>
      <c r="CS6" s="3">
        <v>5</v>
      </c>
      <c r="CT6" s="3">
        <f t="shared" si="22"/>
        <v>7.24</v>
      </c>
      <c r="CU6" s="3">
        <v>1</v>
      </c>
      <c r="CV6" t="s">
        <v>189</v>
      </c>
      <c r="CW6">
        <v>589</v>
      </c>
      <c r="CX6" s="62">
        <v>590</v>
      </c>
      <c r="CY6" s="1">
        <v>11</v>
      </c>
      <c r="CZ6" s="3">
        <v>25</v>
      </c>
      <c r="DA6" s="3">
        <v>8</v>
      </c>
      <c r="DB6" s="3">
        <v>7</v>
      </c>
      <c r="DC6" s="3">
        <v>0</v>
      </c>
      <c r="DD6" s="2" t="s">
        <v>189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2" t="s">
        <v>189</v>
      </c>
      <c r="DK6" s="3">
        <v>0</v>
      </c>
      <c r="DL6" s="3">
        <v>0</v>
      </c>
      <c r="DM6" s="3">
        <v>0</v>
      </c>
      <c r="DN6" s="3">
        <v>0</v>
      </c>
      <c r="DO6" s="2" t="s">
        <v>189</v>
      </c>
      <c r="DP6" s="3">
        <v>0</v>
      </c>
      <c r="DQ6" s="3">
        <v>0</v>
      </c>
      <c r="DR6" s="3">
        <v>0</v>
      </c>
      <c r="DS6" s="3">
        <v>0</v>
      </c>
      <c r="DT6" s="2" t="s">
        <v>189</v>
      </c>
      <c r="DU6" s="3">
        <v>0</v>
      </c>
      <c r="DV6" s="3">
        <v>0</v>
      </c>
      <c r="DW6" s="3">
        <v>0</v>
      </c>
      <c r="DX6" s="3">
        <v>0</v>
      </c>
      <c r="DY6" s="58" t="s">
        <v>189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2" t="s">
        <v>189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2" t="s">
        <v>189</v>
      </c>
      <c r="EL6" s="3">
        <v>0</v>
      </c>
      <c r="EM6" s="3">
        <v>0</v>
      </c>
      <c r="EN6" s="3">
        <v>0</v>
      </c>
      <c r="EO6" s="3">
        <v>0</v>
      </c>
      <c r="EP6" s="2" t="s">
        <v>189</v>
      </c>
      <c r="EQ6" s="3">
        <v>0</v>
      </c>
      <c r="ER6" s="3">
        <v>1</v>
      </c>
      <c r="ES6" s="3">
        <v>0</v>
      </c>
      <c r="ET6" s="3">
        <v>1</v>
      </c>
      <c r="EU6" s="2" t="s">
        <v>189</v>
      </c>
      <c r="EV6" s="3">
        <v>0</v>
      </c>
      <c r="EW6" s="3">
        <v>0</v>
      </c>
      <c r="EX6" s="3">
        <v>0</v>
      </c>
      <c r="EY6" s="3">
        <v>0</v>
      </c>
      <c r="EZ6" s="2" t="s">
        <v>189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2" t="s">
        <v>189</v>
      </c>
    </row>
    <row r="7" spans="1:163">
      <c r="A7" t="s">
        <v>50</v>
      </c>
      <c r="B7" t="s">
        <v>43</v>
      </c>
      <c r="C7" t="s">
        <v>15</v>
      </c>
      <c r="D7">
        <v>3</v>
      </c>
      <c r="E7" t="s">
        <v>186</v>
      </c>
      <c r="F7" t="str">
        <f t="shared" si="0"/>
        <v>ABLA-H-3C</v>
      </c>
      <c r="G7" s="15">
        <v>2897</v>
      </c>
      <c r="H7" s="1">
        <f t="shared" si="1"/>
        <v>48.628970000000002</v>
      </c>
      <c r="I7" s="3">
        <v>3404</v>
      </c>
      <c r="J7" s="1">
        <f t="shared" si="2"/>
        <v>113.83404</v>
      </c>
      <c r="K7" s="3">
        <v>72</v>
      </c>
      <c r="L7" s="1">
        <f t="shared" si="3"/>
        <v>2272</v>
      </c>
      <c r="M7" s="1">
        <v>56.7</v>
      </c>
      <c r="N7" s="3">
        <v>240</v>
      </c>
      <c r="O7" s="15">
        <v>19.600000000000001</v>
      </c>
      <c r="P7" s="16">
        <v>1.1000000000000001</v>
      </c>
      <c r="Q7" s="3">
        <v>5</v>
      </c>
      <c r="R7" s="3">
        <v>13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3">
        <v>0</v>
      </c>
      <c r="AT7" s="1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62">
        <v>0</v>
      </c>
      <c r="BB7" s="1">
        <f t="shared" si="4"/>
        <v>70</v>
      </c>
      <c r="BC7" s="1">
        <f t="shared" si="5"/>
        <v>65</v>
      </c>
      <c r="BD7" s="1">
        <f t="shared" si="6"/>
        <v>70</v>
      </c>
      <c r="BE7" s="1">
        <f t="shared" si="7"/>
        <v>5</v>
      </c>
      <c r="BF7" s="1">
        <f t="shared" si="8"/>
        <v>70</v>
      </c>
      <c r="BG7" s="1">
        <f t="shared" si="9"/>
        <v>0</v>
      </c>
      <c r="BH7" s="1">
        <f t="shared" si="10"/>
        <v>0</v>
      </c>
      <c r="BI7" s="1">
        <f t="shared" si="11"/>
        <v>0</v>
      </c>
      <c r="BJ7" s="1">
        <f t="shared" si="12"/>
        <v>0</v>
      </c>
      <c r="BK7" s="1">
        <f t="shared" si="13"/>
        <v>65</v>
      </c>
      <c r="BL7" s="1">
        <f t="shared" si="14"/>
        <v>5</v>
      </c>
      <c r="BM7" s="1">
        <f t="shared" si="15"/>
        <v>0</v>
      </c>
      <c r="BN7" s="41">
        <v>10</v>
      </c>
      <c r="BO7" s="41">
        <v>1</v>
      </c>
      <c r="BP7" s="41">
        <v>0</v>
      </c>
      <c r="BQ7" s="41">
        <v>0</v>
      </c>
      <c r="BR7" s="41">
        <v>0</v>
      </c>
      <c r="BS7" s="41">
        <v>0</v>
      </c>
      <c r="BT7" s="41">
        <v>0</v>
      </c>
      <c r="BU7" s="41">
        <v>0</v>
      </c>
      <c r="BV7" s="41">
        <v>0</v>
      </c>
      <c r="BW7" s="41">
        <v>0</v>
      </c>
      <c r="BX7" s="41">
        <v>0</v>
      </c>
      <c r="BY7" s="41">
        <v>0</v>
      </c>
      <c r="BZ7" s="41">
        <v>0</v>
      </c>
      <c r="CA7" s="41">
        <v>0</v>
      </c>
      <c r="CB7" s="41">
        <v>0</v>
      </c>
      <c r="CC7" s="41">
        <v>0</v>
      </c>
      <c r="CD7" s="41">
        <v>0</v>
      </c>
      <c r="CE7" s="41">
        <v>0</v>
      </c>
      <c r="CF7" s="41">
        <v>0</v>
      </c>
      <c r="CG7" s="41">
        <v>0</v>
      </c>
      <c r="CH7" s="41">
        <v>0</v>
      </c>
      <c r="CI7" s="94">
        <v>0</v>
      </c>
      <c r="CJ7" s="1">
        <f t="shared" si="18"/>
        <v>11</v>
      </c>
      <c r="CK7" s="1">
        <f t="shared" si="19"/>
        <v>10</v>
      </c>
      <c r="CL7" s="1">
        <f t="shared" si="16"/>
        <v>11</v>
      </c>
      <c r="CM7" s="1">
        <f t="shared" si="17"/>
        <v>10</v>
      </c>
      <c r="CN7" s="1">
        <f t="shared" si="20"/>
        <v>0</v>
      </c>
      <c r="CO7" s="1">
        <f t="shared" si="21"/>
        <v>0</v>
      </c>
      <c r="CP7" s="3">
        <v>15</v>
      </c>
      <c r="CQ7" s="3">
        <v>35.700000000000003</v>
      </c>
      <c r="CR7" s="28">
        <v>0</v>
      </c>
      <c r="CS7" s="3">
        <v>14</v>
      </c>
      <c r="CT7" s="3">
        <f t="shared" si="22"/>
        <v>4.9980000000000011</v>
      </c>
      <c r="CU7" s="3">
        <v>4</v>
      </c>
      <c r="CV7" s="3">
        <v>0.8</v>
      </c>
      <c r="CW7" s="3">
        <v>990</v>
      </c>
      <c r="CX7" s="63">
        <v>991</v>
      </c>
      <c r="CY7" s="1">
        <f>14*2</f>
        <v>28</v>
      </c>
      <c r="CZ7" s="3">
        <f>30*2</f>
        <v>60</v>
      </c>
      <c r="DA7" s="3">
        <f>17*2</f>
        <v>34</v>
      </c>
      <c r="DB7" s="3">
        <f>9*2</f>
        <v>18</v>
      </c>
      <c r="DC7" s="3">
        <v>0</v>
      </c>
      <c r="DD7" s="2" t="s">
        <v>189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2" t="s">
        <v>189</v>
      </c>
      <c r="DK7" s="3">
        <v>0</v>
      </c>
      <c r="DL7" s="3">
        <v>0</v>
      </c>
      <c r="DM7" s="3">
        <v>0</v>
      </c>
      <c r="DN7" s="3">
        <v>0</v>
      </c>
      <c r="DO7" s="2" t="s">
        <v>189</v>
      </c>
      <c r="DP7" s="3">
        <v>0</v>
      </c>
      <c r="DQ7" s="3">
        <v>0</v>
      </c>
      <c r="DR7" s="3">
        <v>0</v>
      </c>
      <c r="DS7" s="3">
        <v>0</v>
      </c>
      <c r="DT7" s="2" t="s">
        <v>189</v>
      </c>
      <c r="DU7" s="3">
        <v>0</v>
      </c>
      <c r="DV7" s="3">
        <v>0</v>
      </c>
      <c r="DW7" s="3">
        <v>0</v>
      </c>
      <c r="DX7" s="3">
        <v>0</v>
      </c>
      <c r="DY7" s="58" t="s">
        <v>189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2" t="s">
        <v>189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2" t="s">
        <v>189</v>
      </c>
      <c r="EL7" s="3">
        <v>0</v>
      </c>
      <c r="EM7" s="3">
        <v>0</v>
      </c>
      <c r="EN7" s="3">
        <v>0</v>
      </c>
      <c r="EO7" s="3">
        <v>0</v>
      </c>
      <c r="EP7" s="2" t="s">
        <v>189</v>
      </c>
      <c r="EQ7" s="3">
        <v>0</v>
      </c>
      <c r="ER7" s="3">
        <v>0</v>
      </c>
      <c r="ES7" s="3">
        <v>0</v>
      </c>
      <c r="ET7" s="3">
        <v>0</v>
      </c>
      <c r="EU7" s="2" t="s">
        <v>189</v>
      </c>
      <c r="EV7" s="3">
        <v>0</v>
      </c>
      <c r="EW7" s="3">
        <v>0</v>
      </c>
      <c r="EX7" s="3">
        <v>0</v>
      </c>
      <c r="EY7" s="3">
        <v>0</v>
      </c>
      <c r="EZ7" s="2" t="s">
        <v>189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2" t="s">
        <v>189</v>
      </c>
    </row>
    <row r="8" spans="1:163">
      <c r="A8" t="s">
        <v>50</v>
      </c>
      <c r="B8" t="s">
        <v>43</v>
      </c>
      <c r="C8" t="s">
        <v>15</v>
      </c>
      <c r="D8">
        <v>3</v>
      </c>
      <c r="E8" t="s">
        <v>187</v>
      </c>
      <c r="F8" t="str">
        <f t="shared" si="0"/>
        <v>ABLA-H-3N</v>
      </c>
      <c r="G8" s="15">
        <v>2894</v>
      </c>
      <c r="H8" s="1">
        <f t="shared" si="1"/>
        <v>48.62894</v>
      </c>
      <c r="I8" s="3">
        <v>3430</v>
      </c>
      <c r="J8" s="1">
        <f t="shared" si="2"/>
        <v>113.8343</v>
      </c>
      <c r="K8" s="3">
        <v>66</v>
      </c>
      <c r="L8" s="1">
        <f t="shared" si="3"/>
        <v>2266</v>
      </c>
      <c r="M8" s="1">
        <v>44.9</v>
      </c>
      <c r="N8" s="3">
        <v>260</v>
      </c>
      <c r="O8" s="15">
        <v>19.5</v>
      </c>
      <c r="P8" s="16">
        <v>0.8</v>
      </c>
      <c r="Q8" s="3">
        <v>5</v>
      </c>
      <c r="R8" s="3">
        <v>9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3">
        <v>0</v>
      </c>
      <c r="AT8" s="1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s="62">
        <v>0</v>
      </c>
      <c r="BB8" s="1">
        <f t="shared" si="4"/>
        <v>50</v>
      </c>
      <c r="BC8" s="1">
        <f t="shared" si="5"/>
        <v>45</v>
      </c>
      <c r="BD8" s="1">
        <f t="shared" si="6"/>
        <v>45</v>
      </c>
      <c r="BE8" s="1">
        <f t="shared" si="7"/>
        <v>5</v>
      </c>
      <c r="BF8" s="1">
        <f t="shared" si="8"/>
        <v>50</v>
      </c>
      <c r="BG8" s="1">
        <f t="shared" si="9"/>
        <v>0</v>
      </c>
      <c r="BH8" s="1">
        <f t="shared" si="10"/>
        <v>0</v>
      </c>
      <c r="BI8" s="1">
        <f t="shared" si="11"/>
        <v>0</v>
      </c>
      <c r="BJ8" s="1">
        <f t="shared" si="12"/>
        <v>0</v>
      </c>
      <c r="BK8" s="1">
        <f t="shared" si="13"/>
        <v>45</v>
      </c>
      <c r="BL8" s="1">
        <f t="shared" si="14"/>
        <v>0</v>
      </c>
      <c r="BM8" s="1">
        <f t="shared" si="15"/>
        <v>5</v>
      </c>
      <c r="BN8" s="41">
        <v>11</v>
      </c>
      <c r="BO8" s="41">
        <v>0</v>
      </c>
      <c r="BP8" s="41">
        <v>0</v>
      </c>
      <c r="BQ8" s="41">
        <v>0</v>
      </c>
      <c r="BR8" s="41">
        <v>0</v>
      </c>
      <c r="BS8" s="41">
        <v>0</v>
      </c>
      <c r="BT8" s="41">
        <v>0</v>
      </c>
      <c r="BU8" s="41">
        <v>0</v>
      </c>
      <c r="BV8" s="41">
        <v>0</v>
      </c>
      <c r="BW8" s="41">
        <v>0</v>
      </c>
      <c r="BX8" s="41">
        <v>0</v>
      </c>
      <c r="BY8" s="41">
        <v>0</v>
      </c>
      <c r="BZ8" s="41">
        <v>0</v>
      </c>
      <c r="CA8" s="41">
        <v>0</v>
      </c>
      <c r="CB8" s="41">
        <v>0</v>
      </c>
      <c r="CC8" s="41">
        <v>0</v>
      </c>
      <c r="CD8" s="41">
        <v>0</v>
      </c>
      <c r="CE8" s="41">
        <v>0</v>
      </c>
      <c r="CF8" s="41">
        <v>0</v>
      </c>
      <c r="CG8" s="41">
        <v>0</v>
      </c>
      <c r="CH8" s="41">
        <v>0</v>
      </c>
      <c r="CI8" s="94">
        <v>0</v>
      </c>
      <c r="CJ8" s="1">
        <f t="shared" si="18"/>
        <v>11</v>
      </c>
      <c r="CK8" s="1">
        <f t="shared" si="19"/>
        <v>11</v>
      </c>
      <c r="CL8" s="1">
        <f t="shared" si="16"/>
        <v>11</v>
      </c>
      <c r="CM8" s="1">
        <f t="shared" si="17"/>
        <v>11</v>
      </c>
      <c r="CN8" s="1">
        <f t="shared" si="20"/>
        <v>0</v>
      </c>
      <c r="CO8" s="1">
        <f t="shared" si="21"/>
        <v>0</v>
      </c>
      <c r="CP8" s="3">
        <v>5.5</v>
      </c>
      <c r="CQ8" s="3">
        <v>29</v>
      </c>
      <c r="CR8" s="3">
        <v>-1.2</v>
      </c>
      <c r="CS8" s="3">
        <v>13</v>
      </c>
      <c r="CT8" s="3">
        <f t="shared" si="22"/>
        <v>3.9259999999999997</v>
      </c>
      <c r="CU8" s="3">
        <v>1</v>
      </c>
      <c r="CV8" s="3">
        <v>0.9</v>
      </c>
      <c r="CW8" s="3">
        <v>988</v>
      </c>
      <c r="CX8" s="63">
        <v>989</v>
      </c>
      <c r="CY8" s="1">
        <f>27*2</f>
        <v>54</v>
      </c>
      <c r="CZ8" s="3">
        <f>22*2</f>
        <v>44</v>
      </c>
      <c r="DA8" s="3">
        <f>14*2</f>
        <v>28</v>
      </c>
      <c r="DB8" s="3">
        <f>8*2</f>
        <v>16</v>
      </c>
      <c r="DC8" s="3">
        <v>0</v>
      </c>
      <c r="DD8" s="2" t="s">
        <v>190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2" t="s">
        <v>189</v>
      </c>
      <c r="DK8" s="3">
        <v>0</v>
      </c>
      <c r="DL8" s="3">
        <v>0</v>
      </c>
      <c r="DM8" s="3">
        <v>0</v>
      </c>
      <c r="DN8" s="3">
        <v>0</v>
      </c>
      <c r="DO8" s="2" t="s">
        <v>189</v>
      </c>
      <c r="DP8" s="3">
        <v>0</v>
      </c>
      <c r="DQ8" s="3">
        <v>0</v>
      </c>
      <c r="DR8" s="3">
        <v>0</v>
      </c>
      <c r="DS8" s="3">
        <v>0</v>
      </c>
      <c r="DT8" s="2" t="s">
        <v>189</v>
      </c>
      <c r="DU8" s="3">
        <v>0</v>
      </c>
      <c r="DV8" s="3">
        <v>0</v>
      </c>
      <c r="DW8" s="3">
        <v>0</v>
      </c>
      <c r="DX8" s="3">
        <v>0</v>
      </c>
      <c r="DY8" s="58" t="s">
        <v>189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2" t="s">
        <v>189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2" t="s">
        <v>189</v>
      </c>
      <c r="EL8" s="3">
        <v>0</v>
      </c>
      <c r="EM8" s="3">
        <v>0</v>
      </c>
      <c r="EN8" s="3">
        <v>0</v>
      </c>
      <c r="EO8" s="3">
        <v>0</v>
      </c>
      <c r="EP8" s="2" t="s">
        <v>189</v>
      </c>
      <c r="EQ8" s="3">
        <v>0</v>
      </c>
      <c r="ER8" s="3">
        <v>0</v>
      </c>
      <c r="ES8" s="3">
        <v>0</v>
      </c>
      <c r="ET8" s="3">
        <v>0</v>
      </c>
      <c r="EU8" s="2" t="s">
        <v>189</v>
      </c>
      <c r="EV8" s="3">
        <v>0</v>
      </c>
      <c r="EW8" s="3">
        <v>0</v>
      </c>
      <c r="EX8" s="3">
        <v>0</v>
      </c>
      <c r="EY8" s="3">
        <v>0</v>
      </c>
      <c r="EZ8" s="2" t="s">
        <v>189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2" t="s">
        <v>189</v>
      </c>
    </row>
    <row r="9" spans="1:163">
      <c r="A9" t="s">
        <v>50</v>
      </c>
      <c r="B9" t="s">
        <v>43</v>
      </c>
      <c r="C9" t="s">
        <v>15</v>
      </c>
      <c r="D9">
        <v>4</v>
      </c>
      <c r="E9" t="s">
        <v>186</v>
      </c>
      <c r="F9" t="str">
        <f t="shared" si="0"/>
        <v>ABLA-H-4C</v>
      </c>
      <c r="G9" s="15">
        <v>2841</v>
      </c>
      <c r="H9" s="1">
        <f t="shared" si="1"/>
        <v>48.628410000000002</v>
      </c>
      <c r="I9" s="3">
        <v>3382</v>
      </c>
      <c r="J9" s="1">
        <f t="shared" si="2"/>
        <v>113.83382</v>
      </c>
      <c r="K9" s="3">
        <v>69</v>
      </c>
      <c r="L9" s="1">
        <f t="shared" si="3"/>
        <v>2269</v>
      </c>
      <c r="M9" s="1">
        <v>41.1</v>
      </c>
      <c r="N9" s="3">
        <v>230</v>
      </c>
      <c r="O9" s="15">
        <v>19.7</v>
      </c>
      <c r="P9" s="16">
        <v>0.5</v>
      </c>
      <c r="Q9" s="3">
        <v>5</v>
      </c>
      <c r="R9" s="3">
        <v>11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3">
        <v>2</v>
      </c>
      <c r="AT9" s="1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 s="62">
        <v>0</v>
      </c>
      <c r="BB9" s="1">
        <f t="shared" si="4"/>
        <v>80</v>
      </c>
      <c r="BC9" s="1">
        <f t="shared" si="5"/>
        <v>55</v>
      </c>
      <c r="BD9" s="1">
        <f t="shared" si="6"/>
        <v>60</v>
      </c>
      <c r="BE9" s="1">
        <f t="shared" si="7"/>
        <v>10</v>
      </c>
      <c r="BF9" s="1">
        <f t="shared" si="8"/>
        <v>65</v>
      </c>
      <c r="BG9" s="1">
        <f t="shared" si="9"/>
        <v>10</v>
      </c>
      <c r="BH9" s="1">
        <f t="shared" si="10"/>
        <v>10</v>
      </c>
      <c r="BI9" s="1">
        <f t="shared" si="11"/>
        <v>5</v>
      </c>
      <c r="BJ9" s="1">
        <f t="shared" si="12"/>
        <v>15</v>
      </c>
      <c r="BK9" s="1">
        <f t="shared" si="13"/>
        <v>65</v>
      </c>
      <c r="BL9" s="1">
        <f t="shared" si="14"/>
        <v>5</v>
      </c>
      <c r="BM9" s="1">
        <f t="shared" si="15"/>
        <v>10</v>
      </c>
      <c r="BN9" s="41">
        <v>12</v>
      </c>
      <c r="BO9" s="41">
        <v>0</v>
      </c>
      <c r="BP9" s="41">
        <v>0</v>
      </c>
      <c r="BQ9" s="41">
        <v>0</v>
      </c>
      <c r="BR9" s="41">
        <v>0</v>
      </c>
      <c r="BS9" s="41">
        <v>0</v>
      </c>
      <c r="BT9" s="41">
        <v>0</v>
      </c>
      <c r="BU9" s="41">
        <v>0</v>
      </c>
      <c r="BV9" s="41">
        <v>0</v>
      </c>
      <c r="BW9" s="41">
        <v>0</v>
      </c>
      <c r="BX9" s="41">
        <v>0</v>
      </c>
      <c r="BY9" s="41">
        <v>0</v>
      </c>
      <c r="BZ9" s="41">
        <v>0</v>
      </c>
      <c r="CA9" s="41">
        <v>0</v>
      </c>
      <c r="CB9" s="41">
        <v>0</v>
      </c>
      <c r="CC9" s="41">
        <v>0</v>
      </c>
      <c r="CD9" s="41">
        <v>0</v>
      </c>
      <c r="CE9" s="41">
        <v>0</v>
      </c>
      <c r="CF9" s="41">
        <v>0</v>
      </c>
      <c r="CG9" s="41">
        <v>0</v>
      </c>
      <c r="CH9" s="41">
        <v>2</v>
      </c>
      <c r="CI9" s="94">
        <v>0</v>
      </c>
      <c r="CJ9" s="1">
        <f t="shared" si="18"/>
        <v>14</v>
      </c>
      <c r="CK9" s="1">
        <f t="shared" si="19"/>
        <v>14</v>
      </c>
      <c r="CL9" s="1">
        <f t="shared" si="16"/>
        <v>12</v>
      </c>
      <c r="CM9" s="1">
        <f t="shared" si="17"/>
        <v>12</v>
      </c>
      <c r="CN9" s="1">
        <f t="shared" si="20"/>
        <v>2</v>
      </c>
      <c r="CO9" s="1">
        <f t="shared" si="21"/>
        <v>2</v>
      </c>
      <c r="CP9" s="3">
        <v>0.1</v>
      </c>
      <c r="CQ9" s="3">
        <v>25.8</v>
      </c>
      <c r="CR9" s="3">
        <v>-13</v>
      </c>
      <c r="CS9" s="3">
        <v>14</v>
      </c>
      <c r="CT9" s="3">
        <f t="shared" si="22"/>
        <v>5.4319999999999995</v>
      </c>
      <c r="CU9" s="3">
        <v>2</v>
      </c>
      <c r="CV9" s="3">
        <v>1</v>
      </c>
      <c r="CW9" s="3">
        <v>992</v>
      </c>
      <c r="CX9" s="63">
        <v>993</v>
      </c>
      <c r="CY9" s="1">
        <v>6</v>
      </c>
      <c r="CZ9" s="3">
        <v>3</v>
      </c>
      <c r="DA9" s="3">
        <v>13</v>
      </c>
      <c r="DB9" s="3">
        <v>5</v>
      </c>
      <c r="DC9" s="3">
        <v>0</v>
      </c>
      <c r="DD9" s="2" t="s">
        <v>189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2" t="s">
        <v>189</v>
      </c>
      <c r="DK9" s="3">
        <v>0</v>
      </c>
      <c r="DL9" s="3">
        <v>0</v>
      </c>
      <c r="DM9" s="3">
        <v>0</v>
      </c>
      <c r="DN9" s="3">
        <v>0</v>
      </c>
      <c r="DO9" s="2" t="s">
        <v>189</v>
      </c>
      <c r="DP9" s="3">
        <v>0</v>
      </c>
      <c r="DQ9" s="3">
        <v>0</v>
      </c>
      <c r="DR9" s="3">
        <v>0</v>
      </c>
      <c r="DS9" s="3">
        <v>0</v>
      </c>
      <c r="DT9" s="2" t="s">
        <v>189</v>
      </c>
      <c r="DU9" s="3">
        <v>0</v>
      </c>
      <c r="DV9" s="3">
        <v>0</v>
      </c>
      <c r="DW9" s="3">
        <v>0</v>
      </c>
      <c r="DX9" s="3">
        <v>0</v>
      </c>
      <c r="DY9" s="58" t="s">
        <v>189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2" t="s">
        <v>189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2" t="s">
        <v>189</v>
      </c>
      <c r="EL9" s="3">
        <v>0</v>
      </c>
      <c r="EM9" s="3">
        <v>0</v>
      </c>
      <c r="EN9" s="3">
        <v>0</v>
      </c>
      <c r="EO9" s="3">
        <v>0</v>
      </c>
      <c r="EP9" s="2" t="s">
        <v>189</v>
      </c>
      <c r="EQ9" s="3">
        <v>0</v>
      </c>
      <c r="ER9" s="3">
        <v>0</v>
      </c>
      <c r="ES9" s="3">
        <v>0</v>
      </c>
      <c r="ET9" s="3">
        <v>1</v>
      </c>
      <c r="EU9" s="2" t="s">
        <v>189</v>
      </c>
      <c r="EV9" s="3">
        <v>0</v>
      </c>
      <c r="EW9" s="3">
        <v>0</v>
      </c>
      <c r="EX9" s="3">
        <v>0</v>
      </c>
      <c r="EY9" s="3">
        <v>0</v>
      </c>
      <c r="EZ9" s="2" t="s">
        <v>189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2" t="s">
        <v>189</v>
      </c>
    </row>
    <row r="10" spans="1:163">
      <c r="A10" t="s">
        <v>50</v>
      </c>
      <c r="B10" t="s">
        <v>43</v>
      </c>
      <c r="C10" t="s">
        <v>15</v>
      </c>
      <c r="D10">
        <v>4</v>
      </c>
      <c r="E10" t="s">
        <v>187</v>
      </c>
      <c r="F10" t="str">
        <f t="shared" si="0"/>
        <v>ABLA-H-4N</v>
      </c>
      <c r="G10" s="15">
        <v>2834</v>
      </c>
      <c r="H10" s="1">
        <f t="shared" si="1"/>
        <v>48.628340000000001</v>
      </c>
      <c r="I10" s="3">
        <v>3387</v>
      </c>
      <c r="J10" s="1">
        <f t="shared" si="2"/>
        <v>113.83386999999999</v>
      </c>
      <c r="K10" s="3">
        <v>66</v>
      </c>
      <c r="L10" s="1">
        <f t="shared" si="3"/>
        <v>2266</v>
      </c>
      <c r="M10" s="1">
        <v>50.3</v>
      </c>
      <c r="N10" s="3">
        <v>220</v>
      </c>
      <c r="O10" s="15">
        <v>19.8</v>
      </c>
      <c r="P10" s="16">
        <v>0.6</v>
      </c>
      <c r="Q10" s="3">
        <v>5</v>
      </c>
      <c r="R10" s="3">
        <v>8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3">
        <v>4</v>
      </c>
      <c r="AT10" s="1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s="62">
        <v>0</v>
      </c>
      <c r="BB10" s="1">
        <f t="shared" si="4"/>
        <v>60</v>
      </c>
      <c r="BC10" s="1">
        <f t="shared" si="5"/>
        <v>40</v>
      </c>
      <c r="BD10" s="1">
        <f t="shared" si="6"/>
        <v>40</v>
      </c>
      <c r="BE10" s="1">
        <f t="shared" si="7"/>
        <v>0</v>
      </c>
      <c r="BF10" s="1">
        <f t="shared" si="8"/>
        <v>40</v>
      </c>
      <c r="BG10" s="1">
        <f t="shared" si="9"/>
        <v>20</v>
      </c>
      <c r="BH10" s="1">
        <f t="shared" si="10"/>
        <v>20</v>
      </c>
      <c r="BI10" s="1">
        <f t="shared" si="11"/>
        <v>0</v>
      </c>
      <c r="BJ10" s="1">
        <f t="shared" si="12"/>
        <v>20</v>
      </c>
      <c r="BK10" s="1">
        <f t="shared" si="13"/>
        <v>60</v>
      </c>
      <c r="BL10" s="1">
        <f t="shared" si="14"/>
        <v>0</v>
      </c>
      <c r="BM10" s="1">
        <f t="shared" si="15"/>
        <v>0</v>
      </c>
      <c r="BN10" s="41">
        <v>4</v>
      </c>
      <c r="BO10" s="41">
        <v>0</v>
      </c>
      <c r="BP10" s="41">
        <v>0</v>
      </c>
      <c r="BQ10" s="41">
        <v>0</v>
      </c>
      <c r="BR10" s="41">
        <v>0</v>
      </c>
      <c r="BS10" s="41">
        <v>0</v>
      </c>
      <c r="BT10" s="41">
        <v>0</v>
      </c>
      <c r="BU10" s="41">
        <v>0</v>
      </c>
      <c r="BV10" s="41">
        <v>0</v>
      </c>
      <c r="BW10" s="41">
        <v>0</v>
      </c>
      <c r="BX10" s="41">
        <v>0</v>
      </c>
      <c r="BY10" s="41">
        <v>0</v>
      </c>
      <c r="BZ10" s="41">
        <v>0</v>
      </c>
      <c r="CA10" s="41">
        <v>0</v>
      </c>
      <c r="CB10" s="41">
        <v>0</v>
      </c>
      <c r="CC10" s="41">
        <v>0</v>
      </c>
      <c r="CD10" s="41">
        <v>0</v>
      </c>
      <c r="CE10" s="41">
        <v>0</v>
      </c>
      <c r="CF10" s="41">
        <v>0</v>
      </c>
      <c r="CG10" s="41">
        <v>0</v>
      </c>
      <c r="CH10" s="41">
        <v>1</v>
      </c>
      <c r="CI10" s="94">
        <v>0</v>
      </c>
      <c r="CJ10" s="1">
        <f t="shared" si="18"/>
        <v>5</v>
      </c>
      <c r="CK10" s="1">
        <f t="shared" si="19"/>
        <v>5</v>
      </c>
      <c r="CL10" s="1">
        <f t="shared" si="16"/>
        <v>4</v>
      </c>
      <c r="CM10" s="1">
        <f t="shared" si="17"/>
        <v>4</v>
      </c>
      <c r="CN10" s="1">
        <f t="shared" si="20"/>
        <v>1</v>
      </c>
      <c r="CO10" s="1">
        <f t="shared" si="21"/>
        <v>1</v>
      </c>
      <c r="CP10" s="3">
        <v>-7.9</v>
      </c>
      <c r="CQ10" s="3">
        <v>23.3</v>
      </c>
      <c r="CR10" s="3">
        <v>-7.9</v>
      </c>
      <c r="CS10" s="3">
        <v>14</v>
      </c>
      <c r="CT10" s="3">
        <f t="shared" si="22"/>
        <v>4.3680000000000003</v>
      </c>
      <c r="CU10" s="3">
        <v>0</v>
      </c>
      <c r="CV10" s="3">
        <v>1</v>
      </c>
      <c r="CW10" s="3">
        <v>994</v>
      </c>
      <c r="CX10" s="63">
        <v>995</v>
      </c>
      <c r="CY10" s="1">
        <v>4</v>
      </c>
      <c r="CZ10" s="3">
        <v>16</v>
      </c>
      <c r="DA10" s="3">
        <v>6</v>
      </c>
      <c r="DB10" s="3">
        <v>2</v>
      </c>
      <c r="DC10" s="3">
        <v>0</v>
      </c>
      <c r="DD10" s="2" t="s">
        <v>189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2" t="s">
        <v>189</v>
      </c>
      <c r="DK10" s="3">
        <v>0</v>
      </c>
      <c r="DL10" s="3">
        <v>0</v>
      </c>
      <c r="DM10" s="3">
        <v>0</v>
      </c>
      <c r="DN10" s="3">
        <v>0</v>
      </c>
      <c r="DO10" s="2" t="s">
        <v>189</v>
      </c>
      <c r="DP10" s="3">
        <v>0</v>
      </c>
      <c r="DQ10" s="3">
        <v>0</v>
      </c>
      <c r="DR10" s="3">
        <v>0</v>
      </c>
      <c r="DS10" s="3">
        <v>0</v>
      </c>
      <c r="DT10" s="2" t="s">
        <v>189</v>
      </c>
      <c r="DU10" s="3">
        <v>0</v>
      </c>
      <c r="DV10" s="3">
        <v>0</v>
      </c>
      <c r="DW10" s="3">
        <v>0</v>
      </c>
      <c r="DX10" s="3">
        <v>0</v>
      </c>
      <c r="DY10" s="58" t="s">
        <v>189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2" t="s">
        <v>189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2" t="s">
        <v>189</v>
      </c>
      <c r="EL10" s="3">
        <v>0</v>
      </c>
      <c r="EM10" s="3">
        <v>0</v>
      </c>
      <c r="EN10" s="3">
        <v>0</v>
      </c>
      <c r="EO10" s="3">
        <v>0</v>
      </c>
      <c r="EP10" s="2" t="s">
        <v>189</v>
      </c>
      <c r="EQ10" s="3">
        <v>0</v>
      </c>
      <c r="ER10" s="3">
        <v>1</v>
      </c>
      <c r="ES10" s="3">
        <v>0</v>
      </c>
      <c r="ET10" s="3">
        <v>0</v>
      </c>
      <c r="EU10" s="2" t="s">
        <v>189</v>
      </c>
      <c r="EV10" s="3">
        <v>0</v>
      </c>
      <c r="EW10" s="3">
        <v>0</v>
      </c>
      <c r="EX10" s="3">
        <v>0</v>
      </c>
      <c r="EY10" s="3">
        <v>0</v>
      </c>
      <c r="EZ10" s="2" t="s">
        <v>189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2" t="s">
        <v>189</v>
      </c>
    </row>
    <row r="11" spans="1:163">
      <c r="A11" t="s">
        <v>50</v>
      </c>
      <c r="B11" t="s">
        <v>43</v>
      </c>
      <c r="C11" t="s">
        <v>15</v>
      </c>
      <c r="D11">
        <v>5</v>
      </c>
      <c r="E11" t="s">
        <v>186</v>
      </c>
      <c r="F11" t="str">
        <f t="shared" si="0"/>
        <v>ABLA-H-5C</v>
      </c>
      <c r="G11" s="15">
        <v>2811</v>
      </c>
      <c r="H11" s="1">
        <f t="shared" si="1"/>
        <v>48.62811</v>
      </c>
      <c r="I11" s="3">
        <v>3382</v>
      </c>
      <c r="J11" s="1">
        <f t="shared" si="2"/>
        <v>113.83382</v>
      </c>
      <c r="K11" s="3">
        <v>63</v>
      </c>
      <c r="L11" s="1">
        <f t="shared" si="3"/>
        <v>2263</v>
      </c>
      <c r="M11" s="1">
        <v>4.7</v>
      </c>
      <c r="N11" s="3">
        <v>260</v>
      </c>
      <c r="O11" s="15">
        <v>23.5</v>
      </c>
      <c r="P11" s="16">
        <v>0.7</v>
      </c>
      <c r="Q11" s="3">
        <v>5</v>
      </c>
      <c r="R11" s="3">
        <v>21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3">
        <v>0</v>
      </c>
      <c r="AT11" s="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62">
        <v>0</v>
      </c>
      <c r="BB11" s="1">
        <f t="shared" si="4"/>
        <v>105</v>
      </c>
      <c r="BC11" s="1">
        <f t="shared" si="5"/>
        <v>105</v>
      </c>
      <c r="BD11" s="1">
        <f t="shared" si="6"/>
        <v>105</v>
      </c>
      <c r="BE11" s="1">
        <f t="shared" si="7"/>
        <v>0</v>
      </c>
      <c r="BF11" s="1">
        <f t="shared" si="8"/>
        <v>105</v>
      </c>
      <c r="BG11" s="1">
        <f t="shared" si="9"/>
        <v>0</v>
      </c>
      <c r="BH11" s="1">
        <f t="shared" si="10"/>
        <v>0</v>
      </c>
      <c r="BI11" s="1">
        <f t="shared" si="11"/>
        <v>0</v>
      </c>
      <c r="BJ11" s="1">
        <f t="shared" si="12"/>
        <v>0</v>
      </c>
      <c r="BK11" s="1">
        <f t="shared" si="13"/>
        <v>105</v>
      </c>
      <c r="BL11" s="1">
        <f t="shared" si="14"/>
        <v>0</v>
      </c>
      <c r="BM11" s="1">
        <f t="shared" si="15"/>
        <v>0</v>
      </c>
      <c r="BN11" s="41">
        <v>18</v>
      </c>
      <c r="BO11" s="41">
        <v>1</v>
      </c>
      <c r="BP11" s="41">
        <v>0</v>
      </c>
      <c r="BQ11" s="41">
        <v>0</v>
      </c>
      <c r="BR11" s="41">
        <v>0</v>
      </c>
      <c r="BS11" s="41">
        <v>0</v>
      </c>
      <c r="BT11" s="41">
        <v>0</v>
      </c>
      <c r="BU11" s="41">
        <v>0</v>
      </c>
      <c r="BV11" s="41">
        <v>0</v>
      </c>
      <c r="BW11" s="41">
        <v>0</v>
      </c>
      <c r="BX11" s="41">
        <v>0</v>
      </c>
      <c r="BY11" s="41">
        <v>0</v>
      </c>
      <c r="BZ11" s="41">
        <v>0</v>
      </c>
      <c r="CA11" s="41">
        <v>0</v>
      </c>
      <c r="CB11" s="41">
        <v>0</v>
      </c>
      <c r="CC11" s="41">
        <v>0</v>
      </c>
      <c r="CD11" s="41">
        <v>0</v>
      </c>
      <c r="CE11" s="41">
        <v>0</v>
      </c>
      <c r="CF11" s="41">
        <v>0</v>
      </c>
      <c r="CG11" s="41">
        <v>0</v>
      </c>
      <c r="CH11" s="41">
        <v>0</v>
      </c>
      <c r="CI11" s="94">
        <v>0</v>
      </c>
      <c r="CJ11" s="1">
        <f t="shared" si="18"/>
        <v>19</v>
      </c>
      <c r="CK11" s="1">
        <f t="shared" si="19"/>
        <v>18</v>
      </c>
      <c r="CL11" s="1">
        <f t="shared" si="16"/>
        <v>19</v>
      </c>
      <c r="CM11" s="1">
        <f t="shared" si="17"/>
        <v>18</v>
      </c>
      <c r="CN11" s="1">
        <f t="shared" si="20"/>
        <v>0</v>
      </c>
      <c r="CO11" s="1">
        <f t="shared" si="21"/>
        <v>0</v>
      </c>
      <c r="CP11" s="3">
        <v>4</v>
      </c>
      <c r="CQ11" s="3">
        <v>36.299999999999997</v>
      </c>
      <c r="CR11" s="3">
        <v>-13.3</v>
      </c>
      <c r="CS11" s="3">
        <v>10</v>
      </c>
      <c r="CT11" s="3">
        <f t="shared" si="22"/>
        <v>4.9599999999999991</v>
      </c>
      <c r="CU11" s="3">
        <v>3</v>
      </c>
      <c r="CV11" s="3">
        <v>0.9</v>
      </c>
      <c r="CW11" s="3">
        <v>996</v>
      </c>
      <c r="CX11" s="63">
        <v>997</v>
      </c>
      <c r="CY11" s="1">
        <v>8</v>
      </c>
      <c r="CZ11" s="3">
        <v>32</v>
      </c>
      <c r="DA11" s="3">
        <v>9</v>
      </c>
      <c r="DB11" s="3">
        <v>11</v>
      </c>
      <c r="DC11" s="3">
        <v>0</v>
      </c>
      <c r="DD11" s="2" t="s">
        <v>191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2" t="s">
        <v>189</v>
      </c>
      <c r="DK11" s="3">
        <v>0</v>
      </c>
      <c r="DL11" s="3">
        <v>0</v>
      </c>
      <c r="DM11" s="3">
        <v>0</v>
      </c>
      <c r="DN11" s="3">
        <v>0</v>
      </c>
      <c r="DO11" s="2" t="s">
        <v>189</v>
      </c>
      <c r="DP11" s="3">
        <v>0</v>
      </c>
      <c r="DQ11" s="3">
        <v>0</v>
      </c>
      <c r="DR11" s="3">
        <v>0</v>
      </c>
      <c r="DS11" s="3">
        <v>0</v>
      </c>
      <c r="DT11" s="2" t="s">
        <v>189</v>
      </c>
      <c r="DU11" s="3">
        <v>0</v>
      </c>
      <c r="DV11" s="3">
        <v>0</v>
      </c>
      <c r="DW11" s="3">
        <v>0</v>
      </c>
      <c r="DX11" s="3">
        <v>0</v>
      </c>
      <c r="DY11" s="58" t="s">
        <v>189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2" t="s">
        <v>189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2" t="s">
        <v>189</v>
      </c>
      <c r="EL11" s="3">
        <v>0</v>
      </c>
      <c r="EM11" s="3">
        <v>0</v>
      </c>
      <c r="EN11" s="3">
        <v>0</v>
      </c>
      <c r="EO11" s="3">
        <v>0</v>
      </c>
      <c r="EP11" s="2" t="s">
        <v>189</v>
      </c>
      <c r="EQ11" s="3">
        <v>0</v>
      </c>
      <c r="ER11" s="3">
        <v>1</v>
      </c>
      <c r="ES11" s="3">
        <v>0</v>
      </c>
      <c r="ET11" s="3">
        <v>0</v>
      </c>
      <c r="EU11" s="2" t="s">
        <v>189</v>
      </c>
      <c r="EV11" s="3">
        <v>0</v>
      </c>
      <c r="EW11" s="3">
        <v>0</v>
      </c>
      <c r="EX11" s="3">
        <v>0</v>
      </c>
      <c r="EY11" s="3">
        <v>0</v>
      </c>
      <c r="EZ11" s="2" t="s">
        <v>189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2" t="s">
        <v>189</v>
      </c>
    </row>
    <row r="12" spans="1:163">
      <c r="A12" t="s">
        <v>50</v>
      </c>
      <c r="B12" t="s">
        <v>43</v>
      </c>
      <c r="C12" t="s">
        <v>15</v>
      </c>
      <c r="D12">
        <v>5</v>
      </c>
      <c r="E12" t="s">
        <v>187</v>
      </c>
      <c r="F12" t="str">
        <f t="shared" si="0"/>
        <v>ABLA-H-5N</v>
      </c>
      <c r="G12" s="15">
        <v>2802</v>
      </c>
      <c r="H12" s="1">
        <f t="shared" si="1"/>
        <v>48.628019999999999</v>
      </c>
      <c r="I12" s="3">
        <v>3369</v>
      </c>
      <c r="J12" s="1">
        <f t="shared" si="2"/>
        <v>113.83368999999999</v>
      </c>
      <c r="K12" s="3">
        <v>68</v>
      </c>
      <c r="L12" s="1">
        <f t="shared" si="3"/>
        <v>2268</v>
      </c>
      <c r="M12" s="1">
        <v>49.3</v>
      </c>
      <c r="N12" s="3">
        <v>270</v>
      </c>
      <c r="O12" s="15">
        <v>21.2</v>
      </c>
      <c r="P12" s="16">
        <v>1.6</v>
      </c>
      <c r="Q12" s="3">
        <v>5</v>
      </c>
      <c r="R12" s="3">
        <v>11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3">
        <v>0</v>
      </c>
      <c r="AT12" s="1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62">
        <v>0</v>
      </c>
      <c r="BB12" s="1">
        <f t="shared" si="4"/>
        <v>55</v>
      </c>
      <c r="BC12" s="1">
        <f t="shared" si="5"/>
        <v>55</v>
      </c>
      <c r="BD12" s="1">
        <f t="shared" si="6"/>
        <v>55</v>
      </c>
      <c r="BE12" s="1">
        <f t="shared" si="7"/>
        <v>0</v>
      </c>
      <c r="BF12" s="1">
        <f t="shared" si="8"/>
        <v>55</v>
      </c>
      <c r="BG12" s="1">
        <f t="shared" si="9"/>
        <v>0</v>
      </c>
      <c r="BH12" s="1">
        <f t="shared" si="10"/>
        <v>0</v>
      </c>
      <c r="BI12" s="1">
        <f t="shared" si="11"/>
        <v>0</v>
      </c>
      <c r="BJ12" s="1">
        <f t="shared" si="12"/>
        <v>0</v>
      </c>
      <c r="BK12" s="1">
        <f t="shared" si="13"/>
        <v>55</v>
      </c>
      <c r="BL12" s="1">
        <f t="shared" si="14"/>
        <v>0</v>
      </c>
      <c r="BM12" s="1">
        <f t="shared" si="15"/>
        <v>0</v>
      </c>
      <c r="BN12" s="41">
        <v>9</v>
      </c>
      <c r="BO12" s="41">
        <v>0</v>
      </c>
      <c r="BP12" s="41">
        <v>0</v>
      </c>
      <c r="BQ12" s="41">
        <v>0</v>
      </c>
      <c r="BR12" s="41">
        <v>0</v>
      </c>
      <c r="BS12" s="41">
        <v>0</v>
      </c>
      <c r="BT12" s="41">
        <v>0</v>
      </c>
      <c r="BU12" s="41">
        <v>0</v>
      </c>
      <c r="BV12" s="41">
        <v>0</v>
      </c>
      <c r="BW12" s="41">
        <v>0</v>
      </c>
      <c r="BX12" s="41">
        <v>0</v>
      </c>
      <c r="BY12" s="41">
        <v>0</v>
      </c>
      <c r="BZ12" s="41">
        <v>0</v>
      </c>
      <c r="CA12" s="41">
        <v>0</v>
      </c>
      <c r="CB12" s="41">
        <v>0</v>
      </c>
      <c r="CC12" s="41">
        <v>0</v>
      </c>
      <c r="CD12" s="41">
        <v>0</v>
      </c>
      <c r="CE12" s="41">
        <v>0</v>
      </c>
      <c r="CF12" s="41">
        <v>0</v>
      </c>
      <c r="CG12" s="41">
        <v>0</v>
      </c>
      <c r="CH12" s="41">
        <v>0</v>
      </c>
      <c r="CI12" s="94">
        <v>0</v>
      </c>
      <c r="CJ12" s="1">
        <f t="shared" si="18"/>
        <v>9</v>
      </c>
      <c r="CK12" s="1">
        <f t="shared" si="19"/>
        <v>9</v>
      </c>
      <c r="CL12" s="1">
        <f t="shared" si="16"/>
        <v>9</v>
      </c>
      <c r="CM12" s="1">
        <f t="shared" si="17"/>
        <v>9</v>
      </c>
      <c r="CN12" s="1">
        <f t="shared" si="20"/>
        <v>0</v>
      </c>
      <c r="CO12" s="1">
        <f t="shared" si="21"/>
        <v>0</v>
      </c>
      <c r="CP12" s="3">
        <v>-4.5</v>
      </c>
      <c r="CQ12" s="3">
        <v>55.6</v>
      </c>
      <c r="CR12" s="3">
        <v>-6.4</v>
      </c>
      <c r="CS12" s="3">
        <v>12</v>
      </c>
      <c r="CT12" s="3">
        <f t="shared" si="22"/>
        <v>7.44</v>
      </c>
      <c r="CU12" s="3">
        <v>0</v>
      </c>
      <c r="CV12" s="3">
        <v>1</v>
      </c>
      <c r="CW12" s="3">
        <v>998</v>
      </c>
      <c r="CX12" s="63">
        <v>999</v>
      </c>
      <c r="CY12" s="1">
        <v>15</v>
      </c>
      <c r="CZ12" s="3">
        <v>20</v>
      </c>
      <c r="DA12" s="3">
        <v>5</v>
      </c>
      <c r="DB12" s="3">
        <v>2</v>
      </c>
      <c r="DC12" s="3">
        <v>0</v>
      </c>
      <c r="DD12" s="2" t="s">
        <v>189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2" t="s">
        <v>189</v>
      </c>
      <c r="DK12" s="3">
        <v>0</v>
      </c>
      <c r="DL12" s="3">
        <v>0</v>
      </c>
      <c r="DM12" s="3">
        <v>0</v>
      </c>
      <c r="DN12" s="3">
        <v>0</v>
      </c>
      <c r="DO12" s="2" t="s">
        <v>189</v>
      </c>
      <c r="DP12" s="3">
        <v>0</v>
      </c>
      <c r="DQ12" s="3">
        <v>0</v>
      </c>
      <c r="DR12" s="3">
        <v>0</v>
      </c>
      <c r="DS12" s="3">
        <v>0</v>
      </c>
      <c r="DT12" s="2" t="s">
        <v>189</v>
      </c>
      <c r="DU12" s="3">
        <v>0</v>
      </c>
      <c r="DV12" s="3">
        <v>0</v>
      </c>
      <c r="DW12" s="3">
        <v>0</v>
      </c>
      <c r="DX12" s="3">
        <v>0</v>
      </c>
      <c r="DY12" s="58" t="s">
        <v>189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2" t="s">
        <v>189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2" t="s">
        <v>189</v>
      </c>
      <c r="EL12" s="3">
        <v>0</v>
      </c>
      <c r="EM12" s="3">
        <v>0</v>
      </c>
      <c r="EN12" s="3">
        <v>0</v>
      </c>
      <c r="EO12" s="3">
        <v>0</v>
      </c>
      <c r="EP12" s="2" t="s">
        <v>189</v>
      </c>
      <c r="EQ12" s="3">
        <v>1</v>
      </c>
      <c r="ER12" s="3">
        <v>0</v>
      </c>
      <c r="ES12" s="3">
        <v>0</v>
      </c>
      <c r="ET12" s="3">
        <v>0</v>
      </c>
      <c r="EU12" s="2" t="s">
        <v>189</v>
      </c>
      <c r="EV12" s="3">
        <v>0</v>
      </c>
      <c r="EW12" s="3">
        <v>0</v>
      </c>
      <c r="EX12" s="3">
        <v>0</v>
      </c>
      <c r="EY12" s="3">
        <v>0</v>
      </c>
      <c r="EZ12" s="2" t="s">
        <v>189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2" t="s">
        <v>189</v>
      </c>
    </row>
    <row r="13" spans="1:163">
      <c r="A13" t="s">
        <v>50</v>
      </c>
      <c r="B13" t="s">
        <v>43</v>
      </c>
      <c r="C13" t="s">
        <v>15</v>
      </c>
      <c r="D13">
        <v>6</v>
      </c>
      <c r="E13" t="s">
        <v>186</v>
      </c>
      <c r="F13" t="str">
        <f t="shared" si="0"/>
        <v>ABLA-H-6C</v>
      </c>
      <c r="G13" s="15">
        <v>2655</v>
      </c>
      <c r="H13" s="1">
        <f t="shared" si="1"/>
        <v>48.626550000000002</v>
      </c>
      <c r="I13" s="3">
        <v>3418</v>
      </c>
      <c r="J13" s="1">
        <f t="shared" si="2"/>
        <v>113.83418</v>
      </c>
      <c r="K13" s="3">
        <v>31</v>
      </c>
      <c r="L13" s="1">
        <f t="shared" si="3"/>
        <v>2231</v>
      </c>
      <c r="M13" s="1">
        <v>36.4</v>
      </c>
      <c r="N13" s="3">
        <v>230</v>
      </c>
      <c r="O13" s="15">
        <v>30.9</v>
      </c>
      <c r="P13" s="16">
        <v>1.5</v>
      </c>
      <c r="Q13" s="3">
        <v>5</v>
      </c>
      <c r="R13" s="3">
        <v>15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3">
        <v>0</v>
      </c>
      <c r="AT13" s="1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62">
        <v>0</v>
      </c>
      <c r="BB13" s="1">
        <f t="shared" si="4"/>
        <v>80</v>
      </c>
      <c r="BC13" s="1">
        <f t="shared" si="5"/>
        <v>75</v>
      </c>
      <c r="BD13" s="1">
        <f t="shared" si="6"/>
        <v>75</v>
      </c>
      <c r="BE13" s="1">
        <f t="shared" si="7"/>
        <v>5</v>
      </c>
      <c r="BF13" s="1">
        <f t="shared" si="8"/>
        <v>80</v>
      </c>
      <c r="BG13" s="1">
        <f t="shared" si="9"/>
        <v>0</v>
      </c>
      <c r="BH13" s="1">
        <f t="shared" si="10"/>
        <v>0</v>
      </c>
      <c r="BI13" s="1">
        <f t="shared" si="11"/>
        <v>0</v>
      </c>
      <c r="BJ13" s="1">
        <f t="shared" si="12"/>
        <v>0</v>
      </c>
      <c r="BK13" s="1">
        <f t="shared" si="13"/>
        <v>75</v>
      </c>
      <c r="BL13" s="1">
        <f t="shared" si="14"/>
        <v>0</v>
      </c>
      <c r="BM13" s="1">
        <f t="shared" si="15"/>
        <v>5</v>
      </c>
      <c r="BN13" s="41">
        <v>19</v>
      </c>
      <c r="BO13" s="41">
        <v>0</v>
      </c>
      <c r="BP13" s="41">
        <v>0</v>
      </c>
      <c r="BQ13" s="41">
        <v>0</v>
      </c>
      <c r="BR13" s="41">
        <v>0</v>
      </c>
      <c r="BS13" s="41">
        <v>0</v>
      </c>
      <c r="BT13" s="41">
        <v>0</v>
      </c>
      <c r="BU13" s="41">
        <v>0</v>
      </c>
      <c r="BV13" s="41">
        <v>0</v>
      </c>
      <c r="BW13" s="41">
        <v>0</v>
      </c>
      <c r="BX13" s="41">
        <v>0</v>
      </c>
      <c r="BY13" s="41">
        <v>0</v>
      </c>
      <c r="BZ13" s="41">
        <v>0</v>
      </c>
      <c r="CA13" s="41">
        <v>0</v>
      </c>
      <c r="CB13" s="41">
        <v>0</v>
      </c>
      <c r="CC13" s="41">
        <v>0</v>
      </c>
      <c r="CD13" s="41">
        <v>0</v>
      </c>
      <c r="CE13" s="41">
        <v>0</v>
      </c>
      <c r="CF13" s="41">
        <v>0</v>
      </c>
      <c r="CG13" s="41">
        <v>0</v>
      </c>
      <c r="CH13" s="41">
        <v>0</v>
      </c>
      <c r="CI13" s="94">
        <v>0</v>
      </c>
      <c r="CJ13" s="1">
        <f t="shared" si="18"/>
        <v>19</v>
      </c>
      <c r="CK13" s="1">
        <f t="shared" si="19"/>
        <v>19</v>
      </c>
      <c r="CL13" s="1">
        <f t="shared" si="16"/>
        <v>19</v>
      </c>
      <c r="CM13" s="1">
        <f t="shared" si="17"/>
        <v>19</v>
      </c>
      <c r="CN13" s="1">
        <f t="shared" si="20"/>
        <v>0</v>
      </c>
      <c r="CO13" s="1">
        <f t="shared" si="21"/>
        <v>0</v>
      </c>
      <c r="CP13" s="3">
        <v>6.8</v>
      </c>
      <c r="CQ13" s="3">
        <v>42.3</v>
      </c>
      <c r="CR13" s="3">
        <v>-8.4</v>
      </c>
      <c r="CS13" s="3">
        <v>12</v>
      </c>
      <c r="CT13" s="3">
        <f t="shared" si="22"/>
        <v>6.0839999999999996</v>
      </c>
      <c r="CU13" s="3">
        <v>4</v>
      </c>
      <c r="CV13" s="3">
        <v>0.75</v>
      </c>
      <c r="CW13" s="3">
        <v>1030</v>
      </c>
      <c r="CX13" s="63">
        <v>1031</v>
      </c>
      <c r="CY13" s="1">
        <v>21</v>
      </c>
      <c r="CZ13" s="3">
        <v>24</v>
      </c>
      <c r="DA13" s="3">
        <v>3</v>
      </c>
      <c r="DB13" s="3">
        <v>6</v>
      </c>
      <c r="DC13" s="3">
        <v>0</v>
      </c>
      <c r="DD13" s="2" t="s">
        <v>189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2" t="s">
        <v>189</v>
      </c>
      <c r="DK13" s="3">
        <v>0</v>
      </c>
      <c r="DL13" s="3">
        <v>0</v>
      </c>
      <c r="DM13" s="3">
        <v>0</v>
      </c>
      <c r="DN13" s="3">
        <v>0</v>
      </c>
      <c r="DO13" s="2" t="s">
        <v>189</v>
      </c>
      <c r="DP13" s="3">
        <v>0</v>
      </c>
      <c r="DQ13" s="3">
        <v>0</v>
      </c>
      <c r="DR13" s="3">
        <v>0</v>
      </c>
      <c r="DS13" s="3">
        <v>0</v>
      </c>
      <c r="DT13" s="2" t="s">
        <v>189</v>
      </c>
      <c r="DU13" s="3">
        <v>0</v>
      </c>
      <c r="DV13" s="3">
        <v>0</v>
      </c>
      <c r="DW13" s="3">
        <v>0</v>
      </c>
      <c r="DX13" s="3">
        <v>0</v>
      </c>
      <c r="DY13" s="58" t="s">
        <v>189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2" t="s">
        <v>189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2" t="s">
        <v>189</v>
      </c>
      <c r="EL13" s="3">
        <v>0</v>
      </c>
      <c r="EM13" s="3">
        <v>0</v>
      </c>
      <c r="EN13" s="3">
        <v>0</v>
      </c>
      <c r="EO13" s="3">
        <v>0</v>
      </c>
      <c r="EP13" s="2" t="s">
        <v>189</v>
      </c>
      <c r="EQ13" s="3">
        <v>0</v>
      </c>
      <c r="ER13" s="3">
        <v>0</v>
      </c>
      <c r="ES13" s="3">
        <v>0</v>
      </c>
      <c r="ET13" s="3">
        <v>1</v>
      </c>
      <c r="EU13" s="2" t="s">
        <v>189</v>
      </c>
      <c r="EV13" s="3">
        <v>0</v>
      </c>
      <c r="EW13" s="3">
        <v>0</v>
      </c>
      <c r="EX13" s="3">
        <v>0</v>
      </c>
      <c r="EY13" s="3">
        <v>0</v>
      </c>
      <c r="EZ13" s="2" t="s">
        <v>189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2" t="s">
        <v>189</v>
      </c>
    </row>
    <row r="14" spans="1:163">
      <c r="A14" t="s">
        <v>50</v>
      </c>
      <c r="B14" t="s">
        <v>43</v>
      </c>
      <c r="C14" t="s">
        <v>15</v>
      </c>
      <c r="D14">
        <v>6</v>
      </c>
      <c r="E14" t="s">
        <v>187</v>
      </c>
      <c r="F14" t="str">
        <f t="shared" si="0"/>
        <v>ABLA-H-6N</v>
      </c>
      <c r="G14" s="15">
        <v>2641</v>
      </c>
      <c r="H14" s="1">
        <f t="shared" si="1"/>
        <v>48.62641</v>
      </c>
      <c r="I14" s="3">
        <v>3421</v>
      </c>
      <c r="J14" s="1">
        <f t="shared" si="2"/>
        <v>113.83421</v>
      </c>
      <c r="K14" s="3">
        <v>29</v>
      </c>
      <c r="L14" s="1">
        <f t="shared" si="3"/>
        <v>2229</v>
      </c>
      <c r="M14" s="1">
        <v>37.299999999999997</v>
      </c>
      <c r="N14" s="3">
        <v>220</v>
      </c>
      <c r="O14" s="15">
        <v>28.1</v>
      </c>
      <c r="P14" s="16">
        <v>1.1000000000000001</v>
      </c>
      <c r="Q14" s="3">
        <v>5</v>
      </c>
      <c r="R14" s="3">
        <v>10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3">
        <v>0</v>
      </c>
      <c r="AT14" s="1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62">
        <v>0</v>
      </c>
      <c r="BB14" s="1">
        <f t="shared" si="4"/>
        <v>60</v>
      </c>
      <c r="BC14" s="1">
        <f t="shared" si="5"/>
        <v>50</v>
      </c>
      <c r="BD14" s="1">
        <f t="shared" si="6"/>
        <v>55</v>
      </c>
      <c r="BE14" s="1">
        <f t="shared" si="7"/>
        <v>10</v>
      </c>
      <c r="BF14" s="1">
        <f t="shared" si="8"/>
        <v>60</v>
      </c>
      <c r="BG14" s="1">
        <f t="shared" si="9"/>
        <v>0</v>
      </c>
      <c r="BH14" s="1">
        <f t="shared" si="10"/>
        <v>0</v>
      </c>
      <c r="BI14" s="1">
        <f t="shared" si="11"/>
        <v>0</v>
      </c>
      <c r="BJ14" s="1">
        <f t="shared" si="12"/>
        <v>0</v>
      </c>
      <c r="BK14" s="1">
        <f t="shared" si="13"/>
        <v>50</v>
      </c>
      <c r="BL14" s="1">
        <f t="shared" si="14"/>
        <v>5</v>
      </c>
      <c r="BM14" s="1">
        <f t="shared" si="15"/>
        <v>5</v>
      </c>
      <c r="BN14" s="41">
        <v>7</v>
      </c>
      <c r="BO14" s="41">
        <v>0</v>
      </c>
      <c r="BP14" s="41">
        <v>0</v>
      </c>
      <c r="BQ14" s="41">
        <v>0</v>
      </c>
      <c r="BR14" s="41">
        <v>0</v>
      </c>
      <c r="BS14" s="41">
        <v>0</v>
      </c>
      <c r="BT14" s="41">
        <v>0</v>
      </c>
      <c r="BU14" s="41">
        <v>0</v>
      </c>
      <c r="BV14" s="41">
        <v>0</v>
      </c>
      <c r="BW14" s="41">
        <v>0</v>
      </c>
      <c r="BX14" s="41">
        <v>0</v>
      </c>
      <c r="BY14" s="41">
        <v>0</v>
      </c>
      <c r="BZ14" s="41">
        <v>0</v>
      </c>
      <c r="CA14" s="41">
        <v>0</v>
      </c>
      <c r="CB14" s="41">
        <v>0</v>
      </c>
      <c r="CC14" s="41">
        <v>0</v>
      </c>
      <c r="CD14" s="41">
        <v>0</v>
      </c>
      <c r="CE14" s="41">
        <v>0</v>
      </c>
      <c r="CF14" s="41">
        <v>0</v>
      </c>
      <c r="CG14" s="41">
        <v>0</v>
      </c>
      <c r="CH14" s="41">
        <v>1</v>
      </c>
      <c r="CI14" s="94">
        <v>0</v>
      </c>
      <c r="CJ14" s="1">
        <f t="shared" si="18"/>
        <v>8</v>
      </c>
      <c r="CK14" s="1">
        <f t="shared" si="19"/>
        <v>8</v>
      </c>
      <c r="CL14" s="1">
        <f t="shared" si="16"/>
        <v>7</v>
      </c>
      <c r="CM14" s="1">
        <f t="shared" si="17"/>
        <v>7</v>
      </c>
      <c r="CN14" s="1">
        <f t="shared" si="20"/>
        <v>1</v>
      </c>
      <c r="CO14" s="1">
        <f t="shared" si="21"/>
        <v>1</v>
      </c>
      <c r="CP14" s="3">
        <v>-5.9</v>
      </c>
      <c r="CQ14" s="3">
        <v>32.299999999999997</v>
      </c>
      <c r="CR14" s="3">
        <v>-11.9</v>
      </c>
      <c r="CS14" s="3">
        <v>12</v>
      </c>
      <c r="CT14" s="3">
        <f t="shared" si="22"/>
        <v>5.3039999999999994</v>
      </c>
      <c r="CU14" s="3">
        <v>2</v>
      </c>
      <c r="CV14" s="3">
        <v>1</v>
      </c>
      <c r="CW14" s="3">
        <v>1028</v>
      </c>
      <c r="CX14" s="63">
        <v>1029</v>
      </c>
      <c r="CY14" s="1">
        <v>5</v>
      </c>
      <c r="CZ14" s="3">
        <v>9</v>
      </c>
      <c r="DA14" s="3">
        <v>5</v>
      </c>
      <c r="DB14" s="3">
        <v>6</v>
      </c>
      <c r="DC14" s="3">
        <v>0</v>
      </c>
      <c r="DD14" s="2" t="s">
        <v>189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2" t="s">
        <v>189</v>
      </c>
      <c r="DK14" s="3">
        <v>0</v>
      </c>
      <c r="DL14" s="3">
        <v>0</v>
      </c>
      <c r="DM14" s="3">
        <v>0</v>
      </c>
      <c r="DN14" s="3">
        <v>0</v>
      </c>
      <c r="DO14" s="2" t="s">
        <v>189</v>
      </c>
      <c r="DP14" s="3">
        <v>0</v>
      </c>
      <c r="DQ14" s="3">
        <v>0</v>
      </c>
      <c r="DR14" s="3">
        <v>0</v>
      </c>
      <c r="DS14" s="3">
        <v>0</v>
      </c>
      <c r="DT14" s="2" t="s">
        <v>189</v>
      </c>
      <c r="DU14" s="3">
        <v>0</v>
      </c>
      <c r="DV14" s="3">
        <v>0</v>
      </c>
      <c r="DW14" s="3">
        <v>0</v>
      </c>
      <c r="DX14" s="3">
        <v>0</v>
      </c>
      <c r="DY14" s="58" t="s">
        <v>189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2" t="s">
        <v>189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2" t="s">
        <v>189</v>
      </c>
      <c r="EL14" s="3">
        <v>0</v>
      </c>
      <c r="EM14" s="3">
        <v>0</v>
      </c>
      <c r="EN14" s="3">
        <v>0</v>
      </c>
      <c r="EO14" s="3">
        <v>0</v>
      </c>
      <c r="EP14" s="2" t="s">
        <v>189</v>
      </c>
      <c r="EQ14" s="3">
        <v>0</v>
      </c>
      <c r="ER14" s="3">
        <v>0</v>
      </c>
      <c r="ES14" s="3">
        <v>0</v>
      </c>
      <c r="ET14" s="3">
        <v>0</v>
      </c>
      <c r="EU14" s="2" t="s">
        <v>189</v>
      </c>
      <c r="EV14" s="3">
        <v>0</v>
      </c>
      <c r="EW14" s="3">
        <v>0</v>
      </c>
      <c r="EX14" s="3">
        <v>0</v>
      </c>
      <c r="EY14" s="3">
        <v>0</v>
      </c>
      <c r="EZ14" s="2" t="s">
        <v>189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2" t="s">
        <v>189</v>
      </c>
    </row>
    <row r="15" spans="1:163">
      <c r="A15" t="s">
        <v>50</v>
      </c>
      <c r="B15" t="s">
        <v>43</v>
      </c>
      <c r="C15" t="s">
        <v>15</v>
      </c>
      <c r="D15">
        <v>7</v>
      </c>
      <c r="E15" t="s">
        <v>186</v>
      </c>
      <c r="F15" t="str">
        <f t="shared" si="0"/>
        <v>ABLA-H-7C</v>
      </c>
      <c r="G15" s="15">
        <v>2716</v>
      </c>
      <c r="H15" s="1">
        <f t="shared" si="1"/>
        <v>48.627160000000003</v>
      </c>
      <c r="I15" s="3">
        <v>3432</v>
      </c>
      <c r="J15" s="1">
        <f t="shared" si="2"/>
        <v>113.83431999999999</v>
      </c>
      <c r="K15" s="3">
        <v>41</v>
      </c>
      <c r="L15" s="1">
        <f t="shared" si="3"/>
        <v>2241</v>
      </c>
      <c r="M15" s="1">
        <v>65</v>
      </c>
      <c r="N15" s="3">
        <v>245</v>
      </c>
      <c r="O15" s="15">
        <v>27.5</v>
      </c>
      <c r="P15" s="16">
        <v>1.5</v>
      </c>
      <c r="Q15" s="3">
        <v>5</v>
      </c>
      <c r="R15" s="3">
        <v>16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3">
        <v>0</v>
      </c>
      <c r="AT15" s="1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62">
        <v>0</v>
      </c>
      <c r="BB15" s="1">
        <f t="shared" si="4"/>
        <v>90</v>
      </c>
      <c r="BC15" s="1">
        <f t="shared" si="5"/>
        <v>80</v>
      </c>
      <c r="BD15" s="1">
        <f t="shared" si="6"/>
        <v>85</v>
      </c>
      <c r="BE15" s="1">
        <f t="shared" si="7"/>
        <v>10</v>
      </c>
      <c r="BF15" s="1">
        <f t="shared" si="8"/>
        <v>90</v>
      </c>
      <c r="BG15" s="1">
        <f t="shared" si="9"/>
        <v>0</v>
      </c>
      <c r="BH15" s="1">
        <f t="shared" si="10"/>
        <v>0</v>
      </c>
      <c r="BI15" s="1">
        <f t="shared" si="11"/>
        <v>0</v>
      </c>
      <c r="BJ15" s="1">
        <f t="shared" si="12"/>
        <v>0</v>
      </c>
      <c r="BK15" s="1">
        <f t="shared" si="13"/>
        <v>80</v>
      </c>
      <c r="BL15" s="1">
        <f t="shared" si="14"/>
        <v>5</v>
      </c>
      <c r="BM15" s="1">
        <f t="shared" si="15"/>
        <v>5</v>
      </c>
      <c r="BN15" s="41">
        <v>8</v>
      </c>
      <c r="BO15" s="41">
        <v>1</v>
      </c>
      <c r="BP15" s="41">
        <v>0</v>
      </c>
      <c r="BQ15" s="41">
        <v>0</v>
      </c>
      <c r="BR15" s="41">
        <v>0</v>
      </c>
      <c r="BS15" s="41">
        <v>0</v>
      </c>
      <c r="BT15" s="41">
        <v>0</v>
      </c>
      <c r="BU15" s="41">
        <v>0</v>
      </c>
      <c r="BV15" s="41">
        <v>0</v>
      </c>
      <c r="BW15" s="41">
        <v>0</v>
      </c>
      <c r="BX15" s="41">
        <v>0</v>
      </c>
      <c r="BY15" s="41">
        <v>0</v>
      </c>
      <c r="BZ15" s="41">
        <v>0</v>
      </c>
      <c r="CA15" s="41">
        <v>0</v>
      </c>
      <c r="CB15" s="41">
        <v>0</v>
      </c>
      <c r="CC15" s="41">
        <v>0</v>
      </c>
      <c r="CD15" s="41">
        <v>0</v>
      </c>
      <c r="CE15" s="41">
        <v>0</v>
      </c>
      <c r="CF15" s="41">
        <v>0</v>
      </c>
      <c r="CG15" s="41">
        <v>0</v>
      </c>
      <c r="CH15" s="41">
        <v>2</v>
      </c>
      <c r="CI15" s="94">
        <v>0</v>
      </c>
      <c r="CJ15" s="1">
        <f t="shared" si="18"/>
        <v>11</v>
      </c>
      <c r="CK15" s="1">
        <f t="shared" si="19"/>
        <v>10</v>
      </c>
      <c r="CL15" s="1">
        <f t="shared" si="16"/>
        <v>9</v>
      </c>
      <c r="CM15" s="1">
        <f t="shared" si="17"/>
        <v>8</v>
      </c>
      <c r="CN15" s="1">
        <f t="shared" si="20"/>
        <v>2</v>
      </c>
      <c r="CO15" s="1">
        <f t="shared" si="21"/>
        <v>2</v>
      </c>
      <c r="CP15" s="3">
        <v>6.7</v>
      </c>
      <c r="CQ15" s="3">
        <v>47.1</v>
      </c>
      <c r="CR15" s="3">
        <v>-6.5</v>
      </c>
      <c r="CS15" s="3">
        <v>11</v>
      </c>
      <c r="CT15" s="3">
        <f t="shared" si="22"/>
        <v>5.8959999999999999</v>
      </c>
      <c r="CU15" s="3">
        <v>4</v>
      </c>
      <c r="CV15" s="3">
        <v>0.8</v>
      </c>
      <c r="CW15" s="3">
        <v>1032</v>
      </c>
      <c r="CX15" s="63">
        <v>1033</v>
      </c>
      <c r="CY15" s="1">
        <v>13</v>
      </c>
      <c r="CZ15" s="3">
        <v>26</v>
      </c>
      <c r="DA15" s="3">
        <v>5</v>
      </c>
      <c r="DB15" s="3">
        <v>3</v>
      </c>
      <c r="DC15" s="3">
        <v>0</v>
      </c>
      <c r="DD15" s="2" t="s">
        <v>192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2" t="s">
        <v>189</v>
      </c>
      <c r="DK15" s="3">
        <v>0</v>
      </c>
      <c r="DL15" s="3">
        <v>0</v>
      </c>
      <c r="DM15" s="3">
        <v>0</v>
      </c>
      <c r="DN15" s="3">
        <v>0</v>
      </c>
      <c r="DO15" s="2" t="s">
        <v>189</v>
      </c>
      <c r="DP15" s="3">
        <v>0</v>
      </c>
      <c r="DQ15" s="3">
        <v>0</v>
      </c>
      <c r="DR15" s="3">
        <v>0</v>
      </c>
      <c r="DS15" s="3">
        <v>0</v>
      </c>
      <c r="DT15" s="2" t="s">
        <v>189</v>
      </c>
      <c r="DU15" s="3">
        <v>0</v>
      </c>
      <c r="DV15" s="3">
        <v>0</v>
      </c>
      <c r="DW15" s="3">
        <v>0</v>
      </c>
      <c r="DX15" s="3">
        <v>0</v>
      </c>
      <c r="DY15" s="58" t="s">
        <v>189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2" t="s">
        <v>189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2" t="s">
        <v>189</v>
      </c>
      <c r="EL15" s="3">
        <v>0</v>
      </c>
      <c r="EM15" s="3">
        <v>0</v>
      </c>
      <c r="EN15" s="3">
        <v>0</v>
      </c>
      <c r="EO15" s="3">
        <v>0</v>
      </c>
      <c r="EP15" s="2" t="s">
        <v>189</v>
      </c>
      <c r="EQ15" s="3">
        <v>0</v>
      </c>
      <c r="ER15" s="3">
        <v>0</v>
      </c>
      <c r="ES15" s="3">
        <v>0</v>
      </c>
      <c r="ET15" s="3">
        <v>0</v>
      </c>
      <c r="EU15" s="2" t="s">
        <v>189</v>
      </c>
      <c r="EV15" s="3">
        <v>0</v>
      </c>
      <c r="EW15" s="3">
        <v>0</v>
      </c>
      <c r="EX15" s="3">
        <v>0</v>
      </c>
      <c r="EY15" s="3">
        <v>0</v>
      </c>
      <c r="EZ15" s="2" t="s">
        <v>189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2" t="s">
        <v>189</v>
      </c>
    </row>
    <row r="16" spans="1:163">
      <c r="A16" t="s">
        <v>50</v>
      </c>
      <c r="B16" t="s">
        <v>43</v>
      </c>
      <c r="C16" t="s">
        <v>15</v>
      </c>
      <c r="D16">
        <v>7</v>
      </c>
      <c r="E16" t="s">
        <v>187</v>
      </c>
      <c r="F16" t="str">
        <f t="shared" si="0"/>
        <v>ABLA-H-7N</v>
      </c>
      <c r="G16" s="15">
        <v>2713</v>
      </c>
      <c r="H16" s="1">
        <f t="shared" si="1"/>
        <v>48.627130000000001</v>
      </c>
      <c r="I16" s="3">
        <v>3434</v>
      </c>
      <c r="J16" s="1">
        <f t="shared" si="2"/>
        <v>113.83434</v>
      </c>
      <c r="K16" s="3">
        <v>39</v>
      </c>
      <c r="L16" s="1">
        <f t="shared" si="3"/>
        <v>2239</v>
      </c>
      <c r="M16" s="1">
        <v>44.6</v>
      </c>
      <c r="N16" s="3">
        <v>230</v>
      </c>
      <c r="O16" s="15">
        <v>27</v>
      </c>
      <c r="P16" s="16">
        <v>1</v>
      </c>
      <c r="Q16" s="3">
        <v>5</v>
      </c>
      <c r="R16" s="3">
        <v>12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3">
        <v>0</v>
      </c>
      <c r="AT16" s="1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s="62">
        <v>0</v>
      </c>
      <c r="BB16" s="1">
        <f t="shared" si="4"/>
        <v>60</v>
      </c>
      <c r="BC16" s="1">
        <f t="shared" si="5"/>
        <v>60</v>
      </c>
      <c r="BD16" s="1">
        <f t="shared" si="6"/>
        <v>60</v>
      </c>
      <c r="BE16" s="1">
        <f t="shared" si="7"/>
        <v>0</v>
      </c>
      <c r="BF16" s="1">
        <f t="shared" si="8"/>
        <v>60</v>
      </c>
      <c r="BG16" s="1">
        <f t="shared" si="9"/>
        <v>0</v>
      </c>
      <c r="BH16" s="1">
        <f t="shared" si="10"/>
        <v>0</v>
      </c>
      <c r="BI16" s="1">
        <f t="shared" si="11"/>
        <v>0</v>
      </c>
      <c r="BJ16" s="1">
        <f t="shared" si="12"/>
        <v>0</v>
      </c>
      <c r="BK16" s="1">
        <f t="shared" si="13"/>
        <v>60</v>
      </c>
      <c r="BL16" s="1">
        <f t="shared" si="14"/>
        <v>0</v>
      </c>
      <c r="BM16" s="1">
        <f t="shared" si="15"/>
        <v>0</v>
      </c>
      <c r="BN16" s="41">
        <v>1</v>
      </c>
      <c r="BO16" s="41">
        <v>0</v>
      </c>
      <c r="BP16" s="41">
        <v>0</v>
      </c>
      <c r="BQ16" s="41">
        <v>0</v>
      </c>
      <c r="BR16" s="41">
        <v>0</v>
      </c>
      <c r="BS16" s="41">
        <v>0</v>
      </c>
      <c r="BT16" s="41">
        <v>0</v>
      </c>
      <c r="BU16" s="41">
        <v>0</v>
      </c>
      <c r="BV16" s="41">
        <v>0</v>
      </c>
      <c r="BW16" s="41">
        <v>0</v>
      </c>
      <c r="BX16" s="41">
        <v>0</v>
      </c>
      <c r="BY16" s="41">
        <v>0</v>
      </c>
      <c r="BZ16" s="41">
        <v>0</v>
      </c>
      <c r="CA16" s="41">
        <v>0</v>
      </c>
      <c r="CB16" s="41">
        <v>0</v>
      </c>
      <c r="CC16" s="41">
        <v>0</v>
      </c>
      <c r="CD16" s="41">
        <v>0</v>
      </c>
      <c r="CE16" s="41">
        <v>0</v>
      </c>
      <c r="CF16" s="41">
        <v>0</v>
      </c>
      <c r="CG16" s="41">
        <v>0</v>
      </c>
      <c r="CH16" s="41">
        <v>0</v>
      </c>
      <c r="CI16" s="94">
        <v>0</v>
      </c>
      <c r="CJ16" s="1">
        <f t="shared" si="18"/>
        <v>1</v>
      </c>
      <c r="CK16" s="1">
        <f t="shared" si="19"/>
        <v>1</v>
      </c>
      <c r="CL16" s="1">
        <f t="shared" si="16"/>
        <v>1</v>
      </c>
      <c r="CM16" s="1">
        <f t="shared" si="17"/>
        <v>1</v>
      </c>
      <c r="CN16" s="1">
        <f t="shared" si="20"/>
        <v>0</v>
      </c>
      <c r="CO16" s="1">
        <f t="shared" si="21"/>
        <v>0</v>
      </c>
      <c r="CP16" s="3">
        <v>-4.5999999999999996</v>
      </c>
      <c r="CQ16" s="3">
        <v>48.2</v>
      </c>
      <c r="CR16" s="3">
        <v>-16</v>
      </c>
      <c r="CS16" s="3">
        <v>11</v>
      </c>
      <c r="CT16" s="3">
        <f t="shared" si="22"/>
        <v>7.0620000000000003</v>
      </c>
      <c r="CU16" s="3">
        <v>1</v>
      </c>
      <c r="CV16" s="3">
        <v>1</v>
      </c>
      <c r="CW16" s="3">
        <v>1034</v>
      </c>
      <c r="CX16" s="63">
        <v>1035</v>
      </c>
      <c r="CY16" s="1">
        <v>1</v>
      </c>
      <c r="CZ16" s="3">
        <v>9</v>
      </c>
      <c r="DA16" s="3">
        <v>2</v>
      </c>
      <c r="DB16" s="3">
        <v>0</v>
      </c>
      <c r="DC16" s="3">
        <v>0</v>
      </c>
      <c r="DD16" s="2" t="s">
        <v>189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2" t="s">
        <v>189</v>
      </c>
      <c r="DK16" s="3">
        <v>0</v>
      </c>
      <c r="DL16" s="3">
        <v>0</v>
      </c>
      <c r="DM16" s="3">
        <v>0</v>
      </c>
      <c r="DN16" s="3">
        <v>0</v>
      </c>
      <c r="DO16" s="2" t="s">
        <v>189</v>
      </c>
      <c r="DP16" s="3">
        <v>0</v>
      </c>
      <c r="DQ16" s="3">
        <v>0</v>
      </c>
      <c r="DR16" s="3">
        <v>0</v>
      </c>
      <c r="DS16" s="3">
        <v>0</v>
      </c>
      <c r="DT16" s="2" t="s">
        <v>189</v>
      </c>
      <c r="DU16" s="3">
        <v>0</v>
      </c>
      <c r="DV16" s="3">
        <v>0</v>
      </c>
      <c r="DW16" s="3">
        <v>0</v>
      </c>
      <c r="DX16" s="3">
        <v>0</v>
      </c>
      <c r="DY16" s="58" t="s">
        <v>189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2" t="s">
        <v>189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2" t="s">
        <v>189</v>
      </c>
      <c r="EL16" s="3">
        <v>0</v>
      </c>
      <c r="EM16" s="3">
        <v>0</v>
      </c>
      <c r="EN16" s="3">
        <v>0</v>
      </c>
      <c r="EO16" s="3">
        <v>0</v>
      </c>
      <c r="EP16" s="2" t="s">
        <v>189</v>
      </c>
      <c r="EQ16" s="3">
        <v>0</v>
      </c>
      <c r="ER16" s="3">
        <v>0</v>
      </c>
      <c r="ES16" s="3">
        <v>0</v>
      </c>
      <c r="ET16" s="3">
        <v>0</v>
      </c>
      <c r="EU16" s="2" t="s">
        <v>189</v>
      </c>
      <c r="EV16" s="3">
        <v>0</v>
      </c>
      <c r="EW16" s="3">
        <v>0</v>
      </c>
      <c r="EX16" s="3">
        <v>0</v>
      </c>
      <c r="EY16" s="3">
        <v>0</v>
      </c>
      <c r="EZ16" s="2" t="s">
        <v>189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2" t="s">
        <v>189</v>
      </c>
    </row>
    <row r="17" spans="1:162" s="1" customFormat="1">
      <c r="A17" t="s">
        <v>50</v>
      </c>
      <c r="B17" t="s">
        <v>43</v>
      </c>
      <c r="C17" t="s">
        <v>15</v>
      </c>
      <c r="D17">
        <v>8</v>
      </c>
      <c r="E17" t="s">
        <v>186</v>
      </c>
      <c r="F17" t="str">
        <f t="shared" si="0"/>
        <v>ABLA-H-8C</v>
      </c>
      <c r="G17" s="15">
        <v>2632</v>
      </c>
      <c r="H17" s="1">
        <f t="shared" si="1"/>
        <v>48.62632</v>
      </c>
      <c r="I17" s="3">
        <v>3479</v>
      </c>
      <c r="J17" s="1">
        <f t="shared" si="2"/>
        <v>113.83479</v>
      </c>
      <c r="K17" s="3">
        <v>11</v>
      </c>
      <c r="L17" s="1">
        <f t="shared" si="3"/>
        <v>2211</v>
      </c>
      <c r="M17" s="1">
        <v>38.5</v>
      </c>
      <c r="N17" s="3">
        <v>230</v>
      </c>
      <c r="O17" s="15">
        <v>23.5</v>
      </c>
      <c r="P17" s="16">
        <v>1</v>
      </c>
      <c r="Q17" s="3">
        <v>5</v>
      </c>
      <c r="R17" s="3">
        <v>16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3">
        <v>0</v>
      </c>
      <c r="AT17" s="1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s="62">
        <v>0</v>
      </c>
      <c r="BB17" s="1">
        <f t="shared" si="4"/>
        <v>85</v>
      </c>
      <c r="BC17" s="1">
        <f t="shared" si="5"/>
        <v>80</v>
      </c>
      <c r="BD17" s="1">
        <f t="shared" si="6"/>
        <v>80</v>
      </c>
      <c r="BE17" s="1">
        <f t="shared" si="7"/>
        <v>5</v>
      </c>
      <c r="BF17" s="1">
        <f t="shared" si="8"/>
        <v>85</v>
      </c>
      <c r="BG17" s="1">
        <f t="shared" si="9"/>
        <v>0</v>
      </c>
      <c r="BH17" s="1">
        <f t="shared" si="10"/>
        <v>0</v>
      </c>
      <c r="BI17" s="1">
        <f t="shared" si="11"/>
        <v>0</v>
      </c>
      <c r="BJ17" s="1">
        <f t="shared" si="12"/>
        <v>0</v>
      </c>
      <c r="BK17" s="1">
        <f t="shared" si="13"/>
        <v>80</v>
      </c>
      <c r="BL17" s="1">
        <f t="shared" si="14"/>
        <v>0</v>
      </c>
      <c r="BM17" s="1">
        <f t="shared" si="15"/>
        <v>5</v>
      </c>
      <c r="BN17" s="41">
        <v>14</v>
      </c>
      <c r="BO17" s="41">
        <v>0</v>
      </c>
      <c r="BP17" s="41">
        <v>0</v>
      </c>
      <c r="BQ17" s="41">
        <v>0</v>
      </c>
      <c r="BR17" s="41">
        <v>0</v>
      </c>
      <c r="BS17" s="41">
        <v>0</v>
      </c>
      <c r="BT17" s="41">
        <v>0</v>
      </c>
      <c r="BU17" s="41">
        <v>0</v>
      </c>
      <c r="BV17" s="41">
        <v>0</v>
      </c>
      <c r="BW17" s="41">
        <v>0</v>
      </c>
      <c r="BX17" s="41">
        <v>0</v>
      </c>
      <c r="BY17" s="41">
        <v>0</v>
      </c>
      <c r="BZ17" s="41">
        <v>0</v>
      </c>
      <c r="CA17" s="41">
        <v>0</v>
      </c>
      <c r="CB17" s="41">
        <v>0</v>
      </c>
      <c r="CC17" s="41">
        <v>0</v>
      </c>
      <c r="CD17" s="41">
        <v>0</v>
      </c>
      <c r="CE17" s="41">
        <v>0</v>
      </c>
      <c r="CF17" s="41">
        <v>0</v>
      </c>
      <c r="CG17" s="41">
        <v>0</v>
      </c>
      <c r="CH17" s="41">
        <v>0</v>
      </c>
      <c r="CI17" s="94">
        <v>0</v>
      </c>
      <c r="CJ17" s="1">
        <f t="shared" si="18"/>
        <v>14</v>
      </c>
      <c r="CK17" s="1">
        <f t="shared" si="19"/>
        <v>14</v>
      </c>
      <c r="CL17" s="1">
        <f t="shared" si="16"/>
        <v>14</v>
      </c>
      <c r="CM17" s="1">
        <f t="shared" si="17"/>
        <v>14</v>
      </c>
      <c r="CN17" s="1">
        <f t="shared" si="20"/>
        <v>0</v>
      </c>
      <c r="CO17" s="1">
        <f t="shared" si="21"/>
        <v>0</v>
      </c>
      <c r="CP17" s="3">
        <v>18.600000000000001</v>
      </c>
      <c r="CQ17" s="3">
        <v>48.6</v>
      </c>
      <c r="CR17" s="3">
        <v>5.0999999999999996</v>
      </c>
      <c r="CS17" s="3">
        <v>10</v>
      </c>
      <c r="CT17" s="3">
        <f t="shared" si="22"/>
        <v>4.3499999999999996</v>
      </c>
      <c r="CU17" s="3">
        <v>5</v>
      </c>
      <c r="CV17" s="3">
        <v>0.5</v>
      </c>
      <c r="CW17" s="3">
        <v>1036</v>
      </c>
      <c r="CX17" s="63">
        <v>1037</v>
      </c>
      <c r="CY17" s="1">
        <v>9</v>
      </c>
      <c r="CZ17" s="3">
        <v>20</v>
      </c>
      <c r="DA17" s="3">
        <v>2</v>
      </c>
      <c r="DB17" s="3">
        <v>8</v>
      </c>
      <c r="DC17" s="3">
        <v>0</v>
      </c>
      <c r="DD17" s="2" t="s">
        <v>189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2" t="s">
        <v>189</v>
      </c>
      <c r="DK17" s="3">
        <v>0</v>
      </c>
      <c r="DL17" s="3">
        <v>0</v>
      </c>
      <c r="DM17" s="3">
        <v>0</v>
      </c>
      <c r="DN17" s="3">
        <v>0</v>
      </c>
      <c r="DO17" s="2" t="s">
        <v>189</v>
      </c>
      <c r="DP17" s="3">
        <v>0</v>
      </c>
      <c r="DQ17" s="3">
        <v>0</v>
      </c>
      <c r="DR17" s="3">
        <v>0</v>
      </c>
      <c r="DS17" s="3">
        <v>0</v>
      </c>
      <c r="DT17" s="2" t="s">
        <v>189</v>
      </c>
      <c r="DU17" s="3">
        <v>0</v>
      </c>
      <c r="DV17" s="3">
        <v>0</v>
      </c>
      <c r="DW17" s="3">
        <v>0</v>
      </c>
      <c r="DX17" s="3">
        <v>0</v>
      </c>
      <c r="DY17" s="58" t="s">
        <v>189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2" t="s">
        <v>189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2" t="s">
        <v>189</v>
      </c>
      <c r="EL17" s="3">
        <v>0</v>
      </c>
      <c r="EM17" s="3">
        <v>0</v>
      </c>
      <c r="EN17" s="3">
        <v>0</v>
      </c>
      <c r="EO17" s="3">
        <v>0</v>
      </c>
      <c r="EP17" s="2" t="s">
        <v>189</v>
      </c>
      <c r="EQ17" s="3">
        <v>0</v>
      </c>
      <c r="ER17" s="3">
        <v>1</v>
      </c>
      <c r="ES17" s="3">
        <v>0</v>
      </c>
      <c r="ET17" s="3">
        <v>0</v>
      </c>
      <c r="EU17" s="2" t="s">
        <v>189</v>
      </c>
      <c r="EV17" s="3">
        <v>0</v>
      </c>
      <c r="EW17" s="3">
        <v>0</v>
      </c>
      <c r="EX17" s="3">
        <v>0</v>
      </c>
      <c r="EY17" s="3">
        <v>0</v>
      </c>
      <c r="EZ17" s="2" t="s">
        <v>189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2" t="s">
        <v>189</v>
      </c>
    </row>
    <row r="18" spans="1:162" s="1" customFormat="1">
      <c r="A18" t="s">
        <v>50</v>
      </c>
      <c r="B18" t="s">
        <v>43</v>
      </c>
      <c r="C18" t="s">
        <v>15</v>
      </c>
      <c r="D18">
        <v>8</v>
      </c>
      <c r="E18" t="s">
        <v>187</v>
      </c>
      <c r="F18" t="str">
        <f t="shared" si="0"/>
        <v>ABLA-H-8N</v>
      </c>
      <c r="G18" s="15">
        <v>2631</v>
      </c>
      <c r="H18" s="1">
        <f t="shared" si="1"/>
        <v>48.626310000000004</v>
      </c>
      <c r="I18" s="3">
        <v>3472</v>
      </c>
      <c r="J18" s="1">
        <f t="shared" si="2"/>
        <v>113.83471999999999</v>
      </c>
      <c r="K18" s="3">
        <v>13</v>
      </c>
      <c r="L18" s="1">
        <f t="shared" si="3"/>
        <v>2213</v>
      </c>
      <c r="M18" s="1">
        <v>50.1</v>
      </c>
      <c r="N18" s="3">
        <v>250</v>
      </c>
      <c r="O18" s="15">
        <v>22.8</v>
      </c>
      <c r="P18" s="16">
        <v>1.2</v>
      </c>
      <c r="Q18" s="3">
        <v>5</v>
      </c>
      <c r="R18" s="3">
        <v>12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3">
        <v>0</v>
      </c>
      <c r="AT18" s="1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s="62">
        <v>0</v>
      </c>
      <c r="BB18" s="1">
        <f t="shared" si="4"/>
        <v>65</v>
      </c>
      <c r="BC18" s="1">
        <f t="shared" si="5"/>
        <v>60</v>
      </c>
      <c r="BD18" s="1">
        <f t="shared" si="6"/>
        <v>60</v>
      </c>
      <c r="BE18" s="1">
        <f t="shared" si="7"/>
        <v>5</v>
      </c>
      <c r="BF18" s="1">
        <f t="shared" si="8"/>
        <v>65</v>
      </c>
      <c r="BG18" s="1">
        <f t="shared" si="9"/>
        <v>0</v>
      </c>
      <c r="BH18" s="1">
        <f t="shared" si="10"/>
        <v>0</v>
      </c>
      <c r="BI18" s="1">
        <f t="shared" si="11"/>
        <v>0</v>
      </c>
      <c r="BJ18" s="1">
        <f t="shared" si="12"/>
        <v>0</v>
      </c>
      <c r="BK18" s="1">
        <f t="shared" si="13"/>
        <v>60</v>
      </c>
      <c r="BL18" s="1">
        <f t="shared" si="14"/>
        <v>0</v>
      </c>
      <c r="BM18" s="1">
        <f t="shared" si="15"/>
        <v>5</v>
      </c>
      <c r="BN18" s="41">
        <v>9</v>
      </c>
      <c r="BO18" s="41">
        <v>1</v>
      </c>
      <c r="BP18" s="41">
        <v>0</v>
      </c>
      <c r="BQ18" s="41">
        <v>0</v>
      </c>
      <c r="BR18" s="41">
        <v>0</v>
      </c>
      <c r="BS18" s="41">
        <v>0</v>
      </c>
      <c r="BT18" s="41">
        <v>0</v>
      </c>
      <c r="BU18" s="41">
        <v>0</v>
      </c>
      <c r="BV18" s="41">
        <v>0</v>
      </c>
      <c r="BW18" s="41">
        <v>0</v>
      </c>
      <c r="BX18" s="41">
        <v>0</v>
      </c>
      <c r="BY18" s="41">
        <v>0</v>
      </c>
      <c r="BZ18" s="41">
        <v>0</v>
      </c>
      <c r="CA18" s="41">
        <v>0</v>
      </c>
      <c r="CB18" s="41">
        <v>0</v>
      </c>
      <c r="CC18" s="41">
        <v>0</v>
      </c>
      <c r="CD18" s="41">
        <v>0</v>
      </c>
      <c r="CE18" s="41">
        <v>0</v>
      </c>
      <c r="CF18" s="41">
        <v>0</v>
      </c>
      <c r="CG18" s="41">
        <v>0</v>
      </c>
      <c r="CH18" s="41">
        <v>0</v>
      </c>
      <c r="CI18" s="94">
        <v>0</v>
      </c>
      <c r="CJ18" s="1">
        <f t="shared" si="18"/>
        <v>10</v>
      </c>
      <c r="CK18" s="1">
        <f t="shared" si="19"/>
        <v>9</v>
      </c>
      <c r="CL18" s="1">
        <f t="shared" si="16"/>
        <v>10</v>
      </c>
      <c r="CM18" s="1">
        <f t="shared" si="17"/>
        <v>9</v>
      </c>
      <c r="CN18" s="1">
        <f t="shared" si="20"/>
        <v>0</v>
      </c>
      <c r="CO18" s="1">
        <f t="shared" si="21"/>
        <v>0</v>
      </c>
      <c r="CP18" s="3">
        <v>7.8</v>
      </c>
      <c r="CQ18" s="3">
        <v>57.3</v>
      </c>
      <c r="CR18" s="3">
        <v>-7</v>
      </c>
      <c r="CS18" s="3">
        <v>11</v>
      </c>
      <c r="CT18" s="3">
        <f t="shared" si="22"/>
        <v>7.0729999999999995</v>
      </c>
      <c r="CU18" s="3">
        <v>2</v>
      </c>
      <c r="CV18" s="3">
        <v>1</v>
      </c>
      <c r="CW18" s="3">
        <v>1038</v>
      </c>
      <c r="CX18" s="63">
        <v>1039</v>
      </c>
      <c r="CY18" s="1">
        <v>13</v>
      </c>
      <c r="CZ18" s="3">
        <v>25</v>
      </c>
      <c r="DA18" s="3">
        <v>13</v>
      </c>
      <c r="DB18" s="3">
        <v>6</v>
      </c>
      <c r="DC18" s="3">
        <v>0</v>
      </c>
      <c r="DD18" s="2" t="s">
        <v>189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2" t="s">
        <v>189</v>
      </c>
      <c r="DK18" s="3">
        <v>0</v>
      </c>
      <c r="DL18" s="3">
        <v>0</v>
      </c>
      <c r="DM18" s="3">
        <v>0</v>
      </c>
      <c r="DN18" s="3">
        <v>0</v>
      </c>
      <c r="DO18" s="2" t="s">
        <v>189</v>
      </c>
      <c r="DP18" s="3">
        <v>0</v>
      </c>
      <c r="DQ18" s="3">
        <v>0</v>
      </c>
      <c r="DR18" s="3">
        <v>0</v>
      </c>
      <c r="DS18" s="3">
        <v>0</v>
      </c>
      <c r="DT18" s="2" t="s">
        <v>189</v>
      </c>
      <c r="DU18" s="3">
        <v>0</v>
      </c>
      <c r="DV18" s="3">
        <v>0</v>
      </c>
      <c r="DW18" s="3">
        <v>0</v>
      </c>
      <c r="DX18" s="3">
        <v>0</v>
      </c>
      <c r="DY18" s="58" t="s">
        <v>189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2" t="s">
        <v>189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2" t="s">
        <v>189</v>
      </c>
      <c r="EL18" s="3">
        <v>0</v>
      </c>
      <c r="EM18" s="3">
        <v>0</v>
      </c>
      <c r="EN18" s="3">
        <v>0</v>
      </c>
      <c r="EO18" s="3">
        <v>0</v>
      </c>
      <c r="EP18" s="2" t="s">
        <v>189</v>
      </c>
      <c r="EQ18" s="3">
        <v>0</v>
      </c>
      <c r="ER18" s="3">
        <v>0</v>
      </c>
      <c r="ES18" s="3">
        <v>0</v>
      </c>
      <c r="ET18" s="3">
        <v>0</v>
      </c>
      <c r="EU18" s="2" t="s">
        <v>189</v>
      </c>
      <c r="EV18" s="3">
        <v>0</v>
      </c>
      <c r="EW18" s="3">
        <v>0</v>
      </c>
      <c r="EX18" s="3">
        <v>0</v>
      </c>
      <c r="EY18" s="3">
        <v>0</v>
      </c>
      <c r="EZ18" s="2" t="s">
        <v>189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2" t="s">
        <v>189</v>
      </c>
    </row>
    <row r="19" spans="1:162" s="1" customFormat="1">
      <c r="A19" t="s">
        <v>50</v>
      </c>
      <c r="B19" t="s">
        <v>43</v>
      </c>
      <c r="C19" t="s">
        <v>15</v>
      </c>
      <c r="D19">
        <v>9</v>
      </c>
      <c r="E19" t="s">
        <v>186</v>
      </c>
      <c r="F19" t="str">
        <f t="shared" si="0"/>
        <v>ABLA-H-9C</v>
      </c>
      <c r="G19" s="15">
        <v>2602</v>
      </c>
      <c r="H19" s="1">
        <f t="shared" si="1"/>
        <v>48.626020000000004</v>
      </c>
      <c r="I19" s="3">
        <v>3540</v>
      </c>
      <c r="J19" s="1">
        <f t="shared" si="2"/>
        <v>113.83539999999999</v>
      </c>
      <c r="K19" s="3">
        <v>81</v>
      </c>
      <c r="L19" s="1">
        <f t="shared" ref="L19:L26" si="23">2100+K19</f>
        <v>2181</v>
      </c>
      <c r="M19" s="1">
        <v>41.7</v>
      </c>
      <c r="N19" s="3">
        <v>260</v>
      </c>
      <c r="O19" s="15">
        <v>20.6</v>
      </c>
      <c r="P19" s="16">
        <v>0.8</v>
      </c>
      <c r="Q19" s="3">
        <v>5</v>
      </c>
      <c r="R19" s="3">
        <v>9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3">
        <v>0</v>
      </c>
      <c r="AT19" s="1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s="62">
        <v>0</v>
      </c>
      <c r="BB19" s="1">
        <f t="shared" si="4"/>
        <v>50</v>
      </c>
      <c r="BC19" s="1">
        <f t="shared" si="5"/>
        <v>45</v>
      </c>
      <c r="BD19" s="1">
        <f t="shared" si="6"/>
        <v>45</v>
      </c>
      <c r="BE19" s="1">
        <f t="shared" si="7"/>
        <v>5</v>
      </c>
      <c r="BF19" s="1">
        <f t="shared" si="8"/>
        <v>50</v>
      </c>
      <c r="BG19" s="1">
        <f t="shared" si="9"/>
        <v>0</v>
      </c>
      <c r="BH19" s="1">
        <f t="shared" si="10"/>
        <v>0</v>
      </c>
      <c r="BI19" s="1">
        <f t="shared" si="11"/>
        <v>0</v>
      </c>
      <c r="BJ19" s="1">
        <f t="shared" si="12"/>
        <v>0</v>
      </c>
      <c r="BK19" s="1">
        <f t="shared" si="13"/>
        <v>45</v>
      </c>
      <c r="BL19" s="1">
        <f t="shared" si="14"/>
        <v>0</v>
      </c>
      <c r="BM19" s="1">
        <f t="shared" si="15"/>
        <v>5</v>
      </c>
      <c r="BN19" s="41">
        <v>15</v>
      </c>
      <c r="BO19" s="41">
        <v>0</v>
      </c>
      <c r="BP19" s="41">
        <v>0</v>
      </c>
      <c r="BQ19" s="41">
        <v>0</v>
      </c>
      <c r="BR19" s="41">
        <v>0</v>
      </c>
      <c r="BS19" s="41">
        <v>0</v>
      </c>
      <c r="BT19" s="41">
        <v>0</v>
      </c>
      <c r="BU19" s="41">
        <v>0</v>
      </c>
      <c r="BV19" s="41">
        <v>0</v>
      </c>
      <c r="BW19" s="41">
        <v>0</v>
      </c>
      <c r="BX19" s="41">
        <v>0</v>
      </c>
      <c r="BY19" s="41">
        <v>0</v>
      </c>
      <c r="BZ19" s="41">
        <v>0</v>
      </c>
      <c r="CA19" s="41">
        <v>0</v>
      </c>
      <c r="CB19" s="41">
        <v>0</v>
      </c>
      <c r="CC19" s="41">
        <v>0</v>
      </c>
      <c r="CD19" s="41">
        <v>0</v>
      </c>
      <c r="CE19" s="41">
        <v>0</v>
      </c>
      <c r="CF19" s="41">
        <v>0</v>
      </c>
      <c r="CG19" s="41">
        <v>0</v>
      </c>
      <c r="CH19" s="41">
        <v>0</v>
      </c>
      <c r="CI19" s="94">
        <v>0</v>
      </c>
      <c r="CJ19" s="1">
        <f t="shared" si="18"/>
        <v>15</v>
      </c>
      <c r="CK19" s="1">
        <f t="shared" si="19"/>
        <v>15</v>
      </c>
      <c r="CL19" s="1">
        <f t="shared" si="16"/>
        <v>15</v>
      </c>
      <c r="CM19" s="1">
        <f t="shared" si="17"/>
        <v>15</v>
      </c>
      <c r="CN19" s="1">
        <f t="shared" si="20"/>
        <v>0</v>
      </c>
      <c r="CO19" s="1">
        <f t="shared" si="21"/>
        <v>0</v>
      </c>
      <c r="CP19" s="3">
        <v>12.7</v>
      </c>
      <c r="CQ19" s="3">
        <v>41.7</v>
      </c>
      <c r="CR19" s="3">
        <v>-9.5</v>
      </c>
      <c r="CS19" s="3">
        <v>12</v>
      </c>
      <c r="CT19" s="3">
        <f t="shared" si="22"/>
        <v>6.144000000000001</v>
      </c>
      <c r="CU19" s="3">
        <v>3</v>
      </c>
      <c r="CV19" s="3">
        <v>0.9</v>
      </c>
      <c r="CW19" s="3">
        <v>1040</v>
      </c>
      <c r="CX19" s="63">
        <v>1041</v>
      </c>
      <c r="CY19" s="1">
        <v>22</v>
      </c>
      <c r="CZ19" s="3">
        <v>39</v>
      </c>
      <c r="DA19" s="3">
        <v>6</v>
      </c>
      <c r="DB19" s="3">
        <v>3</v>
      </c>
      <c r="DC19" s="3">
        <v>0</v>
      </c>
      <c r="DD19" s="2" t="s">
        <v>189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2" t="s">
        <v>189</v>
      </c>
      <c r="DK19" s="3">
        <v>0</v>
      </c>
      <c r="DL19" s="3">
        <v>0</v>
      </c>
      <c r="DM19" s="3">
        <v>0</v>
      </c>
      <c r="DN19" s="3">
        <v>0</v>
      </c>
      <c r="DO19" s="2" t="s">
        <v>189</v>
      </c>
      <c r="DP19" s="3">
        <v>0</v>
      </c>
      <c r="DQ19" s="3">
        <v>0</v>
      </c>
      <c r="DR19" s="3">
        <v>0</v>
      </c>
      <c r="DS19" s="3">
        <v>0</v>
      </c>
      <c r="DT19" s="2" t="s">
        <v>189</v>
      </c>
      <c r="DU19" s="3">
        <v>0</v>
      </c>
      <c r="DV19" s="3">
        <v>0</v>
      </c>
      <c r="DW19" s="3">
        <v>0</v>
      </c>
      <c r="DX19" s="3">
        <v>0</v>
      </c>
      <c r="DY19" s="58" t="s">
        <v>189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2" t="s">
        <v>189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2" t="s">
        <v>189</v>
      </c>
      <c r="EL19" s="3">
        <v>0</v>
      </c>
      <c r="EM19" s="3">
        <v>0</v>
      </c>
      <c r="EN19" s="3">
        <v>0</v>
      </c>
      <c r="EO19" s="3">
        <v>0</v>
      </c>
      <c r="EP19" s="2" t="s">
        <v>189</v>
      </c>
      <c r="EQ19" s="3">
        <v>0</v>
      </c>
      <c r="ER19" s="3">
        <v>1</v>
      </c>
      <c r="ES19" s="3">
        <v>0</v>
      </c>
      <c r="ET19" s="3">
        <v>0</v>
      </c>
      <c r="EU19" s="2" t="s">
        <v>189</v>
      </c>
      <c r="EV19" s="3">
        <v>0</v>
      </c>
      <c r="EW19" s="3">
        <v>0</v>
      </c>
      <c r="EX19" s="3">
        <v>0</v>
      </c>
      <c r="EY19" s="3">
        <v>0</v>
      </c>
      <c r="EZ19" s="2" t="s">
        <v>189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2" t="s">
        <v>189</v>
      </c>
    </row>
    <row r="20" spans="1:162" s="1" customFormat="1">
      <c r="A20" t="s">
        <v>50</v>
      </c>
      <c r="B20" t="s">
        <v>43</v>
      </c>
      <c r="C20" t="s">
        <v>15</v>
      </c>
      <c r="D20">
        <v>9</v>
      </c>
      <c r="E20" t="s">
        <v>187</v>
      </c>
      <c r="F20" t="str">
        <f t="shared" si="0"/>
        <v>ABLA-H-9N</v>
      </c>
      <c r="G20" s="15">
        <v>2601</v>
      </c>
      <c r="H20" s="1">
        <f t="shared" si="1"/>
        <v>48.626010000000001</v>
      </c>
      <c r="I20" s="3">
        <v>3546</v>
      </c>
      <c r="J20" s="1">
        <f t="shared" si="2"/>
        <v>113.83546</v>
      </c>
      <c r="K20" s="3">
        <v>80</v>
      </c>
      <c r="L20" s="1">
        <f t="shared" si="23"/>
        <v>2180</v>
      </c>
      <c r="M20" s="1">
        <v>38.1</v>
      </c>
      <c r="N20" s="3">
        <v>260</v>
      </c>
      <c r="O20" s="15">
        <v>21.7</v>
      </c>
      <c r="P20" s="16">
        <v>1.1000000000000001</v>
      </c>
      <c r="Q20" s="3">
        <v>5</v>
      </c>
      <c r="R20" s="3">
        <v>24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3">
        <v>0</v>
      </c>
      <c r="AT20" s="1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s="62">
        <v>0</v>
      </c>
      <c r="BB20" s="1">
        <f t="shared" si="4"/>
        <v>130</v>
      </c>
      <c r="BC20" s="1">
        <f t="shared" si="5"/>
        <v>120</v>
      </c>
      <c r="BD20" s="1">
        <f t="shared" si="6"/>
        <v>125</v>
      </c>
      <c r="BE20" s="1">
        <f t="shared" si="7"/>
        <v>10</v>
      </c>
      <c r="BF20" s="1">
        <f t="shared" si="8"/>
        <v>130</v>
      </c>
      <c r="BG20" s="1">
        <f t="shared" si="9"/>
        <v>0</v>
      </c>
      <c r="BH20" s="1">
        <f t="shared" si="10"/>
        <v>0</v>
      </c>
      <c r="BI20" s="1">
        <f t="shared" si="11"/>
        <v>0</v>
      </c>
      <c r="BJ20" s="1">
        <f t="shared" si="12"/>
        <v>0</v>
      </c>
      <c r="BK20" s="1">
        <f t="shared" si="13"/>
        <v>120</v>
      </c>
      <c r="BL20" s="1">
        <f t="shared" si="14"/>
        <v>5</v>
      </c>
      <c r="BM20" s="1">
        <f t="shared" si="15"/>
        <v>5</v>
      </c>
      <c r="BN20" s="41">
        <v>12</v>
      </c>
      <c r="BO20" s="41">
        <v>1</v>
      </c>
      <c r="BP20" s="41">
        <v>0</v>
      </c>
      <c r="BQ20" s="41">
        <v>0</v>
      </c>
      <c r="BR20" s="41">
        <v>0</v>
      </c>
      <c r="BS20" s="41">
        <v>0</v>
      </c>
      <c r="BT20" s="41">
        <v>0</v>
      </c>
      <c r="BU20" s="41">
        <v>0</v>
      </c>
      <c r="BV20" s="41">
        <v>0</v>
      </c>
      <c r="BW20" s="41">
        <v>0</v>
      </c>
      <c r="BX20" s="41">
        <v>0</v>
      </c>
      <c r="BY20" s="41">
        <v>0</v>
      </c>
      <c r="BZ20" s="41">
        <v>0</v>
      </c>
      <c r="CA20" s="41">
        <v>0</v>
      </c>
      <c r="CB20" s="41">
        <v>0</v>
      </c>
      <c r="CC20" s="41">
        <v>0</v>
      </c>
      <c r="CD20" s="41">
        <v>0</v>
      </c>
      <c r="CE20" s="41">
        <v>0</v>
      </c>
      <c r="CF20" s="41">
        <v>0</v>
      </c>
      <c r="CG20" s="41">
        <v>0</v>
      </c>
      <c r="CH20" s="41">
        <v>0</v>
      </c>
      <c r="CI20" s="94">
        <v>0</v>
      </c>
      <c r="CJ20" s="1">
        <f t="shared" si="18"/>
        <v>13</v>
      </c>
      <c r="CK20" s="1">
        <f t="shared" si="19"/>
        <v>12</v>
      </c>
      <c r="CL20" s="1">
        <f t="shared" si="16"/>
        <v>13</v>
      </c>
      <c r="CM20" s="1">
        <f t="shared" si="17"/>
        <v>12</v>
      </c>
      <c r="CN20" s="1">
        <f t="shared" si="20"/>
        <v>0</v>
      </c>
      <c r="CO20" s="1">
        <f t="shared" si="21"/>
        <v>0</v>
      </c>
      <c r="CP20" s="3">
        <v>1.1000000000000001</v>
      </c>
      <c r="CQ20" s="3">
        <v>77.5</v>
      </c>
      <c r="CR20" s="3">
        <v>-12</v>
      </c>
      <c r="CS20" s="3">
        <v>6.5</v>
      </c>
      <c r="CT20" s="3">
        <f t="shared" si="22"/>
        <v>5.8174999999999999</v>
      </c>
      <c r="CU20" s="3">
        <v>1</v>
      </c>
      <c r="CV20" s="3">
        <v>1</v>
      </c>
      <c r="CW20" s="3">
        <v>1042</v>
      </c>
      <c r="CX20" s="63">
        <v>1043</v>
      </c>
      <c r="CY20" s="1">
        <v>19</v>
      </c>
      <c r="CZ20" s="3">
        <v>24</v>
      </c>
      <c r="DA20" s="3">
        <v>3</v>
      </c>
      <c r="DB20" s="3">
        <v>5</v>
      </c>
      <c r="DC20" s="3">
        <v>0</v>
      </c>
      <c r="DD20" s="2" t="s">
        <v>189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2" t="s">
        <v>189</v>
      </c>
      <c r="DK20" s="3">
        <v>0</v>
      </c>
      <c r="DL20" s="3">
        <v>0</v>
      </c>
      <c r="DM20" s="3">
        <v>0</v>
      </c>
      <c r="DN20" s="3">
        <v>0</v>
      </c>
      <c r="DO20" s="2" t="s">
        <v>189</v>
      </c>
      <c r="DP20" s="3">
        <v>0</v>
      </c>
      <c r="DQ20" s="3">
        <v>0</v>
      </c>
      <c r="DR20" s="3">
        <v>0</v>
      </c>
      <c r="DS20" s="3">
        <v>0</v>
      </c>
      <c r="DT20" s="2" t="s">
        <v>189</v>
      </c>
      <c r="DU20" s="3">
        <v>0</v>
      </c>
      <c r="DV20" s="3">
        <v>0</v>
      </c>
      <c r="DW20" s="3">
        <v>0</v>
      </c>
      <c r="DX20" s="3">
        <v>0</v>
      </c>
      <c r="DY20" s="58" t="s">
        <v>189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2" t="s">
        <v>189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2" t="s">
        <v>189</v>
      </c>
      <c r="EL20" s="3">
        <v>0</v>
      </c>
      <c r="EM20" s="3">
        <v>0</v>
      </c>
      <c r="EN20" s="3">
        <v>0</v>
      </c>
      <c r="EO20" s="3">
        <v>0</v>
      </c>
      <c r="EP20" s="2" t="s">
        <v>189</v>
      </c>
      <c r="EQ20" s="3">
        <v>0</v>
      </c>
      <c r="ER20" s="3">
        <v>2</v>
      </c>
      <c r="ES20" s="3">
        <v>0</v>
      </c>
      <c r="ET20" s="3">
        <v>0</v>
      </c>
      <c r="EU20" s="2" t="s">
        <v>189</v>
      </c>
      <c r="EV20" s="3">
        <v>0</v>
      </c>
      <c r="EW20" s="3">
        <v>0</v>
      </c>
      <c r="EX20" s="3">
        <v>0</v>
      </c>
      <c r="EY20" s="3">
        <v>0</v>
      </c>
      <c r="EZ20" s="2" t="s">
        <v>189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2" t="s">
        <v>189</v>
      </c>
    </row>
    <row r="21" spans="1:162" s="1" customFormat="1">
      <c r="A21" t="s">
        <v>50</v>
      </c>
      <c r="B21" t="s">
        <v>43</v>
      </c>
      <c r="C21" t="s">
        <v>15</v>
      </c>
      <c r="D21">
        <v>10</v>
      </c>
      <c r="E21" t="s">
        <v>186</v>
      </c>
      <c r="F21" t="str">
        <f t="shared" si="0"/>
        <v>ABLA-H-10C</v>
      </c>
      <c r="G21" s="15">
        <v>2584</v>
      </c>
      <c r="H21" s="1">
        <f t="shared" si="1"/>
        <v>48.625840000000004</v>
      </c>
      <c r="I21" s="3">
        <v>3596</v>
      </c>
      <c r="J21" s="1">
        <f t="shared" si="2"/>
        <v>113.83596</v>
      </c>
      <c r="K21" s="3">
        <v>73</v>
      </c>
      <c r="L21" s="1">
        <f t="shared" si="23"/>
        <v>2173</v>
      </c>
      <c r="M21" s="1">
        <v>44.7</v>
      </c>
      <c r="N21" s="3">
        <v>230</v>
      </c>
      <c r="O21" s="15">
        <v>13.8</v>
      </c>
      <c r="P21" s="16">
        <v>0.6</v>
      </c>
      <c r="Q21" s="3">
        <v>5</v>
      </c>
      <c r="R21" s="3">
        <v>18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>
        <v>1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3">
        <v>1</v>
      </c>
      <c r="AT21" s="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 s="62">
        <v>0</v>
      </c>
      <c r="BB21" s="1">
        <f t="shared" si="4"/>
        <v>105</v>
      </c>
      <c r="BC21" s="1">
        <f t="shared" si="5"/>
        <v>90</v>
      </c>
      <c r="BD21" s="1">
        <f t="shared" si="6"/>
        <v>90</v>
      </c>
      <c r="BE21" s="1">
        <f t="shared" si="7"/>
        <v>0</v>
      </c>
      <c r="BF21" s="1">
        <f t="shared" si="8"/>
        <v>90</v>
      </c>
      <c r="BG21" s="1">
        <f t="shared" si="9"/>
        <v>10</v>
      </c>
      <c r="BH21" s="1">
        <f t="shared" si="10"/>
        <v>10</v>
      </c>
      <c r="BI21" s="1">
        <f t="shared" si="11"/>
        <v>5</v>
      </c>
      <c r="BJ21" s="1">
        <f t="shared" si="12"/>
        <v>15</v>
      </c>
      <c r="BK21" s="1">
        <f t="shared" si="13"/>
        <v>100</v>
      </c>
      <c r="BL21" s="1">
        <f t="shared" si="14"/>
        <v>0</v>
      </c>
      <c r="BM21" s="1">
        <f t="shared" si="15"/>
        <v>5</v>
      </c>
      <c r="BN21" s="41">
        <v>14</v>
      </c>
      <c r="BO21" s="41">
        <v>0</v>
      </c>
      <c r="BP21" s="41">
        <v>0</v>
      </c>
      <c r="BQ21" s="41">
        <v>0</v>
      </c>
      <c r="BR21" s="41">
        <v>1</v>
      </c>
      <c r="BS21" s="41">
        <v>0</v>
      </c>
      <c r="BT21" s="41">
        <v>0</v>
      </c>
      <c r="BU21" s="41">
        <v>0</v>
      </c>
      <c r="BV21" s="41">
        <v>0</v>
      </c>
      <c r="BW21" s="41">
        <v>0</v>
      </c>
      <c r="BX21" s="41">
        <v>0</v>
      </c>
      <c r="BY21" s="41">
        <v>0</v>
      </c>
      <c r="BZ21" s="41">
        <v>0</v>
      </c>
      <c r="CA21" s="41">
        <v>0</v>
      </c>
      <c r="CB21" s="41">
        <v>0</v>
      </c>
      <c r="CC21" s="41">
        <v>0</v>
      </c>
      <c r="CD21" s="41">
        <v>0</v>
      </c>
      <c r="CE21" s="41">
        <v>0</v>
      </c>
      <c r="CF21" s="41">
        <v>0</v>
      </c>
      <c r="CG21" s="41">
        <v>0</v>
      </c>
      <c r="CH21" s="41">
        <v>0</v>
      </c>
      <c r="CI21" s="94">
        <v>0</v>
      </c>
      <c r="CJ21" s="1">
        <f t="shared" si="18"/>
        <v>15</v>
      </c>
      <c r="CK21" s="1">
        <f t="shared" si="19"/>
        <v>15</v>
      </c>
      <c r="CL21" s="1">
        <f t="shared" si="16"/>
        <v>14</v>
      </c>
      <c r="CM21" s="1">
        <f t="shared" si="17"/>
        <v>14</v>
      </c>
      <c r="CN21" s="1">
        <f t="shared" si="20"/>
        <v>1</v>
      </c>
      <c r="CO21" s="1">
        <f t="shared" si="21"/>
        <v>1</v>
      </c>
      <c r="CP21" s="3">
        <v>7.4</v>
      </c>
      <c r="CQ21" s="3">
        <v>50.1</v>
      </c>
      <c r="CR21" s="3">
        <v>-3.2</v>
      </c>
      <c r="CS21" s="3">
        <v>10</v>
      </c>
      <c r="CT21" s="3">
        <f t="shared" si="22"/>
        <v>5.33</v>
      </c>
      <c r="CU21" s="3">
        <v>2</v>
      </c>
      <c r="CV21" s="3">
        <v>1</v>
      </c>
      <c r="CW21" s="3">
        <v>1044</v>
      </c>
      <c r="CX21" s="63">
        <v>1045</v>
      </c>
      <c r="CY21" s="1">
        <v>23</v>
      </c>
      <c r="CZ21" s="3">
        <v>24</v>
      </c>
      <c r="DA21" s="3">
        <v>14</v>
      </c>
      <c r="DB21" s="3">
        <v>9</v>
      </c>
      <c r="DC21" s="3">
        <v>0</v>
      </c>
      <c r="DD21" s="2" t="s">
        <v>193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2" t="s">
        <v>189</v>
      </c>
      <c r="DK21" s="3">
        <v>0</v>
      </c>
      <c r="DL21" s="3">
        <v>0</v>
      </c>
      <c r="DM21" s="3">
        <v>0</v>
      </c>
      <c r="DN21" s="3">
        <v>0</v>
      </c>
      <c r="DO21" s="2" t="s">
        <v>189</v>
      </c>
      <c r="DP21" s="3">
        <v>0</v>
      </c>
      <c r="DQ21" s="3">
        <v>0</v>
      </c>
      <c r="DR21" s="3">
        <v>0</v>
      </c>
      <c r="DS21" s="3">
        <v>0</v>
      </c>
      <c r="DT21" s="2" t="s">
        <v>189</v>
      </c>
      <c r="DU21" s="3">
        <v>0</v>
      </c>
      <c r="DV21" s="3">
        <v>0</v>
      </c>
      <c r="DW21" s="3">
        <v>0</v>
      </c>
      <c r="DX21" s="3">
        <v>0</v>
      </c>
      <c r="DY21" s="58" t="s">
        <v>189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2" t="s">
        <v>189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2" t="s">
        <v>189</v>
      </c>
      <c r="EL21" s="3">
        <v>0</v>
      </c>
      <c r="EM21" s="3">
        <v>0</v>
      </c>
      <c r="EN21" s="3">
        <v>0</v>
      </c>
      <c r="EO21" s="3">
        <v>0</v>
      </c>
      <c r="EP21" s="2" t="s">
        <v>189</v>
      </c>
      <c r="EQ21" s="3">
        <v>2</v>
      </c>
      <c r="ER21" s="3">
        <v>1</v>
      </c>
      <c r="ES21" s="3">
        <v>1</v>
      </c>
      <c r="ET21" s="3">
        <v>0</v>
      </c>
      <c r="EU21" s="2" t="s">
        <v>189</v>
      </c>
      <c r="EV21" s="3">
        <v>0</v>
      </c>
      <c r="EW21" s="3">
        <v>0</v>
      </c>
      <c r="EX21" s="3">
        <v>0</v>
      </c>
      <c r="EY21" s="3">
        <v>0</v>
      </c>
      <c r="EZ21" s="2" t="s">
        <v>189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2" t="s">
        <v>189</v>
      </c>
    </row>
    <row r="22" spans="1:162" s="1" customFormat="1">
      <c r="A22" t="s">
        <v>50</v>
      </c>
      <c r="B22" t="s">
        <v>43</v>
      </c>
      <c r="C22" t="s">
        <v>15</v>
      </c>
      <c r="D22">
        <v>10</v>
      </c>
      <c r="E22" t="s">
        <v>187</v>
      </c>
      <c r="F22" t="str">
        <f t="shared" si="0"/>
        <v>ABLA-H-10N</v>
      </c>
      <c r="G22" s="15">
        <v>2587</v>
      </c>
      <c r="H22" s="1">
        <f t="shared" si="1"/>
        <v>48.625869999999999</v>
      </c>
      <c r="I22" s="3">
        <v>3601</v>
      </c>
      <c r="J22" s="1">
        <f t="shared" si="2"/>
        <v>113.83601</v>
      </c>
      <c r="K22" s="3">
        <v>72</v>
      </c>
      <c r="L22" s="1">
        <f t="shared" si="23"/>
        <v>2172</v>
      </c>
      <c r="M22" s="1">
        <v>45.6</v>
      </c>
      <c r="N22" s="3">
        <v>240</v>
      </c>
      <c r="O22" s="15">
        <v>12.8</v>
      </c>
      <c r="P22" s="16">
        <v>0.6</v>
      </c>
      <c r="Q22" s="3">
        <v>5</v>
      </c>
      <c r="R22" s="3">
        <v>13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>
        <v>1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3">
        <v>1</v>
      </c>
      <c r="AT22" s="1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s="62">
        <v>0</v>
      </c>
      <c r="BB22" s="1">
        <f t="shared" si="4"/>
        <v>80</v>
      </c>
      <c r="BC22" s="1">
        <f t="shared" si="5"/>
        <v>65</v>
      </c>
      <c r="BD22" s="1">
        <f t="shared" si="6"/>
        <v>65</v>
      </c>
      <c r="BE22" s="1">
        <f t="shared" si="7"/>
        <v>5</v>
      </c>
      <c r="BF22" s="1">
        <f t="shared" si="8"/>
        <v>70</v>
      </c>
      <c r="BG22" s="1">
        <f t="shared" si="9"/>
        <v>10</v>
      </c>
      <c r="BH22" s="1">
        <f t="shared" si="10"/>
        <v>10</v>
      </c>
      <c r="BI22" s="1">
        <f t="shared" si="11"/>
        <v>0</v>
      </c>
      <c r="BJ22" s="1">
        <f t="shared" si="12"/>
        <v>10</v>
      </c>
      <c r="BK22" s="1">
        <f t="shared" si="13"/>
        <v>75</v>
      </c>
      <c r="BL22" s="1">
        <f t="shared" si="14"/>
        <v>0</v>
      </c>
      <c r="BM22" s="1">
        <f t="shared" si="15"/>
        <v>5</v>
      </c>
      <c r="BN22" s="41">
        <v>9</v>
      </c>
      <c r="BO22" s="41">
        <v>2</v>
      </c>
      <c r="BP22" s="41">
        <v>0</v>
      </c>
      <c r="BQ22" s="41">
        <v>0</v>
      </c>
      <c r="BR22" s="41">
        <v>0</v>
      </c>
      <c r="BS22" s="41">
        <v>0</v>
      </c>
      <c r="BT22" s="41">
        <v>0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0</v>
      </c>
      <c r="CA22" s="41">
        <v>0</v>
      </c>
      <c r="CB22" s="41">
        <v>0</v>
      </c>
      <c r="CC22" s="41">
        <v>0</v>
      </c>
      <c r="CD22" s="41">
        <v>0</v>
      </c>
      <c r="CE22" s="41">
        <v>0</v>
      </c>
      <c r="CF22" s="41">
        <v>0</v>
      </c>
      <c r="CG22" s="41">
        <v>0</v>
      </c>
      <c r="CH22" s="41">
        <v>0</v>
      </c>
      <c r="CI22" s="94">
        <v>0</v>
      </c>
      <c r="CJ22" s="1">
        <f t="shared" si="18"/>
        <v>11</v>
      </c>
      <c r="CK22" s="1">
        <f t="shared" si="19"/>
        <v>9</v>
      </c>
      <c r="CL22" s="1">
        <f t="shared" si="16"/>
        <v>11</v>
      </c>
      <c r="CM22" s="1">
        <f t="shared" si="17"/>
        <v>9</v>
      </c>
      <c r="CN22" s="1">
        <f t="shared" si="20"/>
        <v>0</v>
      </c>
      <c r="CO22" s="1">
        <f t="shared" si="21"/>
        <v>0</v>
      </c>
      <c r="CP22" s="3">
        <v>3</v>
      </c>
      <c r="CQ22" s="3">
        <v>54.8</v>
      </c>
      <c r="CR22" s="3">
        <v>0.1</v>
      </c>
      <c r="CS22" s="3">
        <v>10</v>
      </c>
      <c r="CT22" s="3">
        <f t="shared" si="22"/>
        <v>5.47</v>
      </c>
      <c r="CU22" s="3">
        <v>0</v>
      </c>
      <c r="CV22" s="3">
        <v>1</v>
      </c>
      <c r="CW22" s="3">
        <v>1046</v>
      </c>
      <c r="CX22" s="63">
        <v>1047</v>
      </c>
      <c r="CY22" s="1">
        <v>5</v>
      </c>
      <c r="CZ22" s="3">
        <v>10</v>
      </c>
      <c r="DA22" s="3">
        <v>4</v>
      </c>
      <c r="DB22" s="3">
        <v>9</v>
      </c>
      <c r="DC22" s="3">
        <v>0</v>
      </c>
      <c r="DD22" s="2" t="s">
        <v>194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2" t="s">
        <v>189</v>
      </c>
      <c r="DK22" s="3">
        <v>0</v>
      </c>
      <c r="DL22" s="3">
        <v>0</v>
      </c>
      <c r="DM22" s="3">
        <v>0</v>
      </c>
      <c r="DN22" s="3">
        <v>0</v>
      </c>
      <c r="DO22" s="2" t="s">
        <v>189</v>
      </c>
      <c r="DP22" s="3">
        <v>0</v>
      </c>
      <c r="DQ22" s="3">
        <v>0</v>
      </c>
      <c r="DR22" s="3">
        <v>0</v>
      </c>
      <c r="DS22" s="3">
        <v>0</v>
      </c>
      <c r="DT22" s="2" t="s">
        <v>189</v>
      </c>
      <c r="DU22" s="3">
        <v>0</v>
      </c>
      <c r="DV22" s="3">
        <v>0</v>
      </c>
      <c r="DW22" s="3">
        <v>0</v>
      </c>
      <c r="DX22" s="3">
        <v>0</v>
      </c>
      <c r="DY22" s="58" t="s">
        <v>189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2" t="s">
        <v>189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2" t="s">
        <v>189</v>
      </c>
      <c r="EL22" s="3">
        <v>0</v>
      </c>
      <c r="EM22" s="3">
        <v>0</v>
      </c>
      <c r="EN22" s="3">
        <v>0</v>
      </c>
      <c r="EO22" s="3">
        <v>0</v>
      </c>
      <c r="EP22" s="2" t="s">
        <v>189</v>
      </c>
      <c r="EQ22" s="3">
        <v>1</v>
      </c>
      <c r="ER22" s="3">
        <v>1</v>
      </c>
      <c r="ES22" s="3">
        <v>1</v>
      </c>
      <c r="ET22" s="3">
        <v>2</v>
      </c>
      <c r="EU22" s="2" t="s">
        <v>192</v>
      </c>
      <c r="EV22" s="3">
        <v>0</v>
      </c>
      <c r="EW22" s="3">
        <v>0</v>
      </c>
      <c r="EX22" s="3">
        <v>0</v>
      </c>
      <c r="EY22" s="3">
        <v>0</v>
      </c>
      <c r="EZ22" s="2" t="s">
        <v>189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2" t="s">
        <v>189</v>
      </c>
    </row>
    <row r="23" spans="1:162" s="1" customFormat="1">
      <c r="A23" t="s">
        <v>50</v>
      </c>
      <c r="B23" t="s">
        <v>43</v>
      </c>
      <c r="C23" t="s">
        <v>15</v>
      </c>
      <c r="D23">
        <v>11</v>
      </c>
      <c r="E23" t="s">
        <v>186</v>
      </c>
      <c r="F23" t="str">
        <f t="shared" si="0"/>
        <v>ABLA-H-11C</v>
      </c>
      <c r="G23" s="15">
        <v>2590</v>
      </c>
      <c r="H23" s="1">
        <f t="shared" si="1"/>
        <v>48.625900000000001</v>
      </c>
      <c r="I23" s="3">
        <v>3643</v>
      </c>
      <c r="J23" s="1">
        <f t="shared" si="2"/>
        <v>113.83642999999999</v>
      </c>
      <c r="K23" s="3">
        <v>53</v>
      </c>
      <c r="L23" s="1">
        <f t="shared" si="23"/>
        <v>2153</v>
      </c>
      <c r="M23" s="1">
        <v>53.4</v>
      </c>
      <c r="N23" s="3">
        <v>270</v>
      </c>
      <c r="O23" s="15">
        <v>19.7</v>
      </c>
      <c r="P23" s="16">
        <v>0.7</v>
      </c>
      <c r="Q23" s="3">
        <v>5</v>
      </c>
      <c r="R23" s="3">
        <v>8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3">
        <v>0</v>
      </c>
      <c r="AT23" s="1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s="62">
        <v>0</v>
      </c>
      <c r="BB23" s="1">
        <f t="shared" si="4"/>
        <v>40</v>
      </c>
      <c r="BC23" s="1">
        <f t="shared" si="5"/>
        <v>40</v>
      </c>
      <c r="BD23" s="1">
        <f t="shared" si="6"/>
        <v>40</v>
      </c>
      <c r="BE23" s="1">
        <f t="shared" si="7"/>
        <v>0</v>
      </c>
      <c r="BF23" s="1">
        <f t="shared" si="8"/>
        <v>40</v>
      </c>
      <c r="BG23" s="1">
        <f t="shared" si="9"/>
        <v>0</v>
      </c>
      <c r="BH23" s="1">
        <f t="shared" si="10"/>
        <v>0</v>
      </c>
      <c r="BI23" s="1">
        <f t="shared" si="11"/>
        <v>0</v>
      </c>
      <c r="BJ23" s="1">
        <f t="shared" si="12"/>
        <v>0</v>
      </c>
      <c r="BK23" s="1">
        <f t="shared" si="13"/>
        <v>40</v>
      </c>
      <c r="BL23" s="1">
        <f t="shared" si="14"/>
        <v>0</v>
      </c>
      <c r="BM23" s="1">
        <f t="shared" si="15"/>
        <v>0</v>
      </c>
      <c r="BN23" s="41">
        <v>8</v>
      </c>
      <c r="BO23" s="41">
        <v>0</v>
      </c>
      <c r="BP23" s="41">
        <v>0</v>
      </c>
      <c r="BQ23" s="41">
        <v>0</v>
      </c>
      <c r="BR23" s="41">
        <v>0</v>
      </c>
      <c r="BS23" s="41">
        <v>0</v>
      </c>
      <c r="BT23" s="41">
        <v>0</v>
      </c>
      <c r="BU23" s="41">
        <v>0</v>
      </c>
      <c r="BV23" s="41">
        <v>0</v>
      </c>
      <c r="BW23" s="41">
        <v>0</v>
      </c>
      <c r="BX23" s="41">
        <v>0</v>
      </c>
      <c r="BY23" s="41">
        <v>0</v>
      </c>
      <c r="BZ23" s="41">
        <v>0</v>
      </c>
      <c r="CA23" s="41">
        <v>0</v>
      </c>
      <c r="CB23" s="41">
        <v>0</v>
      </c>
      <c r="CC23" s="41">
        <v>0</v>
      </c>
      <c r="CD23" s="41">
        <v>0</v>
      </c>
      <c r="CE23" s="41">
        <v>0</v>
      </c>
      <c r="CF23" s="41">
        <v>0</v>
      </c>
      <c r="CG23" s="41">
        <v>0</v>
      </c>
      <c r="CH23" s="41">
        <v>0</v>
      </c>
      <c r="CI23" s="94">
        <v>0</v>
      </c>
      <c r="CJ23" s="1">
        <f t="shared" si="18"/>
        <v>8</v>
      </c>
      <c r="CK23" s="1">
        <f t="shared" si="19"/>
        <v>8</v>
      </c>
      <c r="CL23" s="1">
        <f t="shared" si="16"/>
        <v>8</v>
      </c>
      <c r="CM23" s="1">
        <f t="shared" si="17"/>
        <v>8</v>
      </c>
      <c r="CN23" s="1">
        <f t="shared" si="20"/>
        <v>0</v>
      </c>
      <c r="CO23" s="1">
        <f t="shared" si="21"/>
        <v>0</v>
      </c>
      <c r="CP23" s="3">
        <v>16.399999999999999</v>
      </c>
      <c r="CQ23" s="3">
        <v>47.1</v>
      </c>
      <c r="CR23" s="3">
        <v>-9</v>
      </c>
      <c r="CS23" s="3">
        <v>10</v>
      </c>
      <c r="CT23" s="3">
        <f t="shared" si="22"/>
        <v>5.61</v>
      </c>
      <c r="CU23" s="3">
        <v>3</v>
      </c>
      <c r="CV23" s="3">
        <v>0.95</v>
      </c>
      <c r="CW23" s="3">
        <v>1048</v>
      </c>
      <c r="CX23" s="63">
        <v>1049</v>
      </c>
      <c r="CY23" s="1">
        <v>12</v>
      </c>
      <c r="CZ23" s="3">
        <v>22</v>
      </c>
      <c r="DA23" s="3">
        <v>4</v>
      </c>
      <c r="DB23" s="3">
        <v>7</v>
      </c>
      <c r="DC23" s="3">
        <v>0</v>
      </c>
      <c r="DD23" s="2" t="s">
        <v>190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2" t="s">
        <v>189</v>
      </c>
      <c r="DK23" s="3">
        <v>0</v>
      </c>
      <c r="DL23" s="3">
        <v>0</v>
      </c>
      <c r="DM23" s="3">
        <v>0</v>
      </c>
      <c r="DN23" s="3">
        <v>0</v>
      </c>
      <c r="DO23" s="2" t="s">
        <v>189</v>
      </c>
      <c r="DP23" s="3">
        <v>0</v>
      </c>
      <c r="DQ23" s="3">
        <v>0</v>
      </c>
      <c r="DR23" s="3">
        <v>0</v>
      </c>
      <c r="DS23" s="3">
        <v>0</v>
      </c>
      <c r="DT23" s="2" t="s">
        <v>189</v>
      </c>
      <c r="DU23" s="3">
        <v>0</v>
      </c>
      <c r="DV23" s="3">
        <v>0</v>
      </c>
      <c r="DW23" s="3">
        <v>0</v>
      </c>
      <c r="DX23" s="3">
        <v>0</v>
      </c>
      <c r="DY23" s="58" t="s">
        <v>189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2" t="s">
        <v>189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2" t="s">
        <v>189</v>
      </c>
      <c r="EL23" s="3">
        <v>0</v>
      </c>
      <c r="EM23" s="3">
        <v>0</v>
      </c>
      <c r="EN23" s="3">
        <v>0</v>
      </c>
      <c r="EO23" s="3">
        <v>0</v>
      </c>
      <c r="EP23" s="2" t="s">
        <v>189</v>
      </c>
      <c r="EQ23" s="3">
        <v>0</v>
      </c>
      <c r="ER23" s="3">
        <v>2</v>
      </c>
      <c r="ES23" s="3">
        <v>0</v>
      </c>
      <c r="ET23" s="3">
        <v>0</v>
      </c>
      <c r="EU23" s="2" t="s">
        <v>189</v>
      </c>
      <c r="EV23" s="3">
        <v>0</v>
      </c>
      <c r="EW23" s="3">
        <v>0</v>
      </c>
      <c r="EX23" s="3">
        <v>0</v>
      </c>
      <c r="EY23" s="3">
        <v>0</v>
      </c>
      <c r="EZ23" s="2" t="s">
        <v>189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2" t="s">
        <v>189</v>
      </c>
    </row>
    <row r="24" spans="1:162" s="1" customFormat="1">
      <c r="A24" t="s">
        <v>50</v>
      </c>
      <c r="B24" t="s">
        <v>43</v>
      </c>
      <c r="C24" t="s">
        <v>15</v>
      </c>
      <c r="D24">
        <v>11</v>
      </c>
      <c r="E24" t="s">
        <v>187</v>
      </c>
      <c r="F24" t="str">
        <f t="shared" si="0"/>
        <v>ABLA-H-11N</v>
      </c>
      <c r="G24" s="15">
        <v>2580</v>
      </c>
      <c r="H24" s="1">
        <f t="shared" si="1"/>
        <v>48.625799999999998</v>
      </c>
      <c r="I24" s="3">
        <v>3646</v>
      </c>
      <c r="J24" s="1">
        <f t="shared" si="2"/>
        <v>113.83646</v>
      </c>
      <c r="K24" s="3">
        <v>53</v>
      </c>
      <c r="L24" s="1">
        <f t="shared" si="23"/>
        <v>2153</v>
      </c>
      <c r="M24" s="1">
        <v>64.7</v>
      </c>
      <c r="N24" s="3">
        <v>270</v>
      </c>
      <c r="O24" s="15">
        <v>21</v>
      </c>
      <c r="P24" s="16">
        <v>0.9</v>
      </c>
      <c r="Q24" s="3">
        <v>5</v>
      </c>
      <c r="R24" s="3">
        <v>13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3">
        <v>0</v>
      </c>
      <c r="AT24" s="1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s="62">
        <v>0</v>
      </c>
      <c r="BB24" s="1">
        <f t="shared" si="4"/>
        <v>70</v>
      </c>
      <c r="BC24" s="1">
        <f t="shared" si="5"/>
        <v>65</v>
      </c>
      <c r="BD24" s="1">
        <f t="shared" si="6"/>
        <v>65</v>
      </c>
      <c r="BE24" s="1">
        <f t="shared" si="7"/>
        <v>5</v>
      </c>
      <c r="BF24" s="1">
        <f t="shared" si="8"/>
        <v>70</v>
      </c>
      <c r="BG24" s="1">
        <f t="shared" si="9"/>
        <v>0</v>
      </c>
      <c r="BH24" s="1">
        <f t="shared" si="10"/>
        <v>0</v>
      </c>
      <c r="BI24" s="1">
        <f t="shared" si="11"/>
        <v>0</v>
      </c>
      <c r="BJ24" s="1">
        <f t="shared" si="12"/>
        <v>0</v>
      </c>
      <c r="BK24" s="1">
        <f t="shared" si="13"/>
        <v>65</v>
      </c>
      <c r="BL24" s="1">
        <f t="shared" si="14"/>
        <v>0</v>
      </c>
      <c r="BM24" s="1">
        <f t="shared" si="15"/>
        <v>5</v>
      </c>
      <c r="BN24" s="41">
        <v>6</v>
      </c>
      <c r="BO24" s="41">
        <v>1</v>
      </c>
      <c r="BP24" s="41">
        <v>0</v>
      </c>
      <c r="BQ24" s="41">
        <v>0</v>
      </c>
      <c r="BR24" s="41">
        <v>0</v>
      </c>
      <c r="BS24" s="41">
        <v>0</v>
      </c>
      <c r="BT24" s="41">
        <v>0</v>
      </c>
      <c r="BU24" s="41">
        <v>0</v>
      </c>
      <c r="BV24" s="41">
        <v>0</v>
      </c>
      <c r="BW24" s="41">
        <v>0</v>
      </c>
      <c r="BX24" s="41">
        <v>0</v>
      </c>
      <c r="BY24" s="41">
        <v>0</v>
      </c>
      <c r="BZ24" s="41">
        <v>0</v>
      </c>
      <c r="CA24" s="41">
        <v>0</v>
      </c>
      <c r="CB24" s="41">
        <v>0</v>
      </c>
      <c r="CC24" s="41">
        <v>0</v>
      </c>
      <c r="CD24" s="41">
        <v>0</v>
      </c>
      <c r="CE24" s="41">
        <v>0</v>
      </c>
      <c r="CF24" s="41">
        <v>0</v>
      </c>
      <c r="CG24" s="41">
        <v>0</v>
      </c>
      <c r="CH24" s="41">
        <v>0</v>
      </c>
      <c r="CI24" s="94">
        <v>0</v>
      </c>
      <c r="CJ24" s="1">
        <f t="shared" si="18"/>
        <v>7</v>
      </c>
      <c r="CK24" s="1">
        <f t="shared" si="19"/>
        <v>6</v>
      </c>
      <c r="CL24" s="1">
        <f t="shared" si="16"/>
        <v>7</v>
      </c>
      <c r="CM24" s="1">
        <f t="shared" si="17"/>
        <v>6</v>
      </c>
      <c r="CN24" s="1">
        <f t="shared" si="20"/>
        <v>0</v>
      </c>
      <c r="CO24" s="1">
        <f t="shared" si="21"/>
        <v>0</v>
      </c>
      <c r="CP24" s="3">
        <v>26.8</v>
      </c>
      <c r="CQ24" s="3">
        <v>61.7</v>
      </c>
      <c r="CR24" s="3">
        <v>8.1</v>
      </c>
      <c r="CS24" s="3">
        <v>10</v>
      </c>
      <c r="CT24" s="3">
        <f t="shared" si="22"/>
        <v>5.36</v>
      </c>
      <c r="CU24" s="3">
        <v>1</v>
      </c>
      <c r="CV24" s="3">
        <v>1</v>
      </c>
      <c r="CW24" s="3">
        <v>1050</v>
      </c>
      <c r="CX24" s="63">
        <v>1051</v>
      </c>
      <c r="CY24" s="1">
        <v>10</v>
      </c>
      <c r="CZ24" s="3">
        <v>27</v>
      </c>
      <c r="DA24" s="3">
        <v>8</v>
      </c>
      <c r="DB24" s="3">
        <v>5</v>
      </c>
      <c r="DC24" s="3">
        <v>0</v>
      </c>
      <c r="DD24" s="2" t="s">
        <v>189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2" t="s">
        <v>189</v>
      </c>
      <c r="DK24" s="3">
        <v>0</v>
      </c>
      <c r="DL24" s="3">
        <v>0</v>
      </c>
      <c r="DM24" s="3">
        <v>0</v>
      </c>
      <c r="DN24" s="3">
        <v>0</v>
      </c>
      <c r="DO24" s="2" t="s">
        <v>189</v>
      </c>
      <c r="DP24" s="3">
        <v>0</v>
      </c>
      <c r="DQ24" s="3">
        <v>0</v>
      </c>
      <c r="DR24" s="3">
        <v>0</v>
      </c>
      <c r="DS24" s="3">
        <v>0</v>
      </c>
      <c r="DT24" s="2" t="s">
        <v>189</v>
      </c>
      <c r="DU24" s="3">
        <v>0</v>
      </c>
      <c r="DV24" s="3">
        <v>0</v>
      </c>
      <c r="DW24" s="3">
        <v>0</v>
      </c>
      <c r="DX24" s="3">
        <v>0</v>
      </c>
      <c r="DY24" s="58" t="s">
        <v>189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2" t="s">
        <v>189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2" t="s">
        <v>189</v>
      </c>
      <c r="EL24" s="3">
        <v>0</v>
      </c>
      <c r="EM24" s="3">
        <v>0</v>
      </c>
      <c r="EN24" s="3">
        <v>0</v>
      </c>
      <c r="EO24" s="3">
        <v>0</v>
      </c>
      <c r="EP24" s="2" t="s">
        <v>189</v>
      </c>
      <c r="EQ24" s="3">
        <v>0</v>
      </c>
      <c r="ER24" s="3">
        <v>0</v>
      </c>
      <c r="ES24" s="3">
        <v>1</v>
      </c>
      <c r="ET24" s="3">
        <v>0</v>
      </c>
      <c r="EU24" s="2" t="s">
        <v>189</v>
      </c>
      <c r="EV24" s="3">
        <v>0</v>
      </c>
      <c r="EW24" s="3">
        <v>0</v>
      </c>
      <c r="EX24" s="3">
        <v>0</v>
      </c>
      <c r="EY24" s="3">
        <v>0</v>
      </c>
      <c r="EZ24" s="2" t="s">
        <v>189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2" t="s">
        <v>189</v>
      </c>
    </row>
    <row r="25" spans="1:162" s="1" customFormat="1">
      <c r="A25" t="s">
        <v>50</v>
      </c>
      <c r="B25" t="s">
        <v>43</v>
      </c>
      <c r="C25" t="s">
        <v>15</v>
      </c>
      <c r="D25">
        <v>12</v>
      </c>
      <c r="E25" t="s">
        <v>186</v>
      </c>
      <c r="F25" t="str">
        <f t="shared" si="0"/>
        <v>ABLA-H-12C</v>
      </c>
      <c r="G25" s="15">
        <v>2565</v>
      </c>
      <c r="H25" s="1">
        <f t="shared" si="1"/>
        <v>48.62565</v>
      </c>
      <c r="I25" s="3">
        <v>3677</v>
      </c>
      <c r="J25" s="1">
        <f t="shared" si="2"/>
        <v>113.83677</v>
      </c>
      <c r="K25" s="3">
        <v>44</v>
      </c>
      <c r="L25" s="1">
        <f t="shared" si="23"/>
        <v>2144</v>
      </c>
      <c r="M25" s="1">
        <v>39.4</v>
      </c>
      <c r="N25" s="3">
        <v>240</v>
      </c>
      <c r="O25" s="15">
        <v>19.8</v>
      </c>
      <c r="P25" s="16">
        <v>0.8</v>
      </c>
      <c r="Q25" s="3">
        <v>5</v>
      </c>
      <c r="R25" s="3">
        <v>26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3">
        <v>0</v>
      </c>
      <c r="AT25" s="1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s="62">
        <v>0</v>
      </c>
      <c r="BB25" s="1">
        <f t="shared" si="4"/>
        <v>140</v>
      </c>
      <c r="BC25" s="1">
        <f t="shared" si="5"/>
        <v>130</v>
      </c>
      <c r="BD25" s="1">
        <f t="shared" si="6"/>
        <v>135</v>
      </c>
      <c r="BE25" s="1">
        <f t="shared" si="7"/>
        <v>10</v>
      </c>
      <c r="BF25" s="1">
        <f t="shared" si="8"/>
        <v>140</v>
      </c>
      <c r="BG25" s="1">
        <f t="shared" si="9"/>
        <v>0</v>
      </c>
      <c r="BH25" s="1">
        <f t="shared" si="10"/>
        <v>0</v>
      </c>
      <c r="BI25" s="1">
        <f t="shared" si="11"/>
        <v>0</v>
      </c>
      <c r="BJ25" s="1">
        <f t="shared" si="12"/>
        <v>0</v>
      </c>
      <c r="BK25" s="1">
        <f t="shared" si="13"/>
        <v>130</v>
      </c>
      <c r="BL25" s="1">
        <f t="shared" si="14"/>
        <v>5</v>
      </c>
      <c r="BM25" s="1">
        <f t="shared" si="15"/>
        <v>5</v>
      </c>
      <c r="BN25" s="41">
        <v>22</v>
      </c>
      <c r="BO25" s="41">
        <v>1</v>
      </c>
      <c r="BP25" s="41">
        <v>0</v>
      </c>
      <c r="BQ25" s="41">
        <v>0</v>
      </c>
      <c r="BR25" s="41">
        <v>0</v>
      </c>
      <c r="BS25" s="41">
        <v>0</v>
      </c>
      <c r="BT25" s="41">
        <v>0</v>
      </c>
      <c r="BU25" s="41">
        <v>0</v>
      </c>
      <c r="BV25" s="41">
        <v>0</v>
      </c>
      <c r="BW25" s="41">
        <v>0</v>
      </c>
      <c r="BX25" s="41">
        <v>0</v>
      </c>
      <c r="BY25" s="41">
        <v>0</v>
      </c>
      <c r="BZ25" s="41">
        <v>0</v>
      </c>
      <c r="CA25" s="41">
        <v>0</v>
      </c>
      <c r="CB25" s="41">
        <v>0</v>
      </c>
      <c r="CC25" s="41">
        <v>0</v>
      </c>
      <c r="CD25" s="41">
        <v>0</v>
      </c>
      <c r="CE25" s="41">
        <v>0</v>
      </c>
      <c r="CF25" s="41">
        <v>0</v>
      </c>
      <c r="CG25" s="41">
        <v>0</v>
      </c>
      <c r="CH25" s="41">
        <v>0</v>
      </c>
      <c r="CI25" s="94">
        <v>0</v>
      </c>
      <c r="CJ25" s="1">
        <f t="shared" si="18"/>
        <v>23</v>
      </c>
      <c r="CK25" s="1">
        <f t="shared" si="19"/>
        <v>22</v>
      </c>
      <c r="CL25" s="1">
        <f t="shared" si="16"/>
        <v>23</v>
      </c>
      <c r="CM25" s="1">
        <f t="shared" si="17"/>
        <v>22</v>
      </c>
      <c r="CN25" s="1">
        <f t="shared" si="20"/>
        <v>0</v>
      </c>
      <c r="CO25" s="1">
        <f t="shared" si="21"/>
        <v>0</v>
      </c>
      <c r="CP25" s="3">
        <v>-1.4</v>
      </c>
      <c r="CQ25" s="3">
        <v>24.6</v>
      </c>
      <c r="CR25" s="3">
        <v>-18.399999999999999</v>
      </c>
      <c r="CS25" s="3">
        <v>12</v>
      </c>
      <c r="CT25" s="3">
        <f t="shared" si="22"/>
        <v>5.16</v>
      </c>
      <c r="CU25" s="3">
        <v>2</v>
      </c>
      <c r="CV25" s="3">
        <v>0.4</v>
      </c>
      <c r="CW25" s="3">
        <v>1052</v>
      </c>
      <c r="CX25" s="63">
        <v>1053</v>
      </c>
      <c r="CY25" s="1">
        <v>15</v>
      </c>
      <c r="CZ25" s="3">
        <v>36</v>
      </c>
      <c r="DA25" s="3">
        <v>8</v>
      </c>
      <c r="DB25" s="3">
        <v>14</v>
      </c>
      <c r="DC25" s="3">
        <v>0</v>
      </c>
      <c r="DD25" s="2" t="s">
        <v>189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2" t="s">
        <v>189</v>
      </c>
      <c r="DK25" s="3">
        <v>0</v>
      </c>
      <c r="DL25" s="3">
        <v>0</v>
      </c>
      <c r="DM25" s="3">
        <v>0</v>
      </c>
      <c r="DN25" s="3">
        <v>0</v>
      </c>
      <c r="DO25" s="2" t="s">
        <v>189</v>
      </c>
      <c r="DP25" s="3">
        <v>0</v>
      </c>
      <c r="DQ25" s="3">
        <v>0</v>
      </c>
      <c r="DR25" s="3">
        <v>0</v>
      </c>
      <c r="DS25" s="3">
        <v>0</v>
      </c>
      <c r="DT25" s="2" t="s">
        <v>189</v>
      </c>
      <c r="DU25" s="3">
        <v>0</v>
      </c>
      <c r="DV25" s="3">
        <v>0</v>
      </c>
      <c r="DW25" s="3">
        <v>0</v>
      </c>
      <c r="DX25" s="3">
        <v>0</v>
      </c>
      <c r="DY25" s="58" t="s">
        <v>189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2" t="s">
        <v>189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2" t="s">
        <v>189</v>
      </c>
      <c r="EL25" s="3">
        <v>0</v>
      </c>
      <c r="EM25" s="3">
        <v>0</v>
      </c>
      <c r="EN25" s="3">
        <v>0</v>
      </c>
      <c r="EO25" s="3">
        <v>0</v>
      </c>
      <c r="EP25" s="2" t="s">
        <v>189</v>
      </c>
      <c r="EQ25" s="3">
        <v>0</v>
      </c>
      <c r="ER25" s="3">
        <v>0</v>
      </c>
      <c r="ES25" s="3">
        <v>0</v>
      </c>
      <c r="ET25" s="3">
        <v>0</v>
      </c>
      <c r="EU25" s="2" t="s">
        <v>189</v>
      </c>
      <c r="EV25" s="3">
        <v>0</v>
      </c>
      <c r="EW25" s="3">
        <v>0</v>
      </c>
      <c r="EX25" s="3">
        <v>0</v>
      </c>
      <c r="EY25" s="3">
        <v>0</v>
      </c>
      <c r="EZ25" s="2" t="s">
        <v>189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2" t="s">
        <v>189</v>
      </c>
    </row>
    <row r="26" spans="1:162" s="1" customFormat="1">
      <c r="A26" t="s">
        <v>50</v>
      </c>
      <c r="B26" t="s">
        <v>43</v>
      </c>
      <c r="C26" t="s">
        <v>15</v>
      </c>
      <c r="D26">
        <v>12</v>
      </c>
      <c r="E26" t="s">
        <v>187</v>
      </c>
      <c r="F26" t="str">
        <f t="shared" si="0"/>
        <v>ABLA-H-12N</v>
      </c>
      <c r="G26" s="15">
        <v>2563</v>
      </c>
      <c r="H26" s="1">
        <f t="shared" si="1"/>
        <v>48.625630000000001</v>
      </c>
      <c r="I26" s="3">
        <v>3694</v>
      </c>
      <c r="J26" s="1">
        <f t="shared" si="2"/>
        <v>113.83694</v>
      </c>
      <c r="K26" s="3">
        <v>39</v>
      </c>
      <c r="L26" s="1">
        <f t="shared" si="23"/>
        <v>2139</v>
      </c>
      <c r="M26" s="1">
        <v>33.700000000000003</v>
      </c>
      <c r="N26" s="3">
        <v>240</v>
      </c>
      <c r="O26" s="15">
        <v>18.7</v>
      </c>
      <c r="P26" s="16">
        <v>0.8</v>
      </c>
      <c r="Q26" s="3">
        <v>5</v>
      </c>
      <c r="R26" s="3">
        <v>14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3">
        <v>0</v>
      </c>
      <c r="AT26" s="1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s="62">
        <v>0</v>
      </c>
      <c r="BB26" s="1">
        <f t="shared" si="4"/>
        <v>75</v>
      </c>
      <c r="BC26" s="1">
        <f t="shared" si="5"/>
        <v>70</v>
      </c>
      <c r="BD26" s="1">
        <f t="shared" si="6"/>
        <v>70</v>
      </c>
      <c r="BE26" s="1">
        <f t="shared" si="7"/>
        <v>5</v>
      </c>
      <c r="BF26" s="1">
        <f t="shared" si="8"/>
        <v>75</v>
      </c>
      <c r="BG26" s="1">
        <f t="shared" si="9"/>
        <v>0</v>
      </c>
      <c r="BH26" s="1">
        <f t="shared" si="10"/>
        <v>0</v>
      </c>
      <c r="BI26" s="1">
        <f t="shared" si="11"/>
        <v>0</v>
      </c>
      <c r="BJ26" s="1">
        <f t="shared" si="12"/>
        <v>0</v>
      </c>
      <c r="BK26" s="1">
        <f t="shared" si="13"/>
        <v>70</v>
      </c>
      <c r="BL26" s="1">
        <f t="shared" si="14"/>
        <v>0</v>
      </c>
      <c r="BM26" s="1">
        <f t="shared" si="15"/>
        <v>5</v>
      </c>
      <c r="BN26" s="41">
        <v>9</v>
      </c>
      <c r="BO26" s="41">
        <v>0</v>
      </c>
      <c r="BP26" s="41">
        <v>0</v>
      </c>
      <c r="BQ26" s="41">
        <v>0</v>
      </c>
      <c r="BR26" s="41">
        <v>0</v>
      </c>
      <c r="BS26" s="41">
        <v>0</v>
      </c>
      <c r="BT26" s="41">
        <v>0</v>
      </c>
      <c r="BU26" s="41">
        <v>0</v>
      </c>
      <c r="BV26" s="41">
        <v>0</v>
      </c>
      <c r="BW26" s="41">
        <v>0</v>
      </c>
      <c r="BX26" s="41">
        <v>0</v>
      </c>
      <c r="BY26" s="41">
        <v>0</v>
      </c>
      <c r="BZ26" s="41">
        <v>0</v>
      </c>
      <c r="CA26" s="41">
        <v>0</v>
      </c>
      <c r="CB26" s="41">
        <v>0</v>
      </c>
      <c r="CC26" s="41">
        <v>0</v>
      </c>
      <c r="CD26" s="41">
        <v>0</v>
      </c>
      <c r="CE26" s="41">
        <v>0</v>
      </c>
      <c r="CF26" s="41">
        <v>0</v>
      </c>
      <c r="CG26" s="41">
        <v>0</v>
      </c>
      <c r="CH26" s="41">
        <v>0</v>
      </c>
      <c r="CI26" s="94">
        <v>0</v>
      </c>
      <c r="CJ26" s="1">
        <f t="shared" si="18"/>
        <v>9</v>
      </c>
      <c r="CK26" s="1">
        <f t="shared" si="19"/>
        <v>9</v>
      </c>
      <c r="CL26" s="1">
        <f t="shared" si="16"/>
        <v>9</v>
      </c>
      <c r="CM26" s="1">
        <f t="shared" si="17"/>
        <v>9</v>
      </c>
      <c r="CN26" s="1">
        <f t="shared" si="20"/>
        <v>0</v>
      </c>
      <c r="CO26" s="1">
        <f t="shared" si="21"/>
        <v>0</v>
      </c>
      <c r="CP26" s="3">
        <v>18.600000000000001</v>
      </c>
      <c r="CQ26" s="3">
        <v>75.8</v>
      </c>
      <c r="CR26" s="3">
        <v>6.5</v>
      </c>
      <c r="CS26" s="3">
        <v>10</v>
      </c>
      <c r="CT26" s="3">
        <f t="shared" si="22"/>
        <v>6.93</v>
      </c>
      <c r="CU26" s="3">
        <v>0</v>
      </c>
      <c r="CV26" s="3">
        <v>1</v>
      </c>
      <c r="CW26" s="3">
        <v>1054</v>
      </c>
      <c r="CX26" s="63">
        <v>1055</v>
      </c>
      <c r="CY26" s="1">
        <v>9</v>
      </c>
      <c r="CZ26" s="3">
        <v>25</v>
      </c>
      <c r="DA26" s="3">
        <v>13</v>
      </c>
      <c r="DB26" s="3">
        <v>10</v>
      </c>
      <c r="DC26" s="3">
        <v>0</v>
      </c>
      <c r="DD26" s="2" t="s">
        <v>189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2" t="s">
        <v>189</v>
      </c>
      <c r="DK26" s="3">
        <v>0</v>
      </c>
      <c r="DL26" s="3">
        <v>0</v>
      </c>
      <c r="DM26" s="3">
        <v>0</v>
      </c>
      <c r="DN26" s="3">
        <v>0</v>
      </c>
      <c r="DO26" s="2" t="s">
        <v>189</v>
      </c>
      <c r="DP26" s="3">
        <v>0</v>
      </c>
      <c r="DQ26" s="3">
        <v>0</v>
      </c>
      <c r="DR26" s="3">
        <v>0</v>
      </c>
      <c r="DS26" s="3">
        <v>0</v>
      </c>
      <c r="DT26" s="2" t="s">
        <v>189</v>
      </c>
      <c r="DU26" s="3">
        <v>0</v>
      </c>
      <c r="DV26" s="3">
        <v>0</v>
      </c>
      <c r="DW26" s="3">
        <v>0</v>
      </c>
      <c r="DX26" s="3">
        <v>0</v>
      </c>
      <c r="DY26" s="58" t="s">
        <v>189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2" t="s">
        <v>189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2" t="s">
        <v>189</v>
      </c>
      <c r="EL26" s="3">
        <v>0</v>
      </c>
      <c r="EM26" s="3">
        <v>0</v>
      </c>
      <c r="EN26" s="3">
        <v>0</v>
      </c>
      <c r="EO26" s="3">
        <v>0</v>
      </c>
      <c r="EP26" s="2" t="s">
        <v>189</v>
      </c>
      <c r="EQ26" s="3">
        <v>0</v>
      </c>
      <c r="ER26" s="3">
        <v>0</v>
      </c>
      <c r="ES26" s="3">
        <v>0</v>
      </c>
      <c r="ET26" s="3">
        <v>0</v>
      </c>
      <c r="EU26" s="2" t="s">
        <v>189</v>
      </c>
      <c r="EV26" s="3">
        <v>0</v>
      </c>
      <c r="EW26" s="3">
        <v>0</v>
      </c>
      <c r="EX26" s="3">
        <v>0</v>
      </c>
      <c r="EY26" s="3">
        <v>0</v>
      </c>
      <c r="EZ26" s="2" t="s">
        <v>189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2" t="s">
        <v>189</v>
      </c>
    </row>
    <row r="27" spans="1:162" s="1" customFormat="1">
      <c r="A27" t="s">
        <v>50</v>
      </c>
      <c r="B27" t="s">
        <v>43</v>
      </c>
      <c r="C27" t="s">
        <v>8</v>
      </c>
      <c r="D27">
        <v>1</v>
      </c>
      <c r="E27" t="s">
        <v>186</v>
      </c>
      <c r="F27" t="str">
        <f t="shared" si="0"/>
        <v>ABLA-L-1C</v>
      </c>
      <c r="G27" s="15"/>
      <c r="H27" s="1">
        <v>48.616619999999998</v>
      </c>
      <c r="J27" s="3">
        <v>113.84689</v>
      </c>
      <c r="L27" s="3">
        <v>1645</v>
      </c>
      <c r="M27" s="3">
        <v>34.700000000000003</v>
      </c>
      <c r="N27" s="3">
        <v>270</v>
      </c>
      <c r="O27" s="15">
        <v>24.5</v>
      </c>
      <c r="P27" s="16">
        <v>1</v>
      </c>
      <c r="Q27" s="3">
        <v>10</v>
      </c>
      <c r="R27" s="3">
        <v>6</v>
      </c>
      <c r="S27" s="3">
        <v>0</v>
      </c>
      <c r="T27" s="3">
        <v>2</v>
      </c>
      <c r="U27" s="3">
        <v>5</v>
      </c>
      <c r="V27" s="3">
        <v>0</v>
      </c>
      <c r="W27" s="3">
        <v>0</v>
      </c>
      <c r="X27" s="3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s="62">
        <v>0</v>
      </c>
      <c r="BB27" s="1">
        <f t="shared" si="4"/>
        <v>190</v>
      </c>
      <c r="BC27" s="1">
        <f t="shared" si="5"/>
        <v>60</v>
      </c>
      <c r="BD27" s="1">
        <f t="shared" si="6"/>
        <v>60</v>
      </c>
      <c r="BE27" s="1">
        <f t="shared" si="7"/>
        <v>20</v>
      </c>
      <c r="BF27" s="1">
        <f t="shared" si="8"/>
        <v>80</v>
      </c>
      <c r="BG27" s="1">
        <f t="shared" si="9"/>
        <v>110</v>
      </c>
      <c r="BH27" s="1">
        <f t="shared" si="10"/>
        <v>110</v>
      </c>
      <c r="BI27" s="1">
        <f t="shared" si="11"/>
        <v>0</v>
      </c>
      <c r="BJ27" s="1">
        <f t="shared" si="12"/>
        <v>110</v>
      </c>
      <c r="BK27" s="1">
        <f t="shared" si="13"/>
        <v>170</v>
      </c>
      <c r="BL27" s="1">
        <f t="shared" si="14"/>
        <v>0</v>
      </c>
      <c r="BM27" s="1">
        <f t="shared" si="15"/>
        <v>20</v>
      </c>
      <c r="BN27" s="41">
        <v>0</v>
      </c>
      <c r="BO27" s="41">
        <v>0</v>
      </c>
      <c r="BP27" s="41">
        <v>1</v>
      </c>
      <c r="BQ27" s="41">
        <v>0</v>
      </c>
      <c r="BR27" s="41">
        <v>0</v>
      </c>
      <c r="BS27" s="41">
        <v>0</v>
      </c>
      <c r="BT27" s="41">
        <v>0</v>
      </c>
      <c r="BU27" s="41">
        <v>0</v>
      </c>
      <c r="BV27" s="41">
        <v>5</v>
      </c>
      <c r="BW27" s="41">
        <v>2</v>
      </c>
      <c r="BX27" s="41">
        <v>0</v>
      </c>
      <c r="BY27" s="41">
        <v>0</v>
      </c>
      <c r="BZ27" s="41">
        <v>0</v>
      </c>
      <c r="CA27" s="41">
        <v>0</v>
      </c>
      <c r="CB27" s="41">
        <v>0</v>
      </c>
      <c r="CC27" s="41">
        <v>0</v>
      </c>
      <c r="CD27" s="41">
        <v>0</v>
      </c>
      <c r="CE27" s="41">
        <v>0</v>
      </c>
      <c r="CF27" s="41">
        <v>0</v>
      </c>
      <c r="CG27" s="41">
        <v>0</v>
      </c>
      <c r="CH27" s="41">
        <v>0</v>
      </c>
      <c r="CI27" s="94">
        <v>0</v>
      </c>
      <c r="CJ27" s="1">
        <f t="shared" si="18"/>
        <v>8</v>
      </c>
      <c r="CK27" s="1">
        <f t="shared" si="19"/>
        <v>6</v>
      </c>
      <c r="CL27" s="1">
        <f t="shared" si="16"/>
        <v>0</v>
      </c>
      <c r="CM27" s="1">
        <f t="shared" si="17"/>
        <v>0</v>
      </c>
      <c r="CN27" s="1">
        <f t="shared" si="20"/>
        <v>8</v>
      </c>
      <c r="CO27" s="1">
        <f t="shared" si="21"/>
        <v>6</v>
      </c>
      <c r="CP27">
        <v>25.6</v>
      </c>
      <c r="CQ27">
        <v>216</v>
      </c>
      <c r="CR27">
        <v>-22</v>
      </c>
      <c r="CS27">
        <v>11</v>
      </c>
      <c r="CT27" s="3">
        <f t="shared" si="22"/>
        <v>26.18</v>
      </c>
      <c r="CU27">
        <v>4</v>
      </c>
      <c r="CV27">
        <v>0.8</v>
      </c>
      <c r="CW27">
        <v>737</v>
      </c>
      <c r="CX27" s="62">
        <v>738</v>
      </c>
      <c r="CY27" s="1">
        <v>7</v>
      </c>
      <c r="CZ27" s="3">
        <v>11</v>
      </c>
      <c r="DA27" s="3">
        <v>2</v>
      </c>
      <c r="DB27" s="3">
        <v>1</v>
      </c>
      <c r="DC27" s="3">
        <v>0</v>
      </c>
      <c r="DD27" s="2">
        <v>3</v>
      </c>
      <c r="DE27" s="3">
        <v>2</v>
      </c>
      <c r="DF27" s="3">
        <v>1</v>
      </c>
      <c r="DG27" s="3">
        <v>0</v>
      </c>
      <c r="DH27" s="3">
        <v>0</v>
      </c>
      <c r="DI27" s="3">
        <v>0</v>
      </c>
      <c r="DJ27" s="2">
        <v>0</v>
      </c>
      <c r="DK27" s="3">
        <v>0</v>
      </c>
      <c r="DL27" s="3">
        <v>0</v>
      </c>
      <c r="DM27" s="3">
        <v>0</v>
      </c>
      <c r="DN27" s="3">
        <v>0</v>
      </c>
      <c r="DO27" s="51">
        <v>0</v>
      </c>
      <c r="DP27" s="3">
        <v>0</v>
      </c>
      <c r="DQ27" s="3">
        <v>0</v>
      </c>
      <c r="DR27" s="3">
        <v>0</v>
      </c>
      <c r="DS27" s="3">
        <v>0</v>
      </c>
      <c r="DT27" s="2">
        <v>0</v>
      </c>
      <c r="DU27" s="3">
        <v>0</v>
      </c>
      <c r="DV27" s="3">
        <v>0</v>
      </c>
      <c r="DW27" s="3">
        <v>0</v>
      </c>
      <c r="DX27" s="3">
        <v>0</v>
      </c>
      <c r="DY27" s="58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2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2">
        <v>0</v>
      </c>
      <c r="EL27" s="3">
        <v>0</v>
      </c>
      <c r="EM27" s="3">
        <v>0</v>
      </c>
      <c r="EN27" s="3">
        <v>0</v>
      </c>
      <c r="EO27" s="3">
        <v>0</v>
      </c>
      <c r="EP27" s="2">
        <v>0</v>
      </c>
      <c r="EQ27" s="3">
        <v>0</v>
      </c>
      <c r="ER27" s="3">
        <v>0</v>
      </c>
      <c r="ES27" s="3">
        <v>0</v>
      </c>
      <c r="ET27" s="3">
        <v>0</v>
      </c>
      <c r="EU27" s="51">
        <v>0</v>
      </c>
      <c r="EV27" s="3">
        <v>0</v>
      </c>
      <c r="EW27" s="3">
        <v>0</v>
      </c>
      <c r="EX27" s="3">
        <v>0</v>
      </c>
      <c r="EY27" s="3">
        <v>0</v>
      </c>
      <c r="EZ27" s="2">
        <v>0</v>
      </c>
      <c r="FA27" s="1">
        <v>0</v>
      </c>
      <c r="FB27" s="3">
        <v>0</v>
      </c>
      <c r="FC27" s="3">
        <v>0</v>
      </c>
      <c r="FD27" s="3">
        <v>0</v>
      </c>
      <c r="FE27" s="3">
        <v>0</v>
      </c>
      <c r="FF27" s="2">
        <v>0</v>
      </c>
    </row>
    <row r="28" spans="1:162" s="1" customFormat="1">
      <c r="A28" t="s">
        <v>50</v>
      </c>
      <c r="B28" t="s">
        <v>43</v>
      </c>
      <c r="C28" t="s">
        <v>8</v>
      </c>
      <c r="D28">
        <v>1</v>
      </c>
      <c r="E28" t="s">
        <v>187</v>
      </c>
      <c r="F28" t="str">
        <f t="shared" si="0"/>
        <v>ABLA-L-1N</v>
      </c>
      <c r="G28" s="15"/>
      <c r="H28" s="1">
        <v>48.616459999999996</v>
      </c>
      <c r="J28" s="3">
        <v>113.84699000000001</v>
      </c>
      <c r="L28" s="3">
        <v>1645</v>
      </c>
      <c r="M28" s="3">
        <v>34</v>
      </c>
      <c r="N28" s="3">
        <v>240</v>
      </c>
      <c r="O28" s="15">
        <v>37.4</v>
      </c>
      <c r="P28" s="16">
        <v>1.1000000000000001</v>
      </c>
      <c r="Q28" s="3">
        <v>10</v>
      </c>
      <c r="R28" s="3">
        <v>6</v>
      </c>
      <c r="S28" s="3">
        <v>0</v>
      </c>
      <c r="T28" s="3">
        <v>2</v>
      </c>
      <c r="U28" s="3">
        <v>2</v>
      </c>
      <c r="V28" s="3">
        <v>0</v>
      </c>
      <c r="W28" s="3">
        <v>0</v>
      </c>
      <c r="X28" s="3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s="62">
        <v>0</v>
      </c>
      <c r="BB28" s="1">
        <f t="shared" si="4"/>
        <v>170</v>
      </c>
      <c r="BC28" s="1">
        <f t="shared" si="5"/>
        <v>60</v>
      </c>
      <c r="BD28" s="1">
        <f t="shared" si="6"/>
        <v>60</v>
      </c>
      <c r="BE28" s="1">
        <f t="shared" si="7"/>
        <v>20</v>
      </c>
      <c r="BF28" s="1">
        <f t="shared" si="8"/>
        <v>80</v>
      </c>
      <c r="BG28" s="1">
        <f t="shared" si="9"/>
        <v>90</v>
      </c>
      <c r="BH28" s="1">
        <f t="shared" si="10"/>
        <v>90</v>
      </c>
      <c r="BI28" s="1">
        <f t="shared" si="11"/>
        <v>0</v>
      </c>
      <c r="BJ28" s="1">
        <f t="shared" si="12"/>
        <v>90</v>
      </c>
      <c r="BK28" s="1">
        <f t="shared" si="13"/>
        <v>150</v>
      </c>
      <c r="BL28" s="1">
        <f t="shared" si="14"/>
        <v>0</v>
      </c>
      <c r="BM28" s="1">
        <f t="shared" si="15"/>
        <v>20</v>
      </c>
      <c r="BN28" s="41">
        <v>3</v>
      </c>
      <c r="BO28" s="41">
        <v>0</v>
      </c>
      <c r="BP28" s="41">
        <v>0</v>
      </c>
      <c r="BQ28" s="41">
        <v>0</v>
      </c>
      <c r="BR28" s="41">
        <v>0</v>
      </c>
      <c r="BS28" s="41">
        <v>0</v>
      </c>
      <c r="BT28" s="41">
        <v>0</v>
      </c>
      <c r="BU28" s="41">
        <v>0</v>
      </c>
      <c r="BV28" s="41">
        <v>0</v>
      </c>
      <c r="BW28" s="41">
        <v>0</v>
      </c>
      <c r="BX28" s="41">
        <v>0</v>
      </c>
      <c r="BY28" s="41">
        <v>0</v>
      </c>
      <c r="BZ28" s="41">
        <v>0</v>
      </c>
      <c r="CA28" s="41">
        <v>0</v>
      </c>
      <c r="CB28" s="41">
        <v>0</v>
      </c>
      <c r="CC28" s="41">
        <v>0</v>
      </c>
      <c r="CD28" s="41">
        <v>0</v>
      </c>
      <c r="CE28" s="41">
        <v>0</v>
      </c>
      <c r="CF28" s="41">
        <v>0</v>
      </c>
      <c r="CG28" s="41">
        <v>0</v>
      </c>
      <c r="CH28" s="41">
        <v>0</v>
      </c>
      <c r="CI28" s="94">
        <v>0</v>
      </c>
      <c r="CJ28" s="1">
        <f t="shared" si="18"/>
        <v>3</v>
      </c>
      <c r="CK28" s="1">
        <f t="shared" si="19"/>
        <v>3</v>
      </c>
      <c r="CL28" s="1">
        <f t="shared" si="16"/>
        <v>3</v>
      </c>
      <c r="CM28" s="1">
        <f t="shared" si="17"/>
        <v>3</v>
      </c>
      <c r="CN28" s="1">
        <f t="shared" si="20"/>
        <v>0</v>
      </c>
      <c r="CO28" s="1">
        <f t="shared" si="21"/>
        <v>0</v>
      </c>
      <c r="CP28">
        <v>2.2999999999999998</v>
      </c>
      <c r="CQ28">
        <v>154</v>
      </c>
      <c r="CR28">
        <v>-12.6</v>
      </c>
      <c r="CS28">
        <v>11</v>
      </c>
      <c r="CT28" s="3">
        <f t="shared" si="22"/>
        <v>18.326000000000001</v>
      </c>
      <c r="CU28">
        <v>1</v>
      </c>
      <c r="CV28">
        <v>1</v>
      </c>
      <c r="CW28">
        <v>735</v>
      </c>
      <c r="CX28" s="62">
        <v>736</v>
      </c>
      <c r="CY28" s="1">
        <v>10</v>
      </c>
      <c r="CZ28" s="3">
        <v>7</v>
      </c>
      <c r="DA28" s="3">
        <v>1</v>
      </c>
      <c r="DB28" s="3">
        <v>1</v>
      </c>
      <c r="DC28" s="3">
        <v>0</v>
      </c>
      <c r="DD28" s="2"/>
      <c r="DE28" s="3">
        <v>17</v>
      </c>
      <c r="DF28" s="3">
        <v>2</v>
      </c>
      <c r="DG28" s="3">
        <v>1</v>
      </c>
      <c r="DH28" s="3">
        <v>1</v>
      </c>
      <c r="DI28" s="3">
        <v>0</v>
      </c>
      <c r="DJ28" s="2">
        <v>0</v>
      </c>
      <c r="DK28" s="3">
        <v>1</v>
      </c>
      <c r="DL28" s="3">
        <v>0</v>
      </c>
      <c r="DM28" s="3">
        <v>0</v>
      </c>
      <c r="DN28" s="3">
        <v>0</v>
      </c>
      <c r="DO28" s="51">
        <v>0</v>
      </c>
      <c r="DP28" s="3">
        <v>0</v>
      </c>
      <c r="DQ28" s="3">
        <v>0</v>
      </c>
      <c r="DR28" s="3">
        <v>0</v>
      </c>
      <c r="DS28" s="3">
        <v>0</v>
      </c>
      <c r="DT28" s="2">
        <v>0</v>
      </c>
      <c r="DU28" s="3">
        <v>0</v>
      </c>
      <c r="DV28" s="3">
        <v>0</v>
      </c>
      <c r="DW28" s="3">
        <v>0</v>
      </c>
      <c r="DX28" s="3">
        <v>0</v>
      </c>
      <c r="DY28" s="58">
        <v>0</v>
      </c>
      <c r="DZ28" s="3">
        <v>0</v>
      </c>
      <c r="EA28" s="3">
        <v>0</v>
      </c>
      <c r="EB28" s="3">
        <v>0</v>
      </c>
      <c r="EC28" s="1">
        <v>1</v>
      </c>
      <c r="ED28" s="3">
        <v>0</v>
      </c>
      <c r="EE28" s="2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2">
        <v>0</v>
      </c>
      <c r="EL28" s="3">
        <v>0</v>
      </c>
      <c r="EM28" s="3">
        <v>0</v>
      </c>
      <c r="EN28" s="3">
        <v>0</v>
      </c>
      <c r="EO28" s="3">
        <v>0</v>
      </c>
      <c r="EP28" s="2">
        <v>0</v>
      </c>
      <c r="EQ28" s="3">
        <v>0</v>
      </c>
      <c r="ER28" s="3">
        <v>0</v>
      </c>
      <c r="ES28" s="3">
        <v>0</v>
      </c>
      <c r="ET28" s="3">
        <v>0</v>
      </c>
      <c r="EU28" s="51">
        <v>0</v>
      </c>
      <c r="EV28" s="3">
        <v>0</v>
      </c>
      <c r="EW28" s="3">
        <v>0</v>
      </c>
      <c r="EX28" s="3">
        <v>0</v>
      </c>
      <c r="EY28" s="3">
        <v>0</v>
      </c>
      <c r="EZ28" s="2">
        <v>0</v>
      </c>
      <c r="FA28" s="1">
        <v>0</v>
      </c>
      <c r="FB28" s="3">
        <v>0</v>
      </c>
      <c r="FC28" s="3">
        <v>0</v>
      </c>
      <c r="FD28" s="3">
        <v>0</v>
      </c>
      <c r="FE28" s="3">
        <v>0</v>
      </c>
      <c r="FF28" s="2">
        <v>0</v>
      </c>
    </row>
    <row r="29" spans="1:162" s="1" customFormat="1">
      <c r="A29" t="s">
        <v>50</v>
      </c>
      <c r="B29" t="s">
        <v>43</v>
      </c>
      <c r="C29" t="s">
        <v>8</v>
      </c>
      <c r="D29">
        <v>2</v>
      </c>
      <c r="E29" t="s">
        <v>186</v>
      </c>
      <c r="F29" t="str">
        <f t="shared" si="0"/>
        <v>ABLA-L-2C</v>
      </c>
      <c r="G29" s="15"/>
      <c r="H29" s="1">
        <v>48.61768</v>
      </c>
      <c r="J29" s="40">
        <v>113.84716</v>
      </c>
      <c r="K29" s="40">
        <v>113.84716</v>
      </c>
      <c r="L29" s="3">
        <v>1633</v>
      </c>
      <c r="M29" s="3">
        <v>47.3</v>
      </c>
      <c r="N29" s="3">
        <v>280</v>
      </c>
      <c r="O29" s="15">
        <v>19.5</v>
      </c>
      <c r="P29" s="16">
        <v>0.8</v>
      </c>
      <c r="Q29" s="3">
        <v>10</v>
      </c>
      <c r="R29" s="3">
        <v>12</v>
      </c>
      <c r="S29" s="3">
        <v>0</v>
      </c>
      <c r="T29" s="3">
        <v>1</v>
      </c>
      <c r="U29" s="3">
        <v>1</v>
      </c>
      <c r="V29" s="3">
        <v>0</v>
      </c>
      <c r="W29" s="3">
        <v>0</v>
      </c>
      <c r="X29" s="3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s="62">
        <v>0</v>
      </c>
      <c r="BB29" s="1">
        <f t="shared" si="4"/>
        <v>140</v>
      </c>
      <c r="BC29" s="1">
        <f t="shared" si="5"/>
        <v>120</v>
      </c>
      <c r="BD29" s="1">
        <f t="shared" si="6"/>
        <v>120</v>
      </c>
      <c r="BE29" s="1">
        <f t="shared" si="7"/>
        <v>10</v>
      </c>
      <c r="BF29" s="1">
        <f t="shared" si="8"/>
        <v>130</v>
      </c>
      <c r="BG29" s="1">
        <f t="shared" si="9"/>
        <v>10</v>
      </c>
      <c r="BH29" s="1">
        <f t="shared" si="10"/>
        <v>10</v>
      </c>
      <c r="BI29" s="1">
        <f t="shared" si="11"/>
        <v>0</v>
      </c>
      <c r="BJ29" s="1">
        <f t="shared" si="12"/>
        <v>10</v>
      </c>
      <c r="BK29" s="1">
        <f t="shared" si="13"/>
        <v>130</v>
      </c>
      <c r="BL29" s="1">
        <f t="shared" si="14"/>
        <v>0</v>
      </c>
      <c r="BM29" s="1">
        <f t="shared" si="15"/>
        <v>10</v>
      </c>
      <c r="BN29" s="41">
        <v>17</v>
      </c>
      <c r="BO29" s="41">
        <v>0</v>
      </c>
      <c r="BP29" s="41">
        <v>0</v>
      </c>
      <c r="BQ29" s="41">
        <v>0</v>
      </c>
      <c r="BR29" s="41">
        <v>0</v>
      </c>
      <c r="BS29" s="41">
        <v>0</v>
      </c>
      <c r="BT29" s="41">
        <v>0</v>
      </c>
      <c r="BU29" s="41">
        <v>0</v>
      </c>
      <c r="BV29" s="41">
        <v>0</v>
      </c>
      <c r="BW29" s="41">
        <v>0</v>
      </c>
      <c r="BX29" s="41">
        <v>0</v>
      </c>
      <c r="BY29" s="41">
        <v>0</v>
      </c>
      <c r="BZ29" s="41">
        <v>0</v>
      </c>
      <c r="CA29" s="41">
        <v>0</v>
      </c>
      <c r="CB29" s="41">
        <v>0</v>
      </c>
      <c r="CC29" s="41">
        <v>0</v>
      </c>
      <c r="CD29" s="41">
        <v>0</v>
      </c>
      <c r="CE29" s="41">
        <v>0</v>
      </c>
      <c r="CF29" s="41">
        <v>0</v>
      </c>
      <c r="CG29" s="41">
        <v>0</v>
      </c>
      <c r="CH29" s="41">
        <v>0</v>
      </c>
      <c r="CI29" s="94">
        <v>0</v>
      </c>
      <c r="CJ29" s="1">
        <f t="shared" si="18"/>
        <v>17</v>
      </c>
      <c r="CK29" s="1">
        <f t="shared" si="19"/>
        <v>17</v>
      </c>
      <c r="CL29" s="1">
        <f t="shared" si="16"/>
        <v>17</v>
      </c>
      <c r="CM29" s="1">
        <f t="shared" si="17"/>
        <v>17</v>
      </c>
      <c r="CN29" s="1">
        <f t="shared" si="20"/>
        <v>0</v>
      </c>
      <c r="CO29" s="1">
        <f t="shared" si="21"/>
        <v>0</v>
      </c>
      <c r="CP29">
        <v>25.3</v>
      </c>
      <c r="CQ29">
        <v>142</v>
      </c>
      <c r="CR29">
        <v>-33.9</v>
      </c>
      <c r="CS29">
        <v>10</v>
      </c>
      <c r="CT29" s="3">
        <f t="shared" si="22"/>
        <v>17.59</v>
      </c>
      <c r="CU29">
        <v>2</v>
      </c>
      <c r="CV29">
        <v>0.9</v>
      </c>
      <c r="CW29">
        <v>745</v>
      </c>
      <c r="CX29" s="62">
        <v>746</v>
      </c>
      <c r="CY29" s="1">
        <v>22</v>
      </c>
      <c r="CZ29" s="3">
        <v>19</v>
      </c>
      <c r="DA29" s="3">
        <v>8</v>
      </c>
      <c r="DB29" s="3">
        <v>13</v>
      </c>
      <c r="DC29" s="3">
        <v>2</v>
      </c>
      <c r="DD29" s="2"/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2">
        <v>0</v>
      </c>
      <c r="DK29" s="3">
        <v>0</v>
      </c>
      <c r="DL29" s="3">
        <v>0</v>
      </c>
      <c r="DM29" s="3">
        <v>0</v>
      </c>
      <c r="DN29" s="3">
        <v>0</v>
      </c>
      <c r="DO29" s="51">
        <v>0</v>
      </c>
      <c r="DP29" s="3">
        <v>0</v>
      </c>
      <c r="DQ29" s="3">
        <v>0</v>
      </c>
      <c r="DR29" s="3">
        <v>0</v>
      </c>
      <c r="DS29" s="3">
        <v>0</v>
      </c>
      <c r="DT29" s="2">
        <v>0</v>
      </c>
      <c r="DU29" s="3">
        <v>0</v>
      </c>
      <c r="DV29" s="3">
        <v>0</v>
      </c>
      <c r="DW29" s="3">
        <v>0</v>
      </c>
      <c r="DX29" s="3">
        <v>0</v>
      </c>
      <c r="DY29" s="58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2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2">
        <v>0</v>
      </c>
      <c r="EL29" s="3">
        <v>0</v>
      </c>
      <c r="EM29" s="3">
        <v>0</v>
      </c>
      <c r="EN29" s="3">
        <v>0</v>
      </c>
      <c r="EO29" s="3">
        <v>0</v>
      </c>
      <c r="EP29" s="2">
        <v>0</v>
      </c>
      <c r="EQ29" s="3">
        <v>0</v>
      </c>
      <c r="ER29" s="3">
        <v>0</v>
      </c>
      <c r="ES29" s="3">
        <v>0</v>
      </c>
      <c r="ET29" s="3">
        <v>0</v>
      </c>
      <c r="EU29" s="51">
        <v>0</v>
      </c>
      <c r="EV29" s="3">
        <v>0</v>
      </c>
      <c r="EW29" s="3">
        <v>0</v>
      </c>
      <c r="EX29" s="3">
        <v>0</v>
      </c>
      <c r="EY29" s="3">
        <v>0</v>
      </c>
      <c r="EZ29" s="2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2">
        <v>0</v>
      </c>
    </row>
    <row r="30" spans="1:162" s="1" customFormat="1">
      <c r="A30" t="s">
        <v>50</v>
      </c>
      <c r="B30" t="s">
        <v>43</v>
      </c>
      <c r="C30" t="s">
        <v>8</v>
      </c>
      <c r="D30">
        <v>2</v>
      </c>
      <c r="E30" t="s">
        <v>187</v>
      </c>
      <c r="F30" t="str">
        <f t="shared" si="0"/>
        <v>ABLA-L-2N</v>
      </c>
      <c r="G30" s="15"/>
      <c r="H30" s="1">
        <v>48.617609999999999</v>
      </c>
      <c r="J30" s="40">
        <v>113.84708999999999</v>
      </c>
      <c r="K30" s="40">
        <v>113.84708999999999</v>
      </c>
      <c r="L30" s="3">
        <v>1628</v>
      </c>
      <c r="M30" s="3">
        <v>33.4</v>
      </c>
      <c r="N30" s="3">
        <v>275</v>
      </c>
      <c r="O30" s="15">
        <v>18.7</v>
      </c>
      <c r="P30" s="16">
        <v>0.5</v>
      </c>
      <c r="Q30" s="3">
        <v>10</v>
      </c>
      <c r="R30" s="3">
        <v>8</v>
      </c>
      <c r="S30" s="3">
        <v>0</v>
      </c>
      <c r="T30" s="3">
        <v>1</v>
      </c>
      <c r="U30" s="3">
        <v>3</v>
      </c>
      <c r="V30" s="3">
        <v>0</v>
      </c>
      <c r="W30" s="3">
        <v>0</v>
      </c>
      <c r="X30" s="3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s="62">
        <v>0</v>
      </c>
      <c r="BB30" s="1">
        <f t="shared" si="4"/>
        <v>120</v>
      </c>
      <c r="BC30" s="1">
        <f t="shared" si="5"/>
        <v>80</v>
      </c>
      <c r="BD30" s="1">
        <f t="shared" si="6"/>
        <v>80</v>
      </c>
      <c r="BE30" s="1">
        <f t="shared" si="7"/>
        <v>10</v>
      </c>
      <c r="BF30" s="1">
        <f t="shared" si="8"/>
        <v>90</v>
      </c>
      <c r="BG30" s="1">
        <f t="shared" si="9"/>
        <v>30</v>
      </c>
      <c r="BH30" s="1">
        <f t="shared" si="10"/>
        <v>30</v>
      </c>
      <c r="BI30" s="1">
        <f t="shared" si="11"/>
        <v>0</v>
      </c>
      <c r="BJ30" s="1">
        <f t="shared" si="12"/>
        <v>30</v>
      </c>
      <c r="BK30" s="1">
        <f t="shared" si="13"/>
        <v>110</v>
      </c>
      <c r="BL30" s="1">
        <f t="shared" si="14"/>
        <v>0</v>
      </c>
      <c r="BM30" s="1">
        <f t="shared" si="15"/>
        <v>10</v>
      </c>
      <c r="BN30" s="41">
        <v>8</v>
      </c>
      <c r="BO30" s="41">
        <v>0</v>
      </c>
      <c r="BP30" s="41">
        <v>0</v>
      </c>
      <c r="BQ30" s="41">
        <v>0</v>
      </c>
      <c r="BR30" s="41">
        <v>0</v>
      </c>
      <c r="BS30" s="41">
        <v>0</v>
      </c>
      <c r="BT30" s="41">
        <v>0</v>
      </c>
      <c r="BU30" s="41">
        <v>0</v>
      </c>
      <c r="BV30" s="41">
        <v>0</v>
      </c>
      <c r="BW30" s="41">
        <v>0</v>
      </c>
      <c r="BX30" s="41">
        <v>0</v>
      </c>
      <c r="BY30" s="41">
        <v>0</v>
      </c>
      <c r="BZ30" s="41">
        <v>0</v>
      </c>
      <c r="CA30" s="41">
        <v>0</v>
      </c>
      <c r="CB30" s="41">
        <v>0</v>
      </c>
      <c r="CC30" s="41">
        <v>0</v>
      </c>
      <c r="CD30" s="41">
        <v>0</v>
      </c>
      <c r="CE30" s="41">
        <v>0</v>
      </c>
      <c r="CF30" s="41">
        <v>0</v>
      </c>
      <c r="CG30" s="41">
        <v>0</v>
      </c>
      <c r="CH30" s="41">
        <v>0</v>
      </c>
      <c r="CI30" s="94">
        <v>0</v>
      </c>
      <c r="CJ30" s="1">
        <f t="shared" si="18"/>
        <v>8</v>
      </c>
      <c r="CK30" s="1">
        <f t="shared" si="19"/>
        <v>8</v>
      </c>
      <c r="CL30" s="1">
        <f t="shared" si="16"/>
        <v>8</v>
      </c>
      <c r="CM30" s="1">
        <f t="shared" si="17"/>
        <v>8</v>
      </c>
      <c r="CN30" s="1">
        <f t="shared" si="20"/>
        <v>0</v>
      </c>
      <c r="CO30" s="1">
        <f t="shared" si="21"/>
        <v>0</v>
      </c>
      <c r="CP30">
        <v>41.7</v>
      </c>
      <c r="CQ30">
        <v>140</v>
      </c>
      <c r="CR30">
        <v>-8.1999999999999993</v>
      </c>
      <c r="CS30">
        <v>11</v>
      </c>
      <c r="CT30" s="3">
        <f t="shared" si="22"/>
        <v>16.302</v>
      </c>
      <c r="CU30">
        <v>0</v>
      </c>
      <c r="CV30">
        <v>0.75</v>
      </c>
      <c r="CW30">
        <v>743</v>
      </c>
      <c r="CX30" s="62">
        <v>744</v>
      </c>
      <c r="CY30" s="1">
        <v>6</v>
      </c>
      <c r="CZ30" s="3">
        <v>16</v>
      </c>
      <c r="DA30" s="3">
        <v>6</v>
      </c>
      <c r="DB30" s="3">
        <v>10</v>
      </c>
      <c r="DC30" s="3">
        <v>0</v>
      </c>
      <c r="DD30" s="2"/>
      <c r="DE30" s="3">
        <v>1</v>
      </c>
      <c r="DF30" s="3">
        <v>0</v>
      </c>
      <c r="DG30" s="3">
        <v>0</v>
      </c>
      <c r="DH30" s="3">
        <v>1</v>
      </c>
      <c r="DI30" s="3">
        <v>0</v>
      </c>
      <c r="DJ30" s="2">
        <v>0</v>
      </c>
      <c r="DK30" s="3">
        <v>0</v>
      </c>
      <c r="DL30" s="3">
        <v>0</v>
      </c>
      <c r="DM30" s="3">
        <v>0</v>
      </c>
      <c r="DN30" s="3">
        <v>0</v>
      </c>
      <c r="DO30" s="51">
        <v>0</v>
      </c>
      <c r="DP30" s="3">
        <v>0</v>
      </c>
      <c r="DQ30" s="3">
        <v>0</v>
      </c>
      <c r="DR30" s="3">
        <v>0</v>
      </c>
      <c r="DS30" s="3">
        <v>0</v>
      </c>
      <c r="DT30" s="2">
        <v>0</v>
      </c>
      <c r="DU30" s="3">
        <v>0</v>
      </c>
      <c r="DV30" s="3">
        <v>0</v>
      </c>
      <c r="DW30" s="3">
        <v>0</v>
      </c>
      <c r="DX30" s="3">
        <v>0</v>
      </c>
      <c r="DY30" s="58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2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2">
        <v>0</v>
      </c>
      <c r="EL30" s="3">
        <v>0</v>
      </c>
      <c r="EM30" s="3">
        <v>0</v>
      </c>
      <c r="EN30" s="3">
        <v>0</v>
      </c>
      <c r="EO30" s="3">
        <v>0</v>
      </c>
      <c r="EP30" s="2">
        <v>0</v>
      </c>
      <c r="EQ30" s="3">
        <v>0</v>
      </c>
      <c r="ER30" s="3">
        <v>0</v>
      </c>
      <c r="ES30" s="3">
        <v>0</v>
      </c>
      <c r="ET30" s="3">
        <v>0</v>
      </c>
      <c r="EU30" s="51">
        <v>0</v>
      </c>
      <c r="EV30" s="3">
        <v>0</v>
      </c>
      <c r="EW30" s="3">
        <v>0</v>
      </c>
      <c r="EX30" s="3">
        <v>0</v>
      </c>
      <c r="EY30" s="3">
        <v>0</v>
      </c>
      <c r="EZ30" s="2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2">
        <v>0</v>
      </c>
    </row>
    <row r="31" spans="1:162" s="1" customFormat="1">
      <c r="A31" t="s">
        <v>50</v>
      </c>
      <c r="B31" t="s">
        <v>43</v>
      </c>
      <c r="C31" t="s">
        <v>8</v>
      </c>
      <c r="D31">
        <v>3</v>
      </c>
      <c r="E31" t="s">
        <v>186</v>
      </c>
      <c r="F31" t="str">
        <f t="shared" si="0"/>
        <v>ABLA-L-3C</v>
      </c>
      <c r="G31" s="15"/>
      <c r="H31" s="1">
        <v>48.618540000000003</v>
      </c>
      <c r="J31" s="40">
        <v>113.84627</v>
      </c>
      <c r="K31" s="40">
        <v>113.84627</v>
      </c>
      <c r="L31" s="3">
        <v>1649</v>
      </c>
      <c r="M31" s="3">
        <v>64.599999999999994</v>
      </c>
      <c r="N31" s="3">
        <v>280</v>
      </c>
      <c r="O31" s="15">
        <v>20.5</v>
      </c>
      <c r="P31" s="16">
        <v>0.5</v>
      </c>
      <c r="Q31" s="3">
        <v>10</v>
      </c>
      <c r="R31" s="3">
        <v>1</v>
      </c>
      <c r="S31" s="3">
        <v>2</v>
      </c>
      <c r="T31" s="3">
        <v>1</v>
      </c>
      <c r="U31" s="3">
        <v>6</v>
      </c>
      <c r="V31" s="3">
        <v>0</v>
      </c>
      <c r="W31" s="3">
        <v>0</v>
      </c>
      <c r="X31" s="3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 s="62">
        <v>0</v>
      </c>
      <c r="BB31" s="1">
        <f t="shared" si="4"/>
        <v>110</v>
      </c>
      <c r="BC31" s="1">
        <f t="shared" si="5"/>
        <v>10</v>
      </c>
      <c r="BD31" s="1">
        <f t="shared" si="6"/>
        <v>30</v>
      </c>
      <c r="BE31" s="1">
        <f t="shared" si="7"/>
        <v>30</v>
      </c>
      <c r="BF31" s="1">
        <f t="shared" si="8"/>
        <v>40</v>
      </c>
      <c r="BG31" s="1">
        <f t="shared" si="9"/>
        <v>70</v>
      </c>
      <c r="BH31" s="1">
        <f t="shared" si="10"/>
        <v>70</v>
      </c>
      <c r="BI31" s="1">
        <f t="shared" si="11"/>
        <v>0</v>
      </c>
      <c r="BJ31" s="1">
        <f t="shared" si="12"/>
        <v>70</v>
      </c>
      <c r="BK31" s="1">
        <f t="shared" si="13"/>
        <v>80</v>
      </c>
      <c r="BL31" s="1">
        <f t="shared" si="14"/>
        <v>20</v>
      </c>
      <c r="BM31" s="1">
        <f t="shared" si="15"/>
        <v>10</v>
      </c>
      <c r="BN31" s="41">
        <v>1</v>
      </c>
      <c r="BO31" s="41">
        <v>1</v>
      </c>
      <c r="BP31" s="41">
        <v>4</v>
      </c>
      <c r="BQ31" s="41">
        <v>0</v>
      </c>
      <c r="BR31" s="41">
        <v>1</v>
      </c>
      <c r="BS31" s="41">
        <v>0</v>
      </c>
      <c r="BT31" s="41">
        <v>0</v>
      </c>
      <c r="BU31" s="41">
        <v>0</v>
      </c>
      <c r="BV31" s="41">
        <v>0</v>
      </c>
      <c r="BW31" s="41">
        <v>0</v>
      </c>
      <c r="BX31" s="41">
        <v>0</v>
      </c>
      <c r="BY31" s="41">
        <v>0</v>
      </c>
      <c r="BZ31" s="41">
        <v>0</v>
      </c>
      <c r="CA31" s="41">
        <v>0</v>
      </c>
      <c r="CB31" s="41">
        <v>0</v>
      </c>
      <c r="CC31" s="41">
        <v>0</v>
      </c>
      <c r="CD31" s="41">
        <v>0</v>
      </c>
      <c r="CE31" s="41">
        <v>0</v>
      </c>
      <c r="CF31" s="41">
        <v>0</v>
      </c>
      <c r="CG31" s="41">
        <v>0</v>
      </c>
      <c r="CH31" s="41">
        <v>0</v>
      </c>
      <c r="CI31" s="94">
        <v>0</v>
      </c>
      <c r="CJ31" s="1">
        <f t="shared" si="18"/>
        <v>7</v>
      </c>
      <c r="CK31" s="1">
        <f t="shared" si="19"/>
        <v>6</v>
      </c>
      <c r="CL31" s="1">
        <f t="shared" si="16"/>
        <v>2</v>
      </c>
      <c r="CM31" s="1">
        <f t="shared" si="17"/>
        <v>1</v>
      </c>
      <c r="CN31" s="1">
        <f t="shared" si="20"/>
        <v>5</v>
      </c>
      <c r="CO31" s="1">
        <f t="shared" si="21"/>
        <v>5</v>
      </c>
      <c r="CP31">
        <v>43.7</v>
      </c>
      <c r="CQ31">
        <v>129</v>
      </c>
      <c r="CR31">
        <v>-4.3</v>
      </c>
      <c r="CS31">
        <v>11</v>
      </c>
      <c r="CT31" s="3">
        <f t="shared" si="22"/>
        <v>14.663000000000002</v>
      </c>
      <c r="CU31">
        <v>3</v>
      </c>
      <c r="CV31">
        <v>0.8</v>
      </c>
      <c r="CW31">
        <v>753</v>
      </c>
      <c r="CX31" s="62">
        <v>754</v>
      </c>
      <c r="CY31" s="1">
        <v>8</v>
      </c>
      <c r="CZ31" s="3">
        <v>9</v>
      </c>
      <c r="DA31" s="3">
        <v>2</v>
      </c>
      <c r="DB31" s="3">
        <v>4</v>
      </c>
      <c r="DC31" s="3">
        <v>0</v>
      </c>
      <c r="DD31" s="2"/>
      <c r="DE31" s="3">
        <v>3</v>
      </c>
      <c r="DF31" s="3">
        <v>0</v>
      </c>
      <c r="DG31" s="3">
        <v>3</v>
      </c>
      <c r="DH31" s="3">
        <v>3</v>
      </c>
      <c r="DI31" s="3">
        <v>0</v>
      </c>
      <c r="DJ31" s="2">
        <v>0</v>
      </c>
      <c r="DK31" s="3">
        <v>0</v>
      </c>
      <c r="DL31" s="3">
        <v>0</v>
      </c>
      <c r="DM31" s="3">
        <v>0</v>
      </c>
      <c r="DN31" s="3">
        <v>0</v>
      </c>
      <c r="DO31" s="51">
        <v>0</v>
      </c>
      <c r="DP31" s="3">
        <v>0</v>
      </c>
      <c r="DQ31" s="3">
        <v>0</v>
      </c>
      <c r="DR31" s="3">
        <v>0</v>
      </c>
      <c r="DS31" s="3">
        <v>0</v>
      </c>
      <c r="DT31" s="2">
        <v>0</v>
      </c>
      <c r="DU31" s="3">
        <v>0</v>
      </c>
      <c r="DV31" s="3">
        <v>0</v>
      </c>
      <c r="DW31" s="3">
        <v>0</v>
      </c>
      <c r="DX31" s="3">
        <v>0</v>
      </c>
      <c r="DY31" s="58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2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2">
        <v>0</v>
      </c>
      <c r="EL31" s="3">
        <v>0</v>
      </c>
      <c r="EM31" s="3">
        <v>0</v>
      </c>
      <c r="EN31" s="3">
        <v>0</v>
      </c>
      <c r="EO31" s="3">
        <v>0</v>
      </c>
      <c r="EP31" s="2">
        <v>0</v>
      </c>
      <c r="EQ31" s="3">
        <v>0</v>
      </c>
      <c r="ER31" s="3">
        <v>0</v>
      </c>
      <c r="ES31" s="3">
        <v>0</v>
      </c>
      <c r="ET31" s="3">
        <v>0</v>
      </c>
      <c r="EU31" s="51">
        <v>0</v>
      </c>
      <c r="EV31" s="3">
        <v>0</v>
      </c>
      <c r="EW31" s="3">
        <v>0</v>
      </c>
      <c r="EX31" s="3">
        <v>0</v>
      </c>
      <c r="EY31" s="3">
        <v>0</v>
      </c>
      <c r="EZ31" s="2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2">
        <v>0</v>
      </c>
    </row>
    <row r="32" spans="1:162" s="1" customFormat="1">
      <c r="A32" t="s">
        <v>50</v>
      </c>
      <c r="B32" t="s">
        <v>43</v>
      </c>
      <c r="C32" t="s">
        <v>8</v>
      </c>
      <c r="D32">
        <v>3</v>
      </c>
      <c r="E32" t="s">
        <v>187</v>
      </c>
      <c r="F32" t="str">
        <f t="shared" si="0"/>
        <v>ABLA-L-3N</v>
      </c>
      <c r="G32" s="15"/>
      <c r="H32" s="1">
        <v>48.618409999999997</v>
      </c>
      <c r="J32" s="40">
        <v>113.84622</v>
      </c>
      <c r="K32" s="40">
        <v>113.84622</v>
      </c>
      <c r="L32" s="3">
        <v>1642</v>
      </c>
      <c r="M32" s="3">
        <v>66.7</v>
      </c>
      <c r="N32" s="3">
        <v>275</v>
      </c>
      <c r="O32" s="15">
        <v>20.100000000000001</v>
      </c>
      <c r="P32" s="16">
        <v>0.6</v>
      </c>
      <c r="Q32" s="3">
        <v>10</v>
      </c>
      <c r="R32" s="3">
        <v>3</v>
      </c>
      <c r="S32" s="3">
        <v>1</v>
      </c>
      <c r="T32" s="3">
        <v>1</v>
      </c>
      <c r="U32" s="3">
        <v>2</v>
      </c>
      <c r="V32" s="3">
        <v>0</v>
      </c>
      <c r="W32" s="3">
        <v>0</v>
      </c>
      <c r="X32" s="3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 s="62">
        <v>0</v>
      </c>
      <c r="BB32" s="1">
        <f t="shared" si="4"/>
        <v>80</v>
      </c>
      <c r="BC32" s="1">
        <f t="shared" si="5"/>
        <v>30</v>
      </c>
      <c r="BD32" s="1">
        <f t="shared" si="6"/>
        <v>40</v>
      </c>
      <c r="BE32" s="1">
        <f t="shared" si="7"/>
        <v>20</v>
      </c>
      <c r="BF32" s="1">
        <f t="shared" si="8"/>
        <v>50</v>
      </c>
      <c r="BG32" s="1">
        <f t="shared" si="9"/>
        <v>30</v>
      </c>
      <c r="BH32" s="1">
        <f t="shared" si="10"/>
        <v>30</v>
      </c>
      <c r="BI32" s="1">
        <f t="shared" si="11"/>
        <v>0</v>
      </c>
      <c r="BJ32" s="1">
        <f t="shared" si="12"/>
        <v>30</v>
      </c>
      <c r="BK32" s="1">
        <f t="shared" si="13"/>
        <v>60</v>
      </c>
      <c r="BL32" s="1">
        <f t="shared" si="14"/>
        <v>10</v>
      </c>
      <c r="BM32" s="1">
        <f t="shared" si="15"/>
        <v>10</v>
      </c>
      <c r="BN32" s="41">
        <v>1</v>
      </c>
      <c r="BO32" s="41">
        <v>0</v>
      </c>
      <c r="BP32" s="41">
        <v>2</v>
      </c>
      <c r="BQ32" s="41">
        <v>0</v>
      </c>
      <c r="BR32" s="41">
        <v>0</v>
      </c>
      <c r="BS32" s="41">
        <v>0</v>
      </c>
      <c r="BT32" s="41">
        <v>0</v>
      </c>
      <c r="BU32" s="41">
        <v>0</v>
      </c>
      <c r="BV32" s="41">
        <v>0</v>
      </c>
      <c r="BW32" s="41">
        <v>0</v>
      </c>
      <c r="BX32" s="41">
        <v>0</v>
      </c>
      <c r="BY32" s="41">
        <v>0</v>
      </c>
      <c r="BZ32" s="41">
        <v>0</v>
      </c>
      <c r="CA32" s="41">
        <v>0</v>
      </c>
      <c r="CB32" s="41">
        <v>0</v>
      </c>
      <c r="CC32" s="41">
        <v>0</v>
      </c>
      <c r="CD32" s="41">
        <v>0</v>
      </c>
      <c r="CE32" s="41">
        <v>0</v>
      </c>
      <c r="CF32" s="41">
        <v>0</v>
      </c>
      <c r="CG32" s="41">
        <v>0</v>
      </c>
      <c r="CH32" s="41">
        <v>0</v>
      </c>
      <c r="CI32" s="94">
        <v>0</v>
      </c>
      <c r="CJ32" s="1">
        <f t="shared" si="18"/>
        <v>3</v>
      </c>
      <c r="CK32" s="1">
        <f t="shared" si="19"/>
        <v>3</v>
      </c>
      <c r="CL32" s="1">
        <f t="shared" si="16"/>
        <v>1</v>
      </c>
      <c r="CM32" s="1">
        <f t="shared" si="17"/>
        <v>1</v>
      </c>
      <c r="CN32" s="1">
        <f t="shared" si="20"/>
        <v>2</v>
      </c>
      <c r="CO32" s="1">
        <f t="shared" si="21"/>
        <v>2</v>
      </c>
      <c r="CP32">
        <v>51.2</v>
      </c>
      <c r="CQ32">
        <v>126</v>
      </c>
      <c r="CR32">
        <v>-11.2</v>
      </c>
      <c r="CS32">
        <v>12</v>
      </c>
      <c r="CT32" s="3">
        <f t="shared" si="22"/>
        <v>16.463999999999999</v>
      </c>
      <c r="CU32">
        <v>0</v>
      </c>
      <c r="CV32">
        <v>0.75</v>
      </c>
      <c r="CW32">
        <v>751</v>
      </c>
      <c r="CX32" s="62">
        <v>752</v>
      </c>
      <c r="CY32" s="1">
        <v>12</v>
      </c>
      <c r="CZ32" s="3">
        <v>36</v>
      </c>
      <c r="DA32" s="3">
        <v>5</v>
      </c>
      <c r="DB32" s="3">
        <v>3</v>
      </c>
      <c r="DC32" s="3">
        <v>0</v>
      </c>
      <c r="DD32" s="2"/>
      <c r="DE32" s="3">
        <v>1</v>
      </c>
      <c r="DF32" s="3">
        <v>4</v>
      </c>
      <c r="DG32" s="3">
        <v>2</v>
      </c>
      <c r="DH32" s="3">
        <v>3</v>
      </c>
      <c r="DI32" s="3">
        <v>0</v>
      </c>
      <c r="DJ32" s="2">
        <v>0</v>
      </c>
      <c r="DK32" s="3">
        <v>0</v>
      </c>
      <c r="DL32" s="3">
        <v>0</v>
      </c>
      <c r="DM32" s="3">
        <v>0</v>
      </c>
      <c r="DN32" s="3">
        <v>0</v>
      </c>
      <c r="DO32" s="51">
        <v>0</v>
      </c>
      <c r="DP32" s="3">
        <v>0</v>
      </c>
      <c r="DQ32" s="3">
        <v>0</v>
      </c>
      <c r="DR32" s="3">
        <v>0</v>
      </c>
      <c r="DS32" s="3">
        <v>0</v>
      </c>
      <c r="DT32" s="2">
        <v>0</v>
      </c>
      <c r="DU32" s="3">
        <v>0</v>
      </c>
      <c r="DV32" s="3">
        <v>0</v>
      </c>
      <c r="DW32" s="3">
        <v>0</v>
      </c>
      <c r="DX32" s="3">
        <v>0</v>
      </c>
      <c r="DY32" s="58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2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2">
        <v>0</v>
      </c>
      <c r="EL32" s="3">
        <v>0</v>
      </c>
      <c r="EM32" s="3">
        <v>0</v>
      </c>
      <c r="EN32" s="3">
        <v>0</v>
      </c>
      <c r="EO32" s="3">
        <v>0</v>
      </c>
      <c r="EP32" s="2">
        <v>0</v>
      </c>
      <c r="EQ32" s="3">
        <v>0</v>
      </c>
      <c r="ER32" s="3">
        <v>0</v>
      </c>
      <c r="ES32" s="3">
        <v>0</v>
      </c>
      <c r="ET32" s="3">
        <v>0</v>
      </c>
      <c r="EU32" s="51">
        <v>0</v>
      </c>
      <c r="EV32" s="3">
        <v>0</v>
      </c>
      <c r="EW32" s="3">
        <v>0</v>
      </c>
      <c r="EX32" s="3">
        <v>0</v>
      </c>
      <c r="EY32" s="3">
        <v>0</v>
      </c>
      <c r="EZ32" s="2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2">
        <v>0</v>
      </c>
    </row>
    <row r="33" spans="1:163">
      <c r="A33" t="s">
        <v>50</v>
      </c>
      <c r="B33" t="s">
        <v>43</v>
      </c>
      <c r="C33" t="s">
        <v>8</v>
      </c>
      <c r="D33">
        <v>4</v>
      </c>
      <c r="E33" t="s">
        <v>186</v>
      </c>
      <c r="F33" t="str">
        <f t="shared" si="0"/>
        <v>ABLA-L-4C</v>
      </c>
      <c r="H33" s="1">
        <v>48.619289999999999</v>
      </c>
      <c r="J33" s="40">
        <v>113.84755</v>
      </c>
      <c r="K33" s="40">
        <v>113.84755</v>
      </c>
      <c r="L33" s="3">
        <v>1612</v>
      </c>
      <c r="M33" s="3">
        <v>66.900000000000006</v>
      </c>
      <c r="N33" s="3">
        <v>255</v>
      </c>
      <c r="O33" s="15">
        <v>20.7</v>
      </c>
      <c r="P33" s="16">
        <v>0.7</v>
      </c>
      <c r="Q33" s="3">
        <v>10</v>
      </c>
      <c r="R33" s="3">
        <v>7</v>
      </c>
      <c r="S33" s="3">
        <v>1</v>
      </c>
      <c r="T33" s="3">
        <v>5</v>
      </c>
      <c r="U33" s="3">
        <v>4</v>
      </c>
      <c r="V33" s="3">
        <v>0</v>
      </c>
      <c r="W33" s="3">
        <v>0</v>
      </c>
      <c r="X33" s="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 s="62">
        <v>0</v>
      </c>
      <c r="BB33" s="1">
        <f t="shared" si="4"/>
        <v>180</v>
      </c>
      <c r="BC33" s="1">
        <f t="shared" si="5"/>
        <v>70</v>
      </c>
      <c r="BD33" s="1">
        <f t="shared" si="6"/>
        <v>80</v>
      </c>
      <c r="BE33" s="1">
        <f t="shared" si="7"/>
        <v>60</v>
      </c>
      <c r="BF33" s="1">
        <f t="shared" si="8"/>
        <v>130</v>
      </c>
      <c r="BG33" s="1">
        <f t="shared" si="9"/>
        <v>50</v>
      </c>
      <c r="BH33" s="1">
        <f t="shared" si="10"/>
        <v>50</v>
      </c>
      <c r="BI33" s="1">
        <f t="shared" si="11"/>
        <v>0</v>
      </c>
      <c r="BJ33" s="1">
        <f t="shared" si="12"/>
        <v>50</v>
      </c>
      <c r="BK33" s="1">
        <f t="shared" si="13"/>
        <v>120</v>
      </c>
      <c r="BL33" s="1">
        <f t="shared" si="14"/>
        <v>10</v>
      </c>
      <c r="BM33" s="1">
        <f t="shared" si="15"/>
        <v>50</v>
      </c>
      <c r="BN33" s="41">
        <v>7</v>
      </c>
      <c r="BO33" s="41">
        <v>3</v>
      </c>
      <c r="BP33" s="41">
        <v>1</v>
      </c>
      <c r="BQ33" s="41">
        <v>0</v>
      </c>
      <c r="BR33" s="41">
        <v>0</v>
      </c>
      <c r="BS33" s="41">
        <v>0</v>
      </c>
      <c r="BT33" s="41">
        <v>0</v>
      </c>
      <c r="BU33" s="41">
        <v>0</v>
      </c>
      <c r="BV33" s="41">
        <v>0</v>
      </c>
      <c r="BW33" s="41">
        <v>0</v>
      </c>
      <c r="BX33" s="41">
        <v>0</v>
      </c>
      <c r="BY33" s="41">
        <v>0</v>
      </c>
      <c r="BZ33" s="41">
        <v>0</v>
      </c>
      <c r="CA33" s="41">
        <v>0</v>
      </c>
      <c r="CB33" s="41">
        <v>0</v>
      </c>
      <c r="CC33" s="41">
        <v>0</v>
      </c>
      <c r="CD33" s="41">
        <v>0</v>
      </c>
      <c r="CE33" s="41">
        <v>0</v>
      </c>
      <c r="CF33" s="41">
        <v>0</v>
      </c>
      <c r="CG33" s="41">
        <v>0</v>
      </c>
      <c r="CH33" s="41">
        <v>0</v>
      </c>
      <c r="CI33" s="94">
        <v>0</v>
      </c>
      <c r="CJ33" s="1">
        <f t="shared" si="18"/>
        <v>11</v>
      </c>
      <c r="CK33" s="1">
        <f t="shared" si="19"/>
        <v>8</v>
      </c>
      <c r="CL33" s="1">
        <f t="shared" si="16"/>
        <v>10</v>
      </c>
      <c r="CM33" s="1">
        <f t="shared" si="17"/>
        <v>7</v>
      </c>
      <c r="CN33" s="1">
        <f t="shared" si="20"/>
        <v>1</v>
      </c>
      <c r="CO33" s="1">
        <f t="shared" si="21"/>
        <v>1</v>
      </c>
      <c r="CP33">
        <v>34.799999999999997</v>
      </c>
      <c r="CQ33">
        <v>136</v>
      </c>
      <c r="CR33">
        <v>-11.8</v>
      </c>
      <c r="CS33">
        <v>10</v>
      </c>
      <c r="CT33" s="3">
        <f t="shared" si="22"/>
        <v>14.78</v>
      </c>
      <c r="CU33">
        <v>3</v>
      </c>
      <c r="CV33">
        <v>0.8</v>
      </c>
      <c r="CW33">
        <v>767</v>
      </c>
      <c r="CX33" s="62">
        <v>768</v>
      </c>
      <c r="CY33" s="1">
        <v>0</v>
      </c>
      <c r="CZ33" s="3">
        <v>0</v>
      </c>
      <c r="DA33" s="3">
        <v>1</v>
      </c>
      <c r="DB33" s="3">
        <v>0</v>
      </c>
      <c r="DC33" s="3">
        <v>0</v>
      </c>
      <c r="DE33" s="3">
        <v>0</v>
      </c>
      <c r="DF33" s="3">
        <v>0</v>
      </c>
      <c r="DG33" s="3">
        <v>0</v>
      </c>
      <c r="DH33" s="3">
        <v>2</v>
      </c>
      <c r="DI33" s="3">
        <v>0</v>
      </c>
      <c r="DJ33" s="2">
        <v>0</v>
      </c>
      <c r="DK33" s="3">
        <v>0</v>
      </c>
      <c r="DL33" s="3">
        <v>0</v>
      </c>
      <c r="DM33" s="3">
        <v>0</v>
      </c>
      <c r="DN33" s="3">
        <v>0</v>
      </c>
      <c r="DO33" s="51">
        <v>0</v>
      </c>
      <c r="DP33" s="3">
        <v>0</v>
      </c>
      <c r="DQ33" s="3">
        <v>0</v>
      </c>
      <c r="DR33" s="3">
        <v>0</v>
      </c>
      <c r="DS33" s="3">
        <v>0</v>
      </c>
      <c r="DT33" s="2">
        <v>0</v>
      </c>
      <c r="DU33" s="3">
        <v>0</v>
      </c>
      <c r="DV33" s="3">
        <v>0</v>
      </c>
      <c r="DW33" s="3">
        <v>0</v>
      </c>
      <c r="DX33" s="3">
        <v>0</v>
      </c>
      <c r="DY33" s="58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2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2">
        <v>0</v>
      </c>
      <c r="EL33" s="3">
        <v>0</v>
      </c>
      <c r="EM33" s="3">
        <v>0</v>
      </c>
      <c r="EN33" s="3">
        <v>0</v>
      </c>
      <c r="EO33" s="3">
        <v>0</v>
      </c>
      <c r="EP33" s="2">
        <v>0</v>
      </c>
      <c r="EQ33" s="3">
        <v>0</v>
      </c>
      <c r="ER33" s="3">
        <v>0</v>
      </c>
      <c r="ES33" s="3">
        <v>0</v>
      </c>
      <c r="ET33" s="3">
        <v>0</v>
      </c>
      <c r="EU33" s="51">
        <v>0</v>
      </c>
      <c r="EV33" s="3">
        <v>0</v>
      </c>
      <c r="EW33" s="3">
        <v>0</v>
      </c>
      <c r="EX33" s="3">
        <v>0</v>
      </c>
      <c r="EY33" s="3">
        <v>0</v>
      </c>
      <c r="EZ33" s="2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2">
        <v>0</v>
      </c>
      <c r="FG33" s="1"/>
    </row>
    <row r="34" spans="1:163">
      <c r="A34" t="s">
        <v>50</v>
      </c>
      <c r="B34" t="s">
        <v>43</v>
      </c>
      <c r="C34" t="s">
        <v>8</v>
      </c>
      <c r="D34">
        <v>4</v>
      </c>
      <c r="E34" t="s">
        <v>187</v>
      </c>
      <c r="F34" t="str">
        <f t="shared" si="0"/>
        <v>ABLA-L-4N</v>
      </c>
      <c r="H34" s="1">
        <v>48.619439999999997</v>
      </c>
      <c r="J34" s="40">
        <v>113.84765</v>
      </c>
      <c r="K34" s="40">
        <v>113.84765</v>
      </c>
      <c r="L34" s="3">
        <v>1597</v>
      </c>
      <c r="M34" s="3">
        <v>54.2</v>
      </c>
      <c r="N34" s="3">
        <v>250</v>
      </c>
      <c r="O34" s="15">
        <v>21.8</v>
      </c>
      <c r="P34" s="16">
        <v>0.8</v>
      </c>
      <c r="Q34" s="3">
        <v>10</v>
      </c>
      <c r="R34" s="3">
        <v>1</v>
      </c>
      <c r="S34" s="3">
        <v>0</v>
      </c>
      <c r="T34" s="3">
        <v>0</v>
      </c>
      <c r="U34" s="3">
        <v>6</v>
      </c>
      <c r="V34" s="3">
        <v>0</v>
      </c>
      <c r="W34" s="3">
        <v>0</v>
      </c>
      <c r="X34" s="3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 s="62">
        <v>0</v>
      </c>
      <c r="BB34" s="1">
        <f t="shared" si="4"/>
        <v>90</v>
      </c>
      <c r="BC34" s="1">
        <f t="shared" si="5"/>
        <v>10</v>
      </c>
      <c r="BD34" s="1">
        <f t="shared" si="6"/>
        <v>10</v>
      </c>
      <c r="BE34" s="1">
        <f t="shared" si="7"/>
        <v>0</v>
      </c>
      <c r="BF34" s="1">
        <f t="shared" si="8"/>
        <v>10</v>
      </c>
      <c r="BG34" s="1">
        <f t="shared" si="9"/>
        <v>80</v>
      </c>
      <c r="BH34" s="1">
        <f t="shared" si="10"/>
        <v>80</v>
      </c>
      <c r="BI34" s="1">
        <f t="shared" si="11"/>
        <v>0</v>
      </c>
      <c r="BJ34" s="1">
        <f t="shared" si="12"/>
        <v>80</v>
      </c>
      <c r="BK34" s="1">
        <f t="shared" si="13"/>
        <v>90</v>
      </c>
      <c r="BL34" s="1">
        <f t="shared" si="14"/>
        <v>0</v>
      </c>
      <c r="BM34" s="1">
        <f t="shared" si="15"/>
        <v>0</v>
      </c>
      <c r="BN34" s="41">
        <v>0</v>
      </c>
      <c r="BO34" s="41">
        <v>0</v>
      </c>
      <c r="BP34" s="41">
        <v>4</v>
      </c>
      <c r="BQ34" s="41">
        <v>0</v>
      </c>
      <c r="BR34" s="41">
        <v>0</v>
      </c>
      <c r="BS34" s="41">
        <v>0</v>
      </c>
      <c r="BT34" s="41">
        <v>0</v>
      </c>
      <c r="BU34" s="41">
        <v>0</v>
      </c>
      <c r="BV34" s="41">
        <v>0</v>
      </c>
      <c r="BW34" s="41">
        <v>0</v>
      </c>
      <c r="BX34" s="41">
        <v>0</v>
      </c>
      <c r="BY34" s="41">
        <v>0</v>
      </c>
      <c r="BZ34" s="41">
        <v>0</v>
      </c>
      <c r="CA34" s="41">
        <v>0</v>
      </c>
      <c r="CB34" s="41">
        <v>0</v>
      </c>
      <c r="CC34" s="41">
        <v>0</v>
      </c>
      <c r="CD34" s="41">
        <v>0</v>
      </c>
      <c r="CE34" s="41">
        <v>0</v>
      </c>
      <c r="CF34" s="41">
        <v>0</v>
      </c>
      <c r="CG34" s="41">
        <v>0</v>
      </c>
      <c r="CH34" s="41">
        <v>0</v>
      </c>
      <c r="CI34" s="94">
        <v>0</v>
      </c>
      <c r="CJ34" s="1">
        <f t="shared" si="18"/>
        <v>4</v>
      </c>
      <c r="CK34" s="1">
        <f t="shared" si="19"/>
        <v>4</v>
      </c>
      <c r="CL34" s="1">
        <f t="shared" si="16"/>
        <v>0</v>
      </c>
      <c r="CM34" s="1">
        <f t="shared" si="17"/>
        <v>0</v>
      </c>
      <c r="CN34" s="1">
        <f t="shared" si="20"/>
        <v>4</v>
      </c>
      <c r="CO34" s="1">
        <f t="shared" si="21"/>
        <v>4</v>
      </c>
      <c r="CP34">
        <v>44.4</v>
      </c>
      <c r="CQ34">
        <v>167</v>
      </c>
      <c r="CR34">
        <v>-11.9</v>
      </c>
      <c r="CS34">
        <v>10</v>
      </c>
      <c r="CT34" s="3">
        <f t="shared" si="22"/>
        <v>17.89</v>
      </c>
      <c r="CU34">
        <v>1</v>
      </c>
      <c r="CV34">
        <v>0.8</v>
      </c>
      <c r="CW34">
        <v>769</v>
      </c>
      <c r="CX34" s="62">
        <v>770</v>
      </c>
      <c r="CY34" s="1">
        <v>3</v>
      </c>
      <c r="CZ34" s="3">
        <v>0</v>
      </c>
      <c r="DA34" s="3">
        <v>1</v>
      </c>
      <c r="DB34" s="3">
        <v>0</v>
      </c>
      <c r="DC34" s="3">
        <v>0</v>
      </c>
      <c r="DD34" s="2">
        <v>1</v>
      </c>
      <c r="DE34" s="3">
        <v>1</v>
      </c>
      <c r="DF34" s="3">
        <v>0</v>
      </c>
      <c r="DG34" s="3">
        <v>1</v>
      </c>
      <c r="DH34" s="3">
        <v>2</v>
      </c>
      <c r="DI34" s="3">
        <v>0</v>
      </c>
      <c r="DJ34" s="2">
        <v>0</v>
      </c>
      <c r="DK34" s="3">
        <v>0</v>
      </c>
      <c r="DL34" s="3">
        <v>0</v>
      </c>
      <c r="DM34" s="3">
        <v>0</v>
      </c>
      <c r="DN34" s="3">
        <v>0</v>
      </c>
      <c r="DO34" s="51">
        <v>0</v>
      </c>
      <c r="DP34" s="3">
        <v>0</v>
      </c>
      <c r="DQ34" s="3">
        <v>0</v>
      </c>
      <c r="DR34" s="3">
        <v>0</v>
      </c>
      <c r="DS34" s="3">
        <v>0</v>
      </c>
      <c r="DT34" s="2">
        <v>0</v>
      </c>
      <c r="DU34" s="3">
        <v>0</v>
      </c>
      <c r="DV34" s="3">
        <v>0</v>
      </c>
      <c r="DW34" s="3">
        <v>0</v>
      </c>
      <c r="DX34" s="3">
        <v>0</v>
      </c>
      <c r="DY34" s="58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2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2">
        <v>0</v>
      </c>
      <c r="EL34" s="3">
        <v>0</v>
      </c>
      <c r="EM34" s="3">
        <v>0</v>
      </c>
      <c r="EN34" s="3">
        <v>0</v>
      </c>
      <c r="EO34" s="3">
        <v>0</v>
      </c>
      <c r="EP34" s="2">
        <v>0</v>
      </c>
      <c r="EQ34" s="3">
        <v>0</v>
      </c>
      <c r="ER34" s="3">
        <v>0</v>
      </c>
      <c r="ES34" s="3">
        <v>0</v>
      </c>
      <c r="ET34" s="3">
        <v>0</v>
      </c>
      <c r="EU34" s="51">
        <v>0</v>
      </c>
      <c r="EV34" s="3">
        <v>0</v>
      </c>
      <c r="EW34" s="3">
        <v>0</v>
      </c>
      <c r="EX34" s="3">
        <v>0</v>
      </c>
      <c r="EY34" s="3">
        <v>0</v>
      </c>
      <c r="EZ34" s="2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2">
        <v>0</v>
      </c>
      <c r="FG34" t="s">
        <v>436</v>
      </c>
    </row>
    <row r="35" spans="1:163">
      <c r="A35" t="s">
        <v>50</v>
      </c>
      <c r="B35" t="s">
        <v>43</v>
      </c>
      <c r="C35" t="s">
        <v>8</v>
      </c>
      <c r="D35">
        <v>5</v>
      </c>
      <c r="E35" t="s">
        <v>186</v>
      </c>
      <c r="F35" t="str">
        <f t="shared" si="0"/>
        <v>ABLA-L-5C</v>
      </c>
      <c r="H35" s="1">
        <v>48.617840000000001</v>
      </c>
      <c r="J35" s="40">
        <v>113.84756</v>
      </c>
      <c r="K35" s="40">
        <v>113.84756</v>
      </c>
      <c r="L35" s="3">
        <v>1613</v>
      </c>
      <c r="M35" s="3">
        <v>50.5</v>
      </c>
      <c r="N35" s="3">
        <v>295</v>
      </c>
      <c r="O35" s="15">
        <v>20.399999999999999</v>
      </c>
      <c r="P35" s="16">
        <v>0.5</v>
      </c>
      <c r="Q35" s="3">
        <v>10</v>
      </c>
      <c r="R35" s="3">
        <v>3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  <c r="X35" s="3">
        <v>17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s="62">
        <v>0</v>
      </c>
      <c r="BB35" s="1">
        <f t="shared" si="4"/>
        <v>220</v>
      </c>
      <c r="BC35" s="1">
        <f t="shared" ref="BC35:BC66" si="24">Q35 * R35</f>
        <v>30</v>
      </c>
      <c r="BD35" s="1">
        <f t="shared" ref="BD35:BD66" si="25">(R35+S35)*Q35</f>
        <v>30</v>
      </c>
      <c r="BE35" s="1">
        <f t="shared" si="7"/>
        <v>0</v>
      </c>
      <c r="BF35" s="1">
        <f t="shared" ref="BF35:BF66" si="26">SUM(R35:T35)*Q35</f>
        <v>30</v>
      </c>
      <c r="BG35" s="1">
        <f t="shared" si="9"/>
        <v>190</v>
      </c>
      <c r="BH35" s="1">
        <f t="shared" si="10"/>
        <v>190</v>
      </c>
      <c r="BI35" s="1">
        <f t="shared" si="11"/>
        <v>0</v>
      </c>
      <c r="BJ35" s="1">
        <f t="shared" si="12"/>
        <v>190</v>
      </c>
      <c r="BK35" s="1">
        <f t="shared" si="13"/>
        <v>220</v>
      </c>
      <c r="BL35" s="1">
        <f t="shared" si="14"/>
        <v>0</v>
      </c>
      <c r="BM35" s="1">
        <f t="shared" si="15"/>
        <v>0</v>
      </c>
      <c r="BN35" s="41">
        <v>0</v>
      </c>
      <c r="BO35" s="41">
        <v>0</v>
      </c>
      <c r="BP35" s="41">
        <v>2</v>
      </c>
      <c r="BQ35" s="41">
        <v>0</v>
      </c>
      <c r="BR35" s="41">
        <v>13</v>
      </c>
      <c r="BS35" s="41">
        <v>0</v>
      </c>
      <c r="BT35" s="41">
        <v>0</v>
      </c>
      <c r="BU35" s="41">
        <v>0</v>
      </c>
      <c r="BV35" s="41">
        <v>0</v>
      </c>
      <c r="BW35" s="41">
        <v>0</v>
      </c>
      <c r="BX35" s="41">
        <v>0</v>
      </c>
      <c r="BY35" s="41">
        <v>0</v>
      </c>
      <c r="BZ35" s="41">
        <v>0</v>
      </c>
      <c r="CA35" s="41">
        <v>0</v>
      </c>
      <c r="CB35" s="41">
        <v>0</v>
      </c>
      <c r="CC35" s="41">
        <v>0</v>
      </c>
      <c r="CD35" s="41">
        <v>0</v>
      </c>
      <c r="CE35" s="41">
        <v>0</v>
      </c>
      <c r="CF35" s="41">
        <v>0</v>
      </c>
      <c r="CG35" s="41">
        <v>0</v>
      </c>
      <c r="CH35" s="41">
        <v>0</v>
      </c>
      <c r="CI35" s="94">
        <v>0</v>
      </c>
      <c r="CJ35" s="1">
        <f t="shared" si="18"/>
        <v>15</v>
      </c>
      <c r="CK35" s="1">
        <f t="shared" si="19"/>
        <v>15</v>
      </c>
      <c r="CL35" s="1">
        <f t="shared" ref="CL35:CL66" si="27">BN35+BO35</f>
        <v>0</v>
      </c>
      <c r="CM35" s="1">
        <f t="shared" ref="CM35:CM66" si="28">BN35</f>
        <v>0</v>
      </c>
      <c r="CN35" s="1">
        <f t="shared" si="20"/>
        <v>15</v>
      </c>
      <c r="CO35" s="1">
        <f t="shared" si="21"/>
        <v>15</v>
      </c>
      <c r="CP35">
        <v>36.4</v>
      </c>
      <c r="CQ35">
        <v>106</v>
      </c>
      <c r="CR35">
        <v>-25.1</v>
      </c>
      <c r="CS35">
        <v>12</v>
      </c>
      <c r="CT35" s="3">
        <f t="shared" si="22"/>
        <v>15.731999999999998</v>
      </c>
      <c r="CU35">
        <v>5</v>
      </c>
      <c r="CV35">
        <v>0.3</v>
      </c>
      <c r="CW35">
        <v>771</v>
      </c>
      <c r="CX35" s="62">
        <v>772</v>
      </c>
      <c r="CY35" s="1">
        <v>0</v>
      </c>
      <c r="CZ35" s="3">
        <v>2</v>
      </c>
      <c r="DA35" s="3">
        <v>3</v>
      </c>
      <c r="DB35" s="3">
        <v>2</v>
      </c>
      <c r="DC35" s="3">
        <v>0</v>
      </c>
      <c r="DE35" s="3">
        <v>0</v>
      </c>
      <c r="DF35" s="3">
        <v>1</v>
      </c>
      <c r="DG35" s="3">
        <v>0</v>
      </c>
      <c r="DH35" s="3">
        <v>0</v>
      </c>
      <c r="DI35" s="3">
        <v>0</v>
      </c>
      <c r="DJ35" s="2">
        <v>0</v>
      </c>
      <c r="DK35" s="3">
        <v>0</v>
      </c>
      <c r="DL35" s="3">
        <v>0</v>
      </c>
      <c r="DM35" s="3">
        <v>0</v>
      </c>
      <c r="DN35" s="1">
        <v>1</v>
      </c>
      <c r="DO35" s="2">
        <v>0</v>
      </c>
      <c r="DP35" s="3">
        <v>0</v>
      </c>
      <c r="DQ35" s="3">
        <v>0</v>
      </c>
      <c r="DR35" s="3">
        <v>0</v>
      </c>
      <c r="DS35" s="3">
        <v>0</v>
      </c>
      <c r="DT35" s="2">
        <v>0</v>
      </c>
      <c r="DU35" s="3">
        <v>0</v>
      </c>
      <c r="DV35" s="3">
        <v>0</v>
      </c>
      <c r="DW35" s="3">
        <v>0</v>
      </c>
      <c r="DX35" s="3">
        <v>0</v>
      </c>
      <c r="DY35" s="58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2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2">
        <v>0</v>
      </c>
      <c r="EL35" s="3">
        <v>0</v>
      </c>
      <c r="EM35" s="3">
        <v>0</v>
      </c>
      <c r="EN35" s="3">
        <v>0</v>
      </c>
      <c r="EO35" s="3">
        <v>0</v>
      </c>
      <c r="EP35" s="2">
        <v>0</v>
      </c>
      <c r="EQ35" s="3">
        <v>0</v>
      </c>
      <c r="ER35" s="3">
        <v>0</v>
      </c>
      <c r="ES35" s="3">
        <v>0</v>
      </c>
      <c r="ET35" s="3">
        <v>0</v>
      </c>
      <c r="EU35" s="51">
        <v>0</v>
      </c>
      <c r="EV35" s="3">
        <v>0</v>
      </c>
      <c r="EW35" s="3">
        <v>0</v>
      </c>
      <c r="EX35" s="3">
        <v>0</v>
      </c>
      <c r="EY35" s="3">
        <v>0</v>
      </c>
      <c r="EZ35" s="2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2">
        <v>0</v>
      </c>
    </row>
    <row r="36" spans="1:163">
      <c r="A36" t="s">
        <v>50</v>
      </c>
      <c r="B36" t="s">
        <v>43</v>
      </c>
      <c r="C36" t="s">
        <v>8</v>
      </c>
      <c r="D36">
        <v>5</v>
      </c>
      <c r="E36" t="s">
        <v>187</v>
      </c>
      <c r="F36" t="str">
        <f t="shared" si="0"/>
        <v>ABLA-L-5N</v>
      </c>
      <c r="H36" s="1">
        <v>48.617780000000003</v>
      </c>
      <c r="J36" s="40">
        <v>113.84763</v>
      </c>
      <c r="K36" s="40">
        <v>113.84763</v>
      </c>
      <c r="L36" s="3">
        <v>1613</v>
      </c>
      <c r="M36" s="3">
        <v>51.8</v>
      </c>
      <c r="N36" s="3">
        <v>270</v>
      </c>
      <c r="O36" s="15">
        <v>20.5</v>
      </c>
      <c r="P36" s="16">
        <v>0.5</v>
      </c>
      <c r="Q36" s="3">
        <v>10</v>
      </c>
      <c r="R36" s="3">
        <v>3</v>
      </c>
      <c r="S36" s="3">
        <v>0</v>
      </c>
      <c r="T36" s="3">
        <v>1</v>
      </c>
      <c r="U36" s="3">
        <v>3</v>
      </c>
      <c r="V36" s="3">
        <v>0</v>
      </c>
      <c r="W36" s="3">
        <v>0</v>
      </c>
      <c r="X36" s="3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s="62">
        <v>0</v>
      </c>
      <c r="BB36" s="1">
        <f t="shared" si="4"/>
        <v>140</v>
      </c>
      <c r="BC36" s="1">
        <f t="shared" si="24"/>
        <v>30</v>
      </c>
      <c r="BD36" s="1">
        <f t="shared" si="25"/>
        <v>30</v>
      </c>
      <c r="BE36" s="1">
        <f t="shared" si="7"/>
        <v>10</v>
      </c>
      <c r="BF36" s="1">
        <f t="shared" si="26"/>
        <v>40</v>
      </c>
      <c r="BG36" s="1">
        <f t="shared" si="9"/>
        <v>100</v>
      </c>
      <c r="BH36" s="1">
        <f t="shared" si="10"/>
        <v>100</v>
      </c>
      <c r="BI36" s="1">
        <f t="shared" si="11"/>
        <v>0</v>
      </c>
      <c r="BJ36" s="1">
        <f t="shared" si="12"/>
        <v>100</v>
      </c>
      <c r="BK36" s="1">
        <f t="shared" si="13"/>
        <v>130</v>
      </c>
      <c r="BL36" s="1">
        <f t="shared" si="14"/>
        <v>0</v>
      </c>
      <c r="BM36" s="1">
        <f t="shared" si="15"/>
        <v>10</v>
      </c>
      <c r="BN36" s="41">
        <v>2</v>
      </c>
      <c r="BO36" s="41">
        <v>0</v>
      </c>
      <c r="BP36" s="41">
        <v>1</v>
      </c>
      <c r="BQ36" s="41">
        <v>0</v>
      </c>
      <c r="BR36" s="41">
        <v>7</v>
      </c>
      <c r="BS36" s="41">
        <v>0</v>
      </c>
      <c r="BT36" s="41">
        <v>0</v>
      </c>
      <c r="BU36" s="41">
        <v>0</v>
      </c>
      <c r="BV36" s="41">
        <v>0</v>
      </c>
      <c r="BW36" s="41">
        <v>0</v>
      </c>
      <c r="BX36" s="41">
        <v>0</v>
      </c>
      <c r="BY36" s="41">
        <v>0</v>
      </c>
      <c r="BZ36" s="41">
        <v>0</v>
      </c>
      <c r="CA36" s="41">
        <v>0</v>
      </c>
      <c r="CB36" s="41">
        <v>0</v>
      </c>
      <c r="CC36" s="41">
        <v>0</v>
      </c>
      <c r="CD36" s="41">
        <v>0</v>
      </c>
      <c r="CE36" s="41">
        <v>0</v>
      </c>
      <c r="CF36" s="41">
        <v>3</v>
      </c>
      <c r="CG36" s="41">
        <v>0</v>
      </c>
      <c r="CH36" s="41">
        <v>0</v>
      </c>
      <c r="CI36" s="94">
        <v>0</v>
      </c>
      <c r="CJ36" s="1">
        <f t="shared" si="18"/>
        <v>13</v>
      </c>
      <c r="CK36" s="1">
        <f t="shared" si="19"/>
        <v>13</v>
      </c>
      <c r="CL36" s="1">
        <f t="shared" si="27"/>
        <v>2</v>
      </c>
      <c r="CM36" s="1">
        <f t="shared" si="28"/>
        <v>2</v>
      </c>
      <c r="CN36" s="1">
        <f t="shared" si="20"/>
        <v>11</v>
      </c>
      <c r="CO36" s="1">
        <f t="shared" si="21"/>
        <v>11</v>
      </c>
      <c r="CP36">
        <v>64.900000000000006</v>
      </c>
      <c r="CQ36">
        <v>146</v>
      </c>
      <c r="CR36">
        <v>-0.5</v>
      </c>
      <c r="CS36">
        <v>12</v>
      </c>
      <c r="CT36" s="3">
        <f t="shared" si="22"/>
        <v>17.579999999999998</v>
      </c>
      <c r="CU36">
        <v>2</v>
      </c>
      <c r="CV36">
        <v>0.5</v>
      </c>
      <c r="CW36">
        <v>773</v>
      </c>
      <c r="CX36" s="62">
        <v>774</v>
      </c>
      <c r="CY36" s="1">
        <v>1</v>
      </c>
      <c r="CZ36" s="3">
        <v>1</v>
      </c>
      <c r="DA36" s="3">
        <v>1</v>
      </c>
      <c r="DB36" s="3">
        <v>0</v>
      </c>
      <c r="DC36" s="3">
        <v>0</v>
      </c>
      <c r="DE36" s="3">
        <v>12</v>
      </c>
      <c r="DF36" s="3">
        <v>14</v>
      </c>
      <c r="DG36" s="3">
        <v>1</v>
      </c>
      <c r="DH36" s="3">
        <v>1</v>
      </c>
      <c r="DI36" s="3">
        <v>0</v>
      </c>
      <c r="DJ36" s="2">
        <v>0</v>
      </c>
      <c r="DK36" s="3">
        <v>0</v>
      </c>
      <c r="DL36" s="3">
        <v>0</v>
      </c>
      <c r="DM36" s="1">
        <v>1</v>
      </c>
      <c r="DN36" s="1">
        <v>1</v>
      </c>
      <c r="DO36" s="2">
        <v>0</v>
      </c>
      <c r="DP36" s="3">
        <v>0</v>
      </c>
      <c r="DQ36" s="3">
        <v>0</v>
      </c>
      <c r="DR36" s="3">
        <v>0</v>
      </c>
      <c r="DS36" s="3">
        <v>0</v>
      </c>
      <c r="DT36" s="2">
        <v>0</v>
      </c>
      <c r="DU36" s="3">
        <v>0</v>
      </c>
      <c r="DV36" s="3">
        <v>0</v>
      </c>
      <c r="DW36" s="3">
        <v>0</v>
      </c>
      <c r="DX36" s="3">
        <v>0</v>
      </c>
      <c r="DY36" s="58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2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2">
        <v>0</v>
      </c>
      <c r="EL36" s="3">
        <v>0</v>
      </c>
      <c r="EM36" s="3">
        <v>0</v>
      </c>
      <c r="EN36" s="3">
        <v>0</v>
      </c>
      <c r="EO36" s="3">
        <v>0</v>
      </c>
      <c r="EP36" s="2">
        <v>0</v>
      </c>
      <c r="EQ36" s="3">
        <v>0</v>
      </c>
      <c r="ER36" s="3">
        <v>0</v>
      </c>
      <c r="ES36" s="3">
        <v>0</v>
      </c>
      <c r="ET36" s="3">
        <v>0</v>
      </c>
      <c r="EU36" s="51">
        <v>0</v>
      </c>
      <c r="EV36" s="3">
        <v>0</v>
      </c>
      <c r="EW36" s="3">
        <v>0</v>
      </c>
      <c r="EX36" s="3">
        <v>0</v>
      </c>
      <c r="EY36" s="3">
        <v>0</v>
      </c>
      <c r="EZ36" s="2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2">
        <v>0</v>
      </c>
    </row>
    <row r="37" spans="1:163">
      <c r="A37" t="s">
        <v>50</v>
      </c>
      <c r="B37" t="s">
        <v>43</v>
      </c>
      <c r="C37" t="s">
        <v>8</v>
      </c>
      <c r="D37">
        <v>6</v>
      </c>
      <c r="E37" t="s">
        <v>186</v>
      </c>
      <c r="F37" t="str">
        <f t="shared" si="0"/>
        <v>ABLA-L-6C</v>
      </c>
      <c r="H37" s="1">
        <v>48.615110000000001</v>
      </c>
      <c r="J37" s="3">
        <v>113.84820999999999</v>
      </c>
      <c r="L37" s="3">
        <v>1577</v>
      </c>
      <c r="M37" s="3">
        <v>36.1</v>
      </c>
      <c r="N37" s="3">
        <v>225</v>
      </c>
      <c r="O37" s="15">
        <v>21.8</v>
      </c>
      <c r="P37" s="16">
        <v>0.8</v>
      </c>
      <c r="Q37" s="3">
        <v>10</v>
      </c>
      <c r="R37" s="3">
        <v>1</v>
      </c>
      <c r="S37" s="3">
        <v>0</v>
      </c>
      <c r="T37" s="3">
        <v>0</v>
      </c>
      <c r="U37" s="3">
        <v>9</v>
      </c>
      <c r="V37" s="3">
        <v>0</v>
      </c>
      <c r="W37" s="3">
        <v>0</v>
      </c>
      <c r="X37" s="3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</v>
      </c>
      <c r="AW37">
        <v>0</v>
      </c>
      <c r="AX37">
        <v>0</v>
      </c>
      <c r="AY37">
        <v>0</v>
      </c>
      <c r="AZ37">
        <v>0</v>
      </c>
      <c r="BA37" s="62">
        <v>0</v>
      </c>
      <c r="BB37" s="1">
        <f t="shared" si="4"/>
        <v>180</v>
      </c>
      <c r="BC37" s="1">
        <f t="shared" si="24"/>
        <v>10</v>
      </c>
      <c r="BD37" s="1">
        <f t="shared" si="25"/>
        <v>10</v>
      </c>
      <c r="BE37" s="1">
        <f t="shared" si="7"/>
        <v>0</v>
      </c>
      <c r="BF37" s="1">
        <f t="shared" si="26"/>
        <v>10</v>
      </c>
      <c r="BG37" s="1">
        <f t="shared" si="9"/>
        <v>170</v>
      </c>
      <c r="BH37" s="1">
        <f t="shared" si="10"/>
        <v>170</v>
      </c>
      <c r="BI37" s="1">
        <f t="shared" si="11"/>
        <v>0</v>
      </c>
      <c r="BJ37" s="1">
        <f t="shared" si="12"/>
        <v>170</v>
      </c>
      <c r="BK37" s="1">
        <f t="shared" si="13"/>
        <v>180</v>
      </c>
      <c r="BL37" s="1">
        <f t="shared" si="14"/>
        <v>0</v>
      </c>
      <c r="BM37" s="1">
        <f t="shared" si="15"/>
        <v>0</v>
      </c>
      <c r="BN37" s="41">
        <v>1</v>
      </c>
      <c r="BO37" s="41">
        <v>0</v>
      </c>
      <c r="BP37" s="41">
        <v>7</v>
      </c>
      <c r="BQ37" s="41">
        <v>0</v>
      </c>
      <c r="BR37" s="41">
        <v>0</v>
      </c>
      <c r="BS37" s="41">
        <v>0</v>
      </c>
      <c r="BT37" s="41">
        <v>0</v>
      </c>
      <c r="BU37" s="41">
        <v>0</v>
      </c>
      <c r="BV37" s="41">
        <v>0</v>
      </c>
      <c r="BW37" s="41">
        <v>0</v>
      </c>
      <c r="BX37" s="41">
        <v>0</v>
      </c>
      <c r="BY37" s="41">
        <v>0</v>
      </c>
      <c r="BZ37" s="41">
        <v>0</v>
      </c>
      <c r="CA37" s="41">
        <v>0</v>
      </c>
      <c r="CB37" s="41">
        <v>0</v>
      </c>
      <c r="CC37" s="41">
        <v>0</v>
      </c>
      <c r="CD37" s="41">
        <v>0</v>
      </c>
      <c r="CE37" s="41">
        <v>0</v>
      </c>
      <c r="CF37" s="41">
        <v>1</v>
      </c>
      <c r="CG37" s="41">
        <v>0</v>
      </c>
      <c r="CH37" s="41">
        <v>0</v>
      </c>
      <c r="CI37" s="94">
        <v>0</v>
      </c>
      <c r="CJ37" s="1">
        <f t="shared" si="18"/>
        <v>9</v>
      </c>
      <c r="CK37" s="1">
        <f t="shared" si="19"/>
        <v>9</v>
      </c>
      <c r="CL37" s="1">
        <f t="shared" si="27"/>
        <v>1</v>
      </c>
      <c r="CM37" s="1">
        <f t="shared" si="28"/>
        <v>1</v>
      </c>
      <c r="CN37" s="1">
        <f t="shared" si="20"/>
        <v>8</v>
      </c>
      <c r="CO37" s="1">
        <f t="shared" si="21"/>
        <v>8</v>
      </c>
      <c r="CP37">
        <v>95.7</v>
      </c>
      <c r="CQ37">
        <v>113</v>
      </c>
      <c r="CR37">
        <v>-6.3</v>
      </c>
      <c r="CS37">
        <v>18</v>
      </c>
      <c r="CT37" s="3">
        <f t="shared" si="22"/>
        <v>21.474</v>
      </c>
      <c r="CU37">
        <v>4</v>
      </c>
      <c r="CV37">
        <v>0.75</v>
      </c>
      <c r="CW37">
        <v>876</v>
      </c>
      <c r="CX37" s="62">
        <v>877</v>
      </c>
      <c r="CY37" s="1">
        <v>2</v>
      </c>
      <c r="CZ37" s="3">
        <v>2</v>
      </c>
      <c r="DA37" s="3">
        <v>0</v>
      </c>
      <c r="DB37" s="3">
        <v>0</v>
      </c>
      <c r="DC37" s="3">
        <v>0</v>
      </c>
      <c r="DE37" s="3">
        <v>2</v>
      </c>
      <c r="DF37" s="3">
        <v>1</v>
      </c>
      <c r="DG37" s="3">
        <v>0</v>
      </c>
      <c r="DH37" s="3">
        <v>4</v>
      </c>
      <c r="DI37" s="3">
        <v>0</v>
      </c>
      <c r="DJ37" s="2">
        <v>0</v>
      </c>
      <c r="DK37" s="3">
        <v>0</v>
      </c>
      <c r="DL37" s="3">
        <v>0</v>
      </c>
      <c r="DM37" s="3">
        <v>0</v>
      </c>
      <c r="DN37" s="3">
        <v>0</v>
      </c>
      <c r="DO37" s="2">
        <v>0</v>
      </c>
      <c r="DP37" s="3">
        <v>0</v>
      </c>
      <c r="DQ37" s="3">
        <v>0</v>
      </c>
      <c r="DR37" s="3">
        <v>0</v>
      </c>
      <c r="DS37" s="3">
        <v>0</v>
      </c>
      <c r="DT37" s="2">
        <v>0</v>
      </c>
      <c r="DU37" s="3">
        <v>0</v>
      </c>
      <c r="DV37" s="3">
        <v>0</v>
      </c>
      <c r="DW37" s="3">
        <v>0</v>
      </c>
      <c r="DX37" s="3">
        <v>0</v>
      </c>
      <c r="DY37" s="58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2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2">
        <v>0</v>
      </c>
      <c r="EL37" s="3">
        <v>0</v>
      </c>
      <c r="EM37" s="3">
        <v>0</v>
      </c>
      <c r="EN37" s="3">
        <v>0</v>
      </c>
      <c r="EO37" s="3">
        <v>0</v>
      </c>
      <c r="EP37" s="2">
        <v>0</v>
      </c>
      <c r="EQ37" s="3">
        <v>0</v>
      </c>
      <c r="ER37" s="3">
        <v>0</v>
      </c>
      <c r="ES37" s="3">
        <v>0</v>
      </c>
      <c r="ET37" s="3">
        <v>0</v>
      </c>
      <c r="EU37" s="51">
        <v>0</v>
      </c>
      <c r="EV37" s="3">
        <v>0</v>
      </c>
      <c r="EW37" s="3">
        <v>0</v>
      </c>
      <c r="EX37" s="3">
        <v>0</v>
      </c>
      <c r="EY37" s="3">
        <v>0</v>
      </c>
      <c r="EZ37" s="2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2">
        <v>0</v>
      </c>
      <c r="FG37" t="s">
        <v>435</v>
      </c>
    </row>
    <row r="38" spans="1:163">
      <c r="A38" t="s">
        <v>50</v>
      </c>
      <c r="B38" t="s">
        <v>43</v>
      </c>
      <c r="C38" t="s">
        <v>8</v>
      </c>
      <c r="D38">
        <v>6</v>
      </c>
      <c r="E38" t="s">
        <v>187</v>
      </c>
      <c r="F38" t="str">
        <f t="shared" si="0"/>
        <v>ABLA-L-6N</v>
      </c>
      <c r="H38" s="1">
        <v>48.615209999999998</v>
      </c>
      <c r="J38" s="3">
        <v>113.84795</v>
      </c>
      <c r="L38" s="3">
        <v>1587</v>
      </c>
      <c r="M38" s="3">
        <v>47.2</v>
      </c>
      <c r="N38" s="3">
        <v>220</v>
      </c>
      <c r="O38" s="15">
        <v>22.8</v>
      </c>
      <c r="P38" s="16">
        <v>1</v>
      </c>
      <c r="Q38" s="3">
        <v>10</v>
      </c>
      <c r="R38" s="3">
        <v>2</v>
      </c>
      <c r="S38" s="3">
        <v>2</v>
      </c>
      <c r="T38" s="3">
        <v>5</v>
      </c>
      <c r="U38" s="3">
        <v>1</v>
      </c>
      <c r="V38" s="3">
        <v>0</v>
      </c>
      <c r="W38" s="3">
        <v>0</v>
      </c>
      <c r="X38" s="3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>
        <v>0</v>
      </c>
      <c r="AX38">
        <v>0</v>
      </c>
      <c r="AY38">
        <v>0</v>
      </c>
      <c r="AZ38">
        <v>0</v>
      </c>
      <c r="BA38" s="62">
        <v>0</v>
      </c>
      <c r="BB38" s="1">
        <f t="shared" si="4"/>
        <v>180</v>
      </c>
      <c r="BC38" s="1">
        <f t="shared" si="24"/>
        <v>20</v>
      </c>
      <c r="BD38" s="1">
        <f t="shared" si="25"/>
        <v>40</v>
      </c>
      <c r="BE38" s="1">
        <f t="shared" si="7"/>
        <v>70</v>
      </c>
      <c r="BF38" s="1">
        <f t="shared" si="26"/>
        <v>90</v>
      </c>
      <c r="BG38" s="1">
        <f t="shared" si="9"/>
        <v>90</v>
      </c>
      <c r="BH38" s="1">
        <f t="shared" si="10"/>
        <v>90</v>
      </c>
      <c r="BI38" s="1">
        <f t="shared" si="11"/>
        <v>0</v>
      </c>
      <c r="BJ38" s="1">
        <f t="shared" si="12"/>
        <v>90</v>
      </c>
      <c r="BK38" s="1">
        <f t="shared" si="13"/>
        <v>110</v>
      </c>
      <c r="BL38" s="1">
        <f t="shared" si="14"/>
        <v>20</v>
      </c>
      <c r="BM38" s="1">
        <f t="shared" si="15"/>
        <v>50</v>
      </c>
      <c r="BN38" s="41">
        <v>1</v>
      </c>
      <c r="BO38" s="41">
        <v>6</v>
      </c>
      <c r="BP38" s="41">
        <v>0</v>
      </c>
      <c r="BQ38" s="41">
        <v>0</v>
      </c>
      <c r="BR38" s="41">
        <v>0</v>
      </c>
      <c r="BS38" s="41">
        <v>0</v>
      </c>
      <c r="BT38" s="41">
        <v>0</v>
      </c>
      <c r="BU38" s="41">
        <v>0</v>
      </c>
      <c r="BV38" s="41">
        <v>1</v>
      </c>
      <c r="BW38" s="41">
        <v>0</v>
      </c>
      <c r="BX38" s="41">
        <v>0</v>
      </c>
      <c r="BY38" s="41">
        <v>0</v>
      </c>
      <c r="BZ38" s="41">
        <v>0</v>
      </c>
      <c r="CA38" s="41">
        <v>0</v>
      </c>
      <c r="CB38" s="41">
        <v>0</v>
      </c>
      <c r="CC38" s="41">
        <v>0</v>
      </c>
      <c r="CD38" s="41">
        <v>0</v>
      </c>
      <c r="CE38" s="41">
        <v>0</v>
      </c>
      <c r="CF38" s="41">
        <v>4</v>
      </c>
      <c r="CG38" s="41">
        <v>1</v>
      </c>
      <c r="CH38" s="41">
        <v>0</v>
      </c>
      <c r="CI38" s="94">
        <v>0</v>
      </c>
      <c r="CJ38" s="1">
        <f t="shared" si="18"/>
        <v>13</v>
      </c>
      <c r="CK38" s="1">
        <f t="shared" si="19"/>
        <v>6</v>
      </c>
      <c r="CL38" s="1">
        <f t="shared" si="27"/>
        <v>7</v>
      </c>
      <c r="CM38" s="1">
        <f t="shared" si="28"/>
        <v>1</v>
      </c>
      <c r="CN38" s="1">
        <f t="shared" si="20"/>
        <v>6</v>
      </c>
      <c r="CO38" s="1">
        <f t="shared" si="21"/>
        <v>5</v>
      </c>
      <c r="CP38">
        <v>57.3</v>
      </c>
      <c r="CQ38">
        <v>126</v>
      </c>
      <c r="CR38">
        <v>-9.6</v>
      </c>
      <c r="CS38">
        <v>13</v>
      </c>
      <c r="CT38" s="3">
        <f t="shared" si="22"/>
        <v>17.628</v>
      </c>
      <c r="CU38">
        <v>1</v>
      </c>
      <c r="CV38">
        <v>0.9</v>
      </c>
      <c r="CW38">
        <v>874</v>
      </c>
      <c r="CX38" s="62">
        <v>875</v>
      </c>
      <c r="CY38" s="1">
        <v>14</v>
      </c>
      <c r="CZ38" s="3">
        <v>2</v>
      </c>
      <c r="DA38" s="3">
        <v>2</v>
      </c>
      <c r="DB38" s="3">
        <v>1</v>
      </c>
      <c r="DC38" s="3">
        <v>0</v>
      </c>
      <c r="DE38" s="40">
        <v>14</v>
      </c>
      <c r="DF38" s="3">
        <v>0</v>
      </c>
      <c r="DG38" s="3">
        <v>0</v>
      </c>
      <c r="DH38" s="3">
        <v>0</v>
      </c>
      <c r="DI38" s="3">
        <v>2</v>
      </c>
      <c r="DJ38" s="2">
        <v>0</v>
      </c>
      <c r="DK38" s="3">
        <v>0</v>
      </c>
      <c r="DL38" s="3">
        <v>0</v>
      </c>
      <c r="DM38" s="3">
        <v>0</v>
      </c>
      <c r="DN38" s="3">
        <v>0</v>
      </c>
      <c r="DO38" s="2">
        <v>0</v>
      </c>
      <c r="DP38" s="3">
        <v>0</v>
      </c>
      <c r="DQ38" s="3">
        <v>0</v>
      </c>
      <c r="DR38" s="3">
        <v>0</v>
      </c>
      <c r="DS38" s="3">
        <v>0</v>
      </c>
      <c r="DT38" s="2">
        <v>0</v>
      </c>
      <c r="DU38" s="3">
        <v>0</v>
      </c>
      <c r="DV38" s="3">
        <v>0</v>
      </c>
      <c r="DW38" s="3">
        <v>0</v>
      </c>
      <c r="DX38" s="3">
        <v>0</v>
      </c>
      <c r="DY38" s="58">
        <v>0</v>
      </c>
      <c r="DZ38" s="1">
        <v>1</v>
      </c>
      <c r="EA38" s="3">
        <v>0</v>
      </c>
      <c r="EB38" s="3">
        <v>0</v>
      </c>
      <c r="EC38" s="3">
        <v>0</v>
      </c>
      <c r="ED38" s="3">
        <v>0</v>
      </c>
      <c r="EE38" s="2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2">
        <v>0</v>
      </c>
      <c r="EL38" s="3">
        <v>0</v>
      </c>
      <c r="EM38" s="3">
        <v>0</v>
      </c>
      <c r="EN38" s="3">
        <v>0</v>
      </c>
      <c r="EO38" s="3">
        <v>0</v>
      </c>
      <c r="EP38" s="2">
        <v>0</v>
      </c>
      <c r="EQ38" s="3">
        <v>0</v>
      </c>
      <c r="ER38" s="3">
        <v>0</v>
      </c>
      <c r="ES38" s="3">
        <v>0</v>
      </c>
      <c r="ET38" s="3">
        <v>0</v>
      </c>
      <c r="EU38" s="51">
        <v>0</v>
      </c>
      <c r="EV38" s="3">
        <v>0</v>
      </c>
      <c r="EW38" s="3">
        <v>0</v>
      </c>
      <c r="EX38" s="3">
        <v>0</v>
      </c>
      <c r="EY38" s="3">
        <v>0</v>
      </c>
      <c r="EZ38" s="2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2">
        <v>0</v>
      </c>
    </row>
    <row r="39" spans="1:163">
      <c r="A39" t="s">
        <v>50</v>
      </c>
      <c r="B39" t="s">
        <v>43</v>
      </c>
      <c r="C39" t="s">
        <v>8</v>
      </c>
      <c r="D39">
        <v>7</v>
      </c>
      <c r="E39" t="s">
        <v>186</v>
      </c>
      <c r="F39" t="str">
        <f t="shared" si="0"/>
        <v>ABLA-L-7C</v>
      </c>
      <c r="H39" s="1">
        <v>48.615580000000001</v>
      </c>
      <c r="J39" s="3">
        <v>113.84765</v>
      </c>
      <c r="L39" s="3">
        <v>1584</v>
      </c>
      <c r="M39" s="3">
        <v>49.3</v>
      </c>
      <c r="N39" s="3">
        <v>235</v>
      </c>
      <c r="O39" s="15">
        <v>30.2</v>
      </c>
      <c r="P39" s="16">
        <v>0.9</v>
      </c>
      <c r="Q39" s="3">
        <v>10</v>
      </c>
      <c r="R39" s="3">
        <v>3</v>
      </c>
      <c r="S39" s="3">
        <v>1</v>
      </c>
      <c r="T39" s="3">
        <v>3</v>
      </c>
      <c r="U39" s="3">
        <v>14</v>
      </c>
      <c r="V39" s="3">
        <v>0</v>
      </c>
      <c r="W39" s="3">
        <v>0</v>
      </c>
      <c r="X39" s="3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s="62">
        <v>0</v>
      </c>
      <c r="BB39" s="1">
        <f t="shared" si="4"/>
        <v>230</v>
      </c>
      <c r="BC39" s="1">
        <f t="shared" si="24"/>
        <v>30</v>
      </c>
      <c r="BD39" s="1">
        <f t="shared" si="25"/>
        <v>40</v>
      </c>
      <c r="BE39" s="1">
        <f t="shared" si="7"/>
        <v>40</v>
      </c>
      <c r="BF39" s="1">
        <f t="shared" si="26"/>
        <v>70</v>
      </c>
      <c r="BG39" s="1">
        <f t="shared" si="9"/>
        <v>160</v>
      </c>
      <c r="BH39" s="1">
        <f t="shared" si="10"/>
        <v>160</v>
      </c>
      <c r="BI39" s="1">
        <f t="shared" si="11"/>
        <v>0</v>
      </c>
      <c r="BJ39" s="1">
        <f t="shared" si="12"/>
        <v>160</v>
      </c>
      <c r="BK39" s="1">
        <f t="shared" si="13"/>
        <v>190</v>
      </c>
      <c r="BL39" s="1">
        <f t="shared" si="14"/>
        <v>10</v>
      </c>
      <c r="BM39" s="1">
        <f t="shared" si="15"/>
        <v>30</v>
      </c>
      <c r="BN39" s="41">
        <v>5</v>
      </c>
      <c r="BO39" s="41">
        <v>2</v>
      </c>
      <c r="BP39" s="41">
        <v>9</v>
      </c>
      <c r="BQ39" s="41">
        <v>0</v>
      </c>
      <c r="BR39" s="41">
        <v>1</v>
      </c>
      <c r="BS39" s="41">
        <v>0</v>
      </c>
      <c r="BT39" s="41">
        <v>0</v>
      </c>
      <c r="BU39" s="41">
        <v>0</v>
      </c>
      <c r="BV39" s="41">
        <v>0</v>
      </c>
      <c r="BW39" s="41">
        <v>0</v>
      </c>
      <c r="BX39" s="41">
        <v>0</v>
      </c>
      <c r="BY39" s="41">
        <v>0</v>
      </c>
      <c r="BZ39" s="41">
        <v>0</v>
      </c>
      <c r="CA39" s="41">
        <v>0</v>
      </c>
      <c r="CB39" s="41">
        <v>0</v>
      </c>
      <c r="CC39" s="41">
        <v>0</v>
      </c>
      <c r="CD39" s="41">
        <v>0</v>
      </c>
      <c r="CE39" s="41">
        <v>0</v>
      </c>
      <c r="CF39" s="41">
        <v>0</v>
      </c>
      <c r="CG39" s="41">
        <v>0</v>
      </c>
      <c r="CH39" s="41">
        <v>0</v>
      </c>
      <c r="CI39" s="94">
        <v>0</v>
      </c>
      <c r="CJ39" s="1">
        <f t="shared" si="18"/>
        <v>17</v>
      </c>
      <c r="CK39" s="1">
        <f t="shared" si="19"/>
        <v>15</v>
      </c>
      <c r="CL39" s="1">
        <f t="shared" si="27"/>
        <v>7</v>
      </c>
      <c r="CM39" s="1">
        <f t="shared" si="28"/>
        <v>5</v>
      </c>
      <c r="CN39" s="1">
        <f t="shared" si="20"/>
        <v>10</v>
      </c>
      <c r="CO39" s="1">
        <f t="shared" si="21"/>
        <v>10</v>
      </c>
      <c r="CP39">
        <v>63.4</v>
      </c>
      <c r="CQ39">
        <v>104</v>
      </c>
      <c r="CR39">
        <v>5.6</v>
      </c>
      <c r="CS39">
        <v>23</v>
      </c>
      <c r="CT39" s="3">
        <f t="shared" si="22"/>
        <v>22.632000000000001</v>
      </c>
      <c r="CU39">
        <v>5</v>
      </c>
      <c r="CV39">
        <v>1</v>
      </c>
      <c r="CW39">
        <v>888</v>
      </c>
      <c r="CX39" s="62">
        <v>889</v>
      </c>
      <c r="CY39" s="1">
        <v>4</v>
      </c>
      <c r="CZ39" s="3">
        <v>3</v>
      </c>
      <c r="DA39" s="3">
        <v>1</v>
      </c>
      <c r="DB39" s="3">
        <v>0</v>
      </c>
      <c r="DC39" s="3">
        <v>0</v>
      </c>
      <c r="DE39" s="3">
        <v>5</v>
      </c>
      <c r="DF39" s="3">
        <v>1</v>
      </c>
      <c r="DG39" s="3">
        <v>0</v>
      </c>
      <c r="DH39" s="3">
        <v>0</v>
      </c>
      <c r="DI39" s="3">
        <v>0</v>
      </c>
      <c r="DJ39" s="2">
        <v>0</v>
      </c>
      <c r="DK39" s="3">
        <v>0</v>
      </c>
      <c r="DL39" s="3">
        <v>0</v>
      </c>
      <c r="DM39" s="3">
        <v>0</v>
      </c>
      <c r="DN39" s="1">
        <v>2</v>
      </c>
      <c r="DO39" s="2">
        <v>0</v>
      </c>
      <c r="DP39" s="3">
        <v>0</v>
      </c>
      <c r="DQ39" s="3">
        <v>0</v>
      </c>
      <c r="DR39" s="3">
        <v>0</v>
      </c>
      <c r="DS39" s="3">
        <v>0</v>
      </c>
      <c r="DT39" s="2">
        <v>0</v>
      </c>
      <c r="DU39" s="3">
        <v>0</v>
      </c>
      <c r="DV39" s="3">
        <v>0</v>
      </c>
      <c r="DW39" s="3">
        <v>0</v>
      </c>
      <c r="DX39" s="3">
        <v>0</v>
      </c>
      <c r="DY39" s="58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2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2">
        <v>0</v>
      </c>
      <c r="EL39" s="3">
        <v>0</v>
      </c>
      <c r="EM39" s="3">
        <v>0</v>
      </c>
      <c r="EN39" s="3">
        <v>0</v>
      </c>
      <c r="EO39" s="3">
        <v>0</v>
      </c>
      <c r="EP39" s="2">
        <v>0</v>
      </c>
      <c r="EQ39" s="3">
        <v>0</v>
      </c>
      <c r="ER39" s="3">
        <v>0</v>
      </c>
      <c r="ES39" s="3">
        <v>0</v>
      </c>
      <c r="ET39" s="3">
        <v>0</v>
      </c>
      <c r="EU39" s="51">
        <v>0</v>
      </c>
      <c r="EV39" s="3">
        <v>0</v>
      </c>
      <c r="EW39" s="3">
        <v>0</v>
      </c>
      <c r="EX39" s="3">
        <v>0</v>
      </c>
      <c r="EY39" s="3">
        <v>0</v>
      </c>
      <c r="EZ39" s="2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2">
        <v>0</v>
      </c>
    </row>
    <row r="40" spans="1:163">
      <c r="A40" t="s">
        <v>50</v>
      </c>
      <c r="B40" t="s">
        <v>43</v>
      </c>
      <c r="C40" t="s">
        <v>8</v>
      </c>
      <c r="D40">
        <v>7</v>
      </c>
      <c r="E40" t="s">
        <v>187</v>
      </c>
      <c r="F40" t="str">
        <f t="shared" si="0"/>
        <v>ABLA-L-7N</v>
      </c>
      <c r="H40" s="1">
        <v>48.615560000000002</v>
      </c>
      <c r="J40" s="3">
        <v>113.84744999999999</v>
      </c>
      <c r="L40" s="3">
        <v>1593</v>
      </c>
      <c r="M40" s="3">
        <v>46.4</v>
      </c>
      <c r="N40" s="3">
        <v>230</v>
      </c>
      <c r="O40" s="15">
        <v>28.6</v>
      </c>
      <c r="P40" s="16">
        <v>0.9</v>
      </c>
      <c r="Q40" s="3">
        <v>10</v>
      </c>
      <c r="R40" s="3">
        <v>1</v>
      </c>
      <c r="S40" s="3">
        <v>0</v>
      </c>
      <c r="T40" s="3">
        <v>1</v>
      </c>
      <c r="U40" s="3">
        <v>10</v>
      </c>
      <c r="V40" s="3">
        <v>0</v>
      </c>
      <c r="W40" s="3">
        <v>0</v>
      </c>
      <c r="X40" s="3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 s="62">
        <v>0</v>
      </c>
      <c r="BB40" s="1">
        <f t="shared" si="4"/>
        <v>170</v>
      </c>
      <c r="BC40" s="1">
        <f t="shared" si="24"/>
        <v>10</v>
      </c>
      <c r="BD40" s="1">
        <f t="shared" si="25"/>
        <v>10</v>
      </c>
      <c r="BE40" s="1">
        <f t="shared" si="7"/>
        <v>10</v>
      </c>
      <c r="BF40" s="1">
        <f t="shared" si="26"/>
        <v>20</v>
      </c>
      <c r="BG40" s="1">
        <f t="shared" si="9"/>
        <v>150</v>
      </c>
      <c r="BH40" s="1">
        <f t="shared" si="10"/>
        <v>150</v>
      </c>
      <c r="BI40" s="1">
        <f t="shared" si="11"/>
        <v>0</v>
      </c>
      <c r="BJ40" s="1">
        <f t="shared" si="12"/>
        <v>150</v>
      </c>
      <c r="BK40" s="1">
        <f t="shared" si="13"/>
        <v>160</v>
      </c>
      <c r="BL40" s="1">
        <f t="shared" si="14"/>
        <v>0</v>
      </c>
      <c r="BM40" s="1">
        <f t="shared" si="15"/>
        <v>10</v>
      </c>
      <c r="BN40" s="41">
        <v>1</v>
      </c>
      <c r="BO40" s="41">
        <v>0</v>
      </c>
      <c r="BP40" s="41">
        <v>6</v>
      </c>
      <c r="BQ40" s="41">
        <v>0</v>
      </c>
      <c r="BR40" s="41">
        <v>1</v>
      </c>
      <c r="BS40" s="41">
        <v>0</v>
      </c>
      <c r="BT40" s="41">
        <v>0</v>
      </c>
      <c r="BU40" s="41">
        <v>0</v>
      </c>
      <c r="BV40" s="41">
        <v>0</v>
      </c>
      <c r="BW40" s="41">
        <v>0</v>
      </c>
      <c r="BX40" s="41">
        <v>0</v>
      </c>
      <c r="BY40" s="41">
        <v>0</v>
      </c>
      <c r="BZ40" s="41">
        <v>0</v>
      </c>
      <c r="CA40" s="41">
        <v>0</v>
      </c>
      <c r="CB40" s="41">
        <v>0</v>
      </c>
      <c r="CC40" s="41">
        <v>0</v>
      </c>
      <c r="CD40" s="41">
        <v>0</v>
      </c>
      <c r="CE40" s="41">
        <v>0</v>
      </c>
      <c r="CF40" s="41">
        <v>0</v>
      </c>
      <c r="CG40" s="41">
        <v>0</v>
      </c>
      <c r="CH40" s="41">
        <v>0</v>
      </c>
      <c r="CI40" s="94">
        <v>0</v>
      </c>
      <c r="CJ40" s="1">
        <f t="shared" si="18"/>
        <v>8</v>
      </c>
      <c r="CK40" s="1">
        <f t="shared" si="19"/>
        <v>8</v>
      </c>
      <c r="CL40" s="1">
        <f t="shared" si="27"/>
        <v>1</v>
      </c>
      <c r="CM40" s="1">
        <f t="shared" si="28"/>
        <v>1</v>
      </c>
      <c r="CN40" s="1">
        <f t="shared" si="20"/>
        <v>7</v>
      </c>
      <c r="CO40" s="1">
        <f t="shared" si="21"/>
        <v>7</v>
      </c>
      <c r="CP40">
        <v>41.2</v>
      </c>
      <c r="CQ40">
        <v>69.2</v>
      </c>
      <c r="CR40">
        <v>-10.9</v>
      </c>
      <c r="CS40">
        <v>21</v>
      </c>
      <c r="CT40" s="3">
        <f t="shared" si="22"/>
        <v>16.821000000000002</v>
      </c>
      <c r="CU40">
        <v>3</v>
      </c>
      <c r="CV40">
        <v>0.6</v>
      </c>
      <c r="CW40">
        <v>886</v>
      </c>
      <c r="CX40" s="62">
        <v>887</v>
      </c>
      <c r="CY40" s="1">
        <v>2</v>
      </c>
      <c r="CZ40" s="3">
        <v>3</v>
      </c>
      <c r="DA40" s="3">
        <v>1</v>
      </c>
      <c r="DB40" s="3">
        <v>1</v>
      </c>
      <c r="DC40" s="3">
        <v>0</v>
      </c>
      <c r="DE40" s="3">
        <v>12</v>
      </c>
      <c r="DF40" s="3">
        <v>0</v>
      </c>
      <c r="DG40" s="3">
        <v>0</v>
      </c>
      <c r="DH40" s="3">
        <v>2</v>
      </c>
      <c r="DI40" s="3">
        <v>0</v>
      </c>
      <c r="DJ40" s="2">
        <v>0</v>
      </c>
      <c r="DK40" s="3">
        <v>0</v>
      </c>
      <c r="DL40" s="3">
        <v>0</v>
      </c>
      <c r="DM40" s="3">
        <v>0</v>
      </c>
      <c r="DN40" s="3">
        <v>0</v>
      </c>
      <c r="DO40" s="2">
        <v>0</v>
      </c>
      <c r="DP40" s="3">
        <v>0</v>
      </c>
      <c r="DQ40" s="3">
        <v>0</v>
      </c>
      <c r="DR40" s="3">
        <v>0</v>
      </c>
      <c r="DS40" s="3">
        <v>0</v>
      </c>
      <c r="DT40" s="2">
        <v>0</v>
      </c>
      <c r="DU40" s="3">
        <v>0</v>
      </c>
      <c r="DV40" s="3">
        <v>0</v>
      </c>
      <c r="DW40" s="3">
        <v>0</v>
      </c>
      <c r="DX40" s="3">
        <v>0</v>
      </c>
      <c r="DY40" s="58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2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2">
        <v>0</v>
      </c>
      <c r="EL40" s="3">
        <v>0</v>
      </c>
      <c r="EM40" s="3">
        <v>0</v>
      </c>
      <c r="EN40" s="3">
        <v>0</v>
      </c>
      <c r="EO40" s="3">
        <v>0</v>
      </c>
      <c r="EP40" s="2">
        <v>0</v>
      </c>
      <c r="EQ40" s="3">
        <v>0</v>
      </c>
      <c r="ER40" s="3">
        <v>0</v>
      </c>
      <c r="ES40" s="3">
        <v>0</v>
      </c>
      <c r="ET40" s="3">
        <v>0</v>
      </c>
      <c r="EU40" s="51">
        <v>0</v>
      </c>
      <c r="EV40" s="3">
        <v>0</v>
      </c>
      <c r="EW40" s="3">
        <v>0</v>
      </c>
      <c r="EX40" s="3">
        <v>0</v>
      </c>
      <c r="EY40" s="3">
        <v>0</v>
      </c>
      <c r="EZ40" s="2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2">
        <v>0</v>
      </c>
    </row>
    <row r="41" spans="1:163">
      <c r="A41" t="s">
        <v>50</v>
      </c>
      <c r="B41" t="s">
        <v>43</v>
      </c>
      <c r="C41" t="s">
        <v>8</v>
      </c>
      <c r="D41">
        <v>8</v>
      </c>
      <c r="E41" t="s">
        <v>186</v>
      </c>
      <c r="F41" t="str">
        <f t="shared" si="0"/>
        <v>ABLA-L-8C</v>
      </c>
      <c r="G41" s="49">
        <v>569</v>
      </c>
      <c r="H41" s="1">
        <f t="shared" ref="H41:H52" si="29">G41*0.00001+48.61</f>
        <v>48.615690000000001</v>
      </c>
      <c r="I41" s="3">
        <v>685</v>
      </c>
      <c r="J41" s="1">
        <f t="shared" ref="J41:J52" si="30">I41*0.00001+113.84</f>
        <v>113.84685</v>
      </c>
      <c r="L41" s="3">
        <v>1623</v>
      </c>
      <c r="M41" s="3">
        <v>34.5</v>
      </c>
      <c r="N41" s="3">
        <v>225</v>
      </c>
      <c r="O41" s="15">
        <v>23.3</v>
      </c>
      <c r="P41" s="16">
        <v>0.8</v>
      </c>
      <c r="Q41" s="3">
        <v>10</v>
      </c>
      <c r="R41" s="3">
        <v>9</v>
      </c>
      <c r="S41" s="3">
        <v>0</v>
      </c>
      <c r="T41" s="3">
        <v>0</v>
      </c>
      <c r="U41" s="3">
        <v>4</v>
      </c>
      <c r="V41" s="3">
        <v>0</v>
      </c>
      <c r="W41" s="3">
        <v>0</v>
      </c>
      <c r="X41" s="3">
        <v>4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0</v>
      </c>
      <c r="AX41">
        <v>0</v>
      </c>
      <c r="AY41">
        <v>0</v>
      </c>
      <c r="AZ41">
        <v>0</v>
      </c>
      <c r="BA41" s="62">
        <v>0</v>
      </c>
      <c r="BB41" s="1">
        <f t="shared" si="4"/>
        <v>270</v>
      </c>
      <c r="BC41" s="1">
        <f t="shared" si="24"/>
        <v>90</v>
      </c>
      <c r="BD41" s="1">
        <f t="shared" si="25"/>
        <v>90</v>
      </c>
      <c r="BE41" s="1">
        <f t="shared" si="7"/>
        <v>0</v>
      </c>
      <c r="BF41" s="1">
        <f t="shared" si="26"/>
        <v>90</v>
      </c>
      <c r="BG41" s="1">
        <f t="shared" si="9"/>
        <v>180</v>
      </c>
      <c r="BH41" s="1">
        <f t="shared" si="10"/>
        <v>180</v>
      </c>
      <c r="BI41" s="1">
        <f t="shared" si="11"/>
        <v>0</v>
      </c>
      <c r="BJ41" s="1">
        <f t="shared" si="12"/>
        <v>180</v>
      </c>
      <c r="BK41" s="1">
        <f t="shared" si="13"/>
        <v>270</v>
      </c>
      <c r="BL41" s="1">
        <f t="shared" si="14"/>
        <v>0</v>
      </c>
      <c r="BM41" s="1">
        <f t="shared" si="15"/>
        <v>0</v>
      </c>
      <c r="BN41" s="41">
        <v>2</v>
      </c>
      <c r="BO41" s="41">
        <v>0</v>
      </c>
      <c r="BP41" s="41">
        <v>5</v>
      </c>
      <c r="BQ41" s="41">
        <v>0</v>
      </c>
      <c r="BR41" s="41">
        <v>1</v>
      </c>
      <c r="BS41" s="41">
        <v>0</v>
      </c>
      <c r="BT41" s="41">
        <v>0</v>
      </c>
      <c r="BU41" s="41">
        <v>0</v>
      </c>
      <c r="BV41" s="41">
        <v>0</v>
      </c>
      <c r="BW41" s="41">
        <v>0</v>
      </c>
      <c r="BX41" s="41">
        <v>0</v>
      </c>
      <c r="BY41" s="41">
        <v>0</v>
      </c>
      <c r="BZ41" s="41">
        <v>0</v>
      </c>
      <c r="CA41" s="41">
        <v>0</v>
      </c>
      <c r="CB41" s="41">
        <v>0</v>
      </c>
      <c r="CC41" s="41">
        <v>0</v>
      </c>
      <c r="CD41" s="41">
        <v>0</v>
      </c>
      <c r="CE41" s="41">
        <v>0</v>
      </c>
      <c r="CF41" s="41">
        <v>4</v>
      </c>
      <c r="CG41" s="41">
        <v>0</v>
      </c>
      <c r="CH41" s="41">
        <v>0</v>
      </c>
      <c r="CI41" s="94">
        <v>0</v>
      </c>
      <c r="CJ41" s="1">
        <f t="shared" si="18"/>
        <v>12</v>
      </c>
      <c r="CK41" s="1">
        <f t="shared" si="19"/>
        <v>12</v>
      </c>
      <c r="CL41" s="1">
        <f t="shared" si="27"/>
        <v>2</v>
      </c>
      <c r="CM41" s="1">
        <f t="shared" si="28"/>
        <v>2</v>
      </c>
      <c r="CN41" s="1">
        <f t="shared" si="20"/>
        <v>10</v>
      </c>
      <c r="CO41" s="1">
        <f t="shared" si="21"/>
        <v>10</v>
      </c>
      <c r="CP41">
        <v>52.9</v>
      </c>
      <c r="CQ41">
        <v>100</v>
      </c>
      <c r="CR41">
        <v>-7.7</v>
      </c>
      <c r="CS41">
        <v>21</v>
      </c>
      <c r="CT41" s="3">
        <f t="shared" si="22"/>
        <v>22.617000000000004</v>
      </c>
      <c r="CU41">
        <v>3</v>
      </c>
      <c r="CV41">
        <v>90</v>
      </c>
      <c r="CW41">
        <v>890</v>
      </c>
      <c r="CX41" s="62">
        <v>891</v>
      </c>
      <c r="CY41" s="3">
        <v>0</v>
      </c>
      <c r="CZ41" s="3">
        <v>0</v>
      </c>
      <c r="DA41" s="3">
        <v>0</v>
      </c>
      <c r="DB41" s="3">
        <v>1</v>
      </c>
      <c r="DC41" s="3">
        <v>0</v>
      </c>
      <c r="DE41" s="3">
        <v>9</v>
      </c>
      <c r="DF41" s="3">
        <v>0</v>
      </c>
      <c r="DG41" s="3">
        <v>1</v>
      </c>
      <c r="DH41" s="3">
        <v>0</v>
      </c>
      <c r="DI41" s="3">
        <v>0</v>
      </c>
      <c r="DJ41" s="2">
        <v>0</v>
      </c>
      <c r="DK41" s="3">
        <v>0</v>
      </c>
      <c r="DL41" s="3">
        <v>0</v>
      </c>
      <c r="DM41" s="3">
        <v>0</v>
      </c>
      <c r="DN41" s="3">
        <v>0</v>
      </c>
      <c r="DO41" s="2">
        <v>0</v>
      </c>
      <c r="DP41" s="3">
        <v>0</v>
      </c>
      <c r="DQ41" s="3">
        <v>0</v>
      </c>
      <c r="DR41" s="3">
        <v>0</v>
      </c>
      <c r="DS41" s="3">
        <v>0</v>
      </c>
      <c r="DT41" s="2">
        <v>0</v>
      </c>
      <c r="DU41" s="3">
        <v>0</v>
      </c>
      <c r="DV41" s="3">
        <v>0</v>
      </c>
      <c r="DW41" s="3">
        <v>0</v>
      </c>
      <c r="DX41" s="3">
        <v>0</v>
      </c>
      <c r="DY41" s="58">
        <v>0</v>
      </c>
      <c r="DZ41" s="1">
        <v>0</v>
      </c>
      <c r="EA41" s="1">
        <v>0</v>
      </c>
      <c r="EB41" s="1">
        <v>0</v>
      </c>
      <c r="EC41" s="3">
        <v>0</v>
      </c>
      <c r="ED41" s="3">
        <v>0</v>
      </c>
      <c r="EE41" s="2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2">
        <v>0</v>
      </c>
      <c r="EL41" s="3">
        <v>0</v>
      </c>
      <c r="EM41" s="3">
        <v>0</v>
      </c>
      <c r="EN41" s="3">
        <v>0</v>
      </c>
      <c r="EO41" s="3">
        <v>0</v>
      </c>
      <c r="EP41" s="2">
        <v>0</v>
      </c>
      <c r="EQ41" s="3">
        <v>0</v>
      </c>
      <c r="ER41" s="3">
        <v>0</v>
      </c>
      <c r="ES41" s="3">
        <v>0</v>
      </c>
      <c r="ET41" s="3">
        <v>0</v>
      </c>
      <c r="EU41" s="51">
        <v>0</v>
      </c>
      <c r="EV41" s="3">
        <v>0</v>
      </c>
      <c r="EW41" s="3">
        <v>0</v>
      </c>
      <c r="EX41" s="3">
        <v>0</v>
      </c>
      <c r="EY41" s="3">
        <v>0</v>
      </c>
      <c r="EZ41" s="2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2">
        <v>0</v>
      </c>
    </row>
    <row r="42" spans="1:163">
      <c r="A42" t="s">
        <v>50</v>
      </c>
      <c r="B42" t="s">
        <v>43</v>
      </c>
      <c r="C42" t="s">
        <v>8</v>
      </c>
      <c r="D42">
        <v>8</v>
      </c>
      <c r="E42" t="s">
        <v>187</v>
      </c>
      <c r="F42" t="str">
        <f t="shared" si="0"/>
        <v>ABLA-L-8N</v>
      </c>
      <c r="G42" s="49">
        <v>581</v>
      </c>
      <c r="H42" s="1">
        <f t="shared" si="29"/>
        <v>48.615809999999996</v>
      </c>
      <c r="I42" s="3">
        <v>695</v>
      </c>
      <c r="J42" s="1">
        <f t="shared" si="30"/>
        <v>113.84695000000001</v>
      </c>
      <c r="L42" s="3">
        <v>1625</v>
      </c>
      <c r="M42" s="3">
        <v>31.5</v>
      </c>
      <c r="N42" s="3">
        <v>225</v>
      </c>
      <c r="O42" s="15">
        <v>23</v>
      </c>
      <c r="P42" s="16">
        <v>1.1000000000000001</v>
      </c>
      <c r="Q42" s="3">
        <v>10</v>
      </c>
      <c r="R42" s="3">
        <v>3</v>
      </c>
      <c r="S42" s="3">
        <v>0</v>
      </c>
      <c r="T42" s="3">
        <v>0</v>
      </c>
      <c r="U42" s="3">
        <v>3</v>
      </c>
      <c r="V42" s="3">
        <v>0</v>
      </c>
      <c r="W42" s="3">
        <v>0</v>
      </c>
      <c r="X42" s="3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 s="62">
        <v>0</v>
      </c>
      <c r="BB42" s="1">
        <f t="shared" si="4"/>
        <v>130</v>
      </c>
      <c r="BC42" s="1">
        <f t="shared" si="24"/>
        <v>30</v>
      </c>
      <c r="BD42" s="1">
        <f t="shared" si="25"/>
        <v>30</v>
      </c>
      <c r="BE42" s="1">
        <f t="shared" si="7"/>
        <v>0</v>
      </c>
      <c r="BF42" s="1">
        <f t="shared" si="26"/>
        <v>30</v>
      </c>
      <c r="BG42" s="1">
        <f t="shared" si="9"/>
        <v>90</v>
      </c>
      <c r="BH42" s="1">
        <f t="shared" si="10"/>
        <v>100</v>
      </c>
      <c r="BI42" s="1">
        <f t="shared" si="11"/>
        <v>10</v>
      </c>
      <c r="BJ42" s="1">
        <f t="shared" si="12"/>
        <v>100</v>
      </c>
      <c r="BK42" s="1">
        <f t="shared" si="13"/>
        <v>120</v>
      </c>
      <c r="BL42" s="1">
        <f t="shared" si="14"/>
        <v>10</v>
      </c>
      <c r="BM42" s="1">
        <f t="shared" si="15"/>
        <v>0</v>
      </c>
      <c r="BN42" s="41">
        <v>2</v>
      </c>
      <c r="BO42" s="41">
        <v>0</v>
      </c>
      <c r="BP42" s="41">
        <v>0</v>
      </c>
      <c r="BQ42" s="41">
        <v>0</v>
      </c>
      <c r="BR42" s="41">
        <v>0</v>
      </c>
      <c r="BS42" s="41">
        <v>0</v>
      </c>
      <c r="BT42" s="41">
        <v>0</v>
      </c>
      <c r="BU42" s="41">
        <v>0</v>
      </c>
      <c r="BV42" s="41">
        <v>0</v>
      </c>
      <c r="BW42" s="41">
        <v>0</v>
      </c>
      <c r="BX42" s="41">
        <v>0</v>
      </c>
      <c r="BY42" s="41">
        <v>0</v>
      </c>
      <c r="BZ42" s="41">
        <v>0</v>
      </c>
      <c r="CA42" s="41">
        <v>0</v>
      </c>
      <c r="CB42" s="41">
        <v>0</v>
      </c>
      <c r="CC42" s="41">
        <v>0</v>
      </c>
      <c r="CD42" s="41">
        <v>0</v>
      </c>
      <c r="CE42" s="41">
        <v>0</v>
      </c>
      <c r="CF42" s="41">
        <v>0</v>
      </c>
      <c r="CG42" s="41">
        <v>0</v>
      </c>
      <c r="CH42" s="41">
        <v>0</v>
      </c>
      <c r="CI42" s="94">
        <v>0</v>
      </c>
      <c r="CJ42" s="1">
        <f t="shared" si="18"/>
        <v>2</v>
      </c>
      <c r="CK42" s="1">
        <f t="shared" si="19"/>
        <v>2</v>
      </c>
      <c r="CL42" s="1">
        <f t="shared" si="27"/>
        <v>2</v>
      </c>
      <c r="CM42" s="1">
        <f t="shared" si="28"/>
        <v>2</v>
      </c>
      <c r="CN42" s="1">
        <f t="shared" si="20"/>
        <v>0</v>
      </c>
      <c r="CO42" s="1">
        <f t="shared" si="21"/>
        <v>0</v>
      </c>
      <c r="CP42">
        <v>37.700000000000003</v>
      </c>
      <c r="CQ42">
        <v>87.4</v>
      </c>
      <c r="CR42">
        <v>3.4</v>
      </c>
      <c r="CS42">
        <v>24</v>
      </c>
      <c r="CT42" s="3">
        <f t="shared" si="22"/>
        <v>20.16</v>
      </c>
      <c r="CU42">
        <v>0</v>
      </c>
      <c r="CV42">
        <v>100</v>
      </c>
      <c r="CW42">
        <v>892</v>
      </c>
      <c r="CX42" s="62">
        <v>893</v>
      </c>
      <c r="CY42" s="3">
        <v>6</v>
      </c>
      <c r="CZ42" s="3">
        <v>9</v>
      </c>
      <c r="DA42" s="3">
        <v>1</v>
      </c>
      <c r="DB42" s="3">
        <v>2</v>
      </c>
      <c r="DC42" s="3">
        <v>0</v>
      </c>
      <c r="DE42" s="3">
        <v>12</v>
      </c>
      <c r="DF42" s="3">
        <v>9</v>
      </c>
      <c r="DG42" s="3">
        <v>2</v>
      </c>
      <c r="DH42" s="3">
        <v>1</v>
      </c>
      <c r="DI42" s="3">
        <v>0</v>
      </c>
      <c r="DJ42" s="2">
        <v>0</v>
      </c>
      <c r="DK42" s="3">
        <v>0</v>
      </c>
      <c r="DL42" s="3">
        <v>1</v>
      </c>
      <c r="DM42" s="3">
        <v>0</v>
      </c>
      <c r="DN42" s="3">
        <v>0</v>
      </c>
      <c r="DO42" s="2">
        <v>0</v>
      </c>
      <c r="DP42" s="3">
        <v>0</v>
      </c>
      <c r="DQ42" s="3">
        <v>0</v>
      </c>
      <c r="DR42" s="3">
        <v>0</v>
      </c>
      <c r="DS42" s="3">
        <v>0</v>
      </c>
      <c r="DT42" s="2">
        <v>0</v>
      </c>
      <c r="DU42" s="3">
        <v>0</v>
      </c>
      <c r="DV42" s="3">
        <v>0</v>
      </c>
      <c r="DW42" s="3">
        <v>0</v>
      </c>
      <c r="DX42" s="3">
        <v>0</v>
      </c>
      <c r="DY42" s="58">
        <v>0</v>
      </c>
      <c r="DZ42" s="1">
        <v>0</v>
      </c>
      <c r="EA42" s="1">
        <v>0</v>
      </c>
      <c r="EB42" s="1">
        <v>0</v>
      </c>
      <c r="EC42" s="3">
        <v>0</v>
      </c>
      <c r="ED42" s="3">
        <v>0</v>
      </c>
      <c r="EE42" s="2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2">
        <v>0</v>
      </c>
      <c r="EL42" s="3">
        <v>0</v>
      </c>
      <c r="EM42" s="3">
        <v>0</v>
      </c>
      <c r="EN42" s="3">
        <v>0</v>
      </c>
      <c r="EO42" s="3">
        <v>0</v>
      </c>
      <c r="EP42" s="2">
        <v>0</v>
      </c>
      <c r="EQ42" s="3">
        <v>0</v>
      </c>
      <c r="ER42" s="3">
        <v>0</v>
      </c>
      <c r="ES42" s="3">
        <v>0</v>
      </c>
      <c r="ET42" s="3">
        <v>0</v>
      </c>
      <c r="EU42" s="51">
        <v>0</v>
      </c>
      <c r="EV42" s="3">
        <v>0</v>
      </c>
      <c r="EW42" s="3">
        <v>0</v>
      </c>
      <c r="EX42" s="3">
        <v>0</v>
      </c>
      <c r="EY42" s="3">
        <v>0</v>
      </c>
      <c r="EZ42" s="2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2">
        <v>0</v>
      </c>
    </row>
    <row r="43" spans="1:163">
      <c r="A43" t="s">
        <v>50</v>
      </c>
      <c r="B43" t="s">
        <v>43</v>
      </c>
      <c r="C43" t="s">
        <v>8</v>
      </c>
      <c r="D43">
        <v>9</v>
      </c>
      <c r="E43" t="s">
        <v>186</v>
      </c>
      <c r="F43" t="str">
        <f t="shared" si="0"/>
        <v>ABLA-L-9C</v>
      </c>
      <c r="G43" s="49">
        <v>624</v>
      </c>
      <c r="H43" s="1">
        <f t="shared" si="29"/>
        <v>48.616239999999998</v>
      </c>
      <c r="I43" s="3">
        <v>763</v>
      </c>
      <c r="J43" s="1">
        <f t="shared" si="30"/>
        <v>113.84763000000001</v>
      </c>
      <c r="L43" s="3">
        <v>1612</v>
      </c>
      <c r="M43" s="3">
        <v>33.799999999999997</v>
      </c>
      <c r="N43" s="3">
        <v>240</v>
      </c>
      <c r="O43" s="15">
        <v>27.6</v>
      </c>
      <c r="P43" s="16">
        <v>0.9</v>
      </c>
      <c r="Q43" s="3">
        <v>10</v>
      </c>
      <c r="R43" s="3">
        <v>7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>
        <v>0</v>
      </c>
      <c r="AE43">
        <v>0</v>
      </c>
      <c r="AF43">
        <v>0</v>
      </c>
      <c r="AG43">
        <v>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s="62">
        <v>0</v>
      </c>
      <c r="BB43" s="1">
        <f t="shared" si="4"/>
        <v>180</v>
      </c>
      <c r="BC43" s="1">
        <f t="shared" si="24"/>
        <v>70</v>
      </c>
      <c r="BD43" s="1">
        <f t="shared" si="25"/>
        <v>70</v>
      </c>
      <c r="BE43" s="1">
        <f t="shared" si="7"/>
        <v>20</v>
      </c>
      <c r="BF43" s="1">
        <f t="shared" si="26"/>
        <v>90</v>
      </c>
      <c r="BG43" s="1">
        <f t="shared" si="9"/>
        <v>90</v>
      </c>
      <c r="BH43" s="1">
        <f t="shared" si="10"/>
        <v>90</v>
      </c>
      <c r="BI43" s="1">
        <f t="shared" si="11"/>
        <v>0</v>
      </c>
      <c r="BJ43" s="1">
        <f t="shared" si="12"/>
        <v>90</v>
      </c>
      <c r="BK43" s="1">
        <f t="shared" si="13"/>
        <v>160</v>
      </c>
      <c r="BL43" s="1">
        <f t="shared" si="14"/>
        <v>0</v>
      </c>
      <c r="BM43" s="1">
        <f t="shared" si="15"/>
        <v>20</v>
      </c>
      <c r="BN43" s="41">
        <v>7</v>
      </c>
      <c r="BO43" s="41">
        <v>1</v>
      </c>
      <c r="BP43" s="41">
        <v>0</v>
      </c>
      <c r="BQ43" s="41">
        <v>0</v>
      </c>
      <c r="BR43" s="41">
        <v>0</v>
      </c>
      <c r="BS43" s="41">
        <v>0</v>
      </c>
      <c r="BT43" s="41">
        <v>0</v>
      </c>
      <c r="BU43" s="41">
        <v>0</v>
      </c>
      <c r="BV43" s="41">
        <v>1</v>
      </c>
      <c r="BW43" s="41">
        <v>0</v>
      </c>
      <c r="BX43" s="41">
        <v>0</v>
      </c>
      <c r="BY43" s="41">
        <v>0</v>
      </c>
      <c r="BZ43" s="41">
        <v>0</v>
      </c>
      <c r="CA43" s="41">
        <v>0</v>
      </c>
      <c r="CB43" s="41">
        <v>0</v>
      </c>
      <c r="CC43" s="41">
        <v>0</v>
      </c>
      <c r="CD43" s="41">
        <v>0</v>
      </c>
      <c r="CE43" s="41">
        <v>0</v>
      </c>
      <c r="CF43" s="41">
        <v>0</v>
      </c>
      <c r="CG43" s="41">
        <v>0</v>
      </c>
      <c r="CH43" s="41">
        <v>0</v>
      </c>
      <c r="CI43" s="94">
        <v>0</v>
      </c>
      <c r="CJ43" s="1">
        <f t="shared" si="18"/>
        <v>9</v>
      </c>
      <c r="CK43" s="1">
        <f t="shared" si="19"/>
        <v>8</v>
      </c>
      <c r="CL43" s="1">
        <f t="shared" si="27"/>
        <v>8</v>
      </c>
      <c r="CM43" s="1">
        <f t="shared" si="28"/>
        <v>7</v>
      </c>
      <c r="CN43" s="1">
        <f t="shared" si="20"/>
        <v>1</v>
      </c>
      <c r="CO43" s="1">
        <f t="shared" si="21"/>
        <v>1</v>
      </c>
      <c r="CP43">
        <v>41.4</v>
      </c>
      <c r="CQ43">
        <v>96.4</v>
      </c>
      <c r="CR43">
        <v>-4.9000000000000004</v>
      </c>
      <c r="CS43">
        <v>22</v>
      </c>
      <c r="CT43" s="3">
        <f t="shared" si="22"/>
        <v>22.286000000000005</v>
      </c>
      <c r="CU43">
        <v>3</v>
      </c>
      <c r="CV43">
        <v>90</v>
      </c>
      <c r="CW43">
        <v>900</v>
      </c>
      <c r="CX43" s="62">
        <v>901</v>
      </c>
      <c r="CY43" s="3">
        <v>0</v>
      </c>
      <c r="CZ43" s="3">
        <v>2</v>
      </c>
      <c r="DA43" s="3">
        <v>0</v>
      </c>
      <c r="DB43" s="3">
        <v>1</v>
      </c>
      <c r="DC43" s="3">
        <v>0</v>
      </c>
      <c r="DD43" s="2">
        <v>4</v>
      </c>
      <c r="DE43" s="3">
        <v>1</v>
      </c>
      <c r="DF43" s="3">
        <v>0</v>
      </c>
      <c r="DG43" s="3">
        <v>0</v>
      </c>
      <c r="DH43" s="3">
        <v>0</v>
      </c>
      <c r="DI43" s="3">
        <v>0</v>
      </c>
      <c r="DJ43" s="2">
        <v>0</v>
      </c>
      <c r="DK43" s="3">
        <v>0</v>
      </c>
      <c r="DL43" s="3">
        <v>0</v>
      </c>
      <c r="DM43" s="3">
        <v>0</v>
      </c>
      <c r="DN43" s="3">
        <v>0</v>
      </c>
      <c r="DO43" s="2">
        <v>0</v>
      </c>
      <c r="DP43" s="3">
        <v>0</v>
      </c>
      <c r="DQ43" s="3">
        <v>0</v>
      </c>
      <c r="DR43" s="3">
        <v>0</v>
      </c>
      <c r="DS43" s="3">
        <v>0</v>
      </c>
      <c r="DT43" s="2">
        <v>0</v>
      </c>
      <c r="DU43" s="3">
        <v>0</v>
      </c>
      <c r="DV43" s="3">
        <v>0</v>
      </c>
      <c r="DW43" s="3">
        <v>0</v>
      </c>
      <c r="DX43" s="3">
        <v>0</v>
      </c>
      <c r="DY43" s="58">
        <v>0</v>
      </c>
      <c r="DZ43" s="1">
        <v>0</v>
      </c>
      <c r="EA43" s="1">
        <v>0</v>
      </c>
      <c r="EB43" s="1">
        <v>0</v>
      </c>
      <c r="EC43" s="3">
        <v>0</v>
      </c>
      <c r="ED43" s="3">
        <v>0</v>
      </c>
      <c r="EE43" s="2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2">
        <v>0</v>
      </c>
      <c r="EL43" s="3">
        <v>0</v>
      </c>
      <c r="EM43" s="3">
        <v>0</v>
      </c>
      <c r="EN43" s="3">
        <v>0</v>
      </c>
      <c r="EO43" s="3">
        <v>0</v>
      </c>
      <c r="EP43" s="2">
        <v>0</v>
      </c>
      <c r="EQ43" s="3">
        <v>0</v>
      </c>
      <c r="ER43" s="3">
        <v>0</v>
      </c>
      <c r="ES43" s="3">
        <v>0</v>
      </c>
      <c r="ET43" s="3">
        <v>0</v>
      </c>
      <c r="EU43" s="51">
        <v>0</v>
      </c>
      <c r="EV43" s="3">
        <v>0</v>
      </c>
      <c r="EW43" s="3">
        <v>0</v>
      </c>
      <c r="EX43" s="3">
        <v>0</v>
      </c>
      <c r="EY43" s="3">
        <v>0</v>
      </c>
      <c r="EZ43" s="2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2">
        <v>0</v>
      </c>
    </row>
    <row r="44" spans="1:163">
      <c r="A44" t="s">
        <v>50</v>
      </c>
      <c r="B44" t="s">
        <v>43</v>
      </c>
      <c r="C44" t="s">
        <v>8</v>
      </c>
      <c r="D44">
        <v>9</v>
      </c>
      <c r="E44" t="s">
        <v>187</v>
      </c>
      <c r="F44" t="str">
        <f t="shared" si="0"/>
        <v>ABLA-L-9N</v>
      </c>
      <c r="G44" s="49">
        <v>625</v>
      </c>
      <c r="H44" s="1">
        <f t="shared" si="29"/>
        <v>48.616250000000001</v>
      </c>
      <c r="I44" s="3">
        <v>750</v>
      </c>
      <c r="J44" s="1">
        <f t="shared" si="30"/>
        <v>113.8475</v>
      </c>
      <c r="L44" s="3">
        <v>1614</v>
      </c>
      <c r="M44" s="3">
        <v>43.8</v>
      </c>
      <c r="N44" s="3">
        <v>240</v>
      </c>
      <c r="O44" s="15">
        <v>25.4</v>
      </c>
      <c r="P44" s="16">
        <v>0.7</v>
      </c>
      <c r="Q44" s="3">
        <v>10</v>
      </c>
      <c r="R44" s="3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s="62">
        <v>0</v>
      </c>
      <c r="BB44" s="1">
        <f t="shared" si="4"/>
        <v>80</v>
      </c>
      <c r="BC44" s="1">
        <f t="shared" si="24"/>
        <v>50</v>
      </c>
      <c r="BD44" s="1">
        <f t="shared" si="25"/>
        <v>50</v>
      </c>
      <c r="BE44" s="1">
        <f t="shared" si="7"/>
        <v>0</v>
      </c>
      <c r="BF44" s="1">
        <f t="shared" si="26"/>
        <v>50</v>
      </c>
      <c r="BG44" s="1">
        <f t="shared" si="9"/>
        <v>30</v>
      </c>
      <c r="BH44" s="1">
        <f t="shared" si="10"/>
        <v>30</v>
      </c>
      <c r="BI44" s="1">
        <f t="shared" si="11"/>
        <v>0</v>
      </c>
      <c r="BJ44" s="1">
        <f t="shared" si="12"/>
        <v>30</v>
      </c>
      <c r="BK44" s="1">
        <f t="shared" si="13"/>
        <v>80</v>
      </c>
      <c r="BL44" s="1">
        <f t="shared" si="14"/>
        <v>0</v>
      </c>
      <c r="BM44" s="1">
        <f t="shared" si="15"/>
        <v>0</v>
      </c>
      <c r="BN44" s="41">
        <v>0</v>
      </c>
      <c r="BO44" s="41">
        <v>1</v>
      </c>
      <c r="BP44" s="41">
        <v>0</v>
      </c>
      <c r="BQ44" s="41">
        <v>0</v>
      </c>
      <c r="BR44" s="41">
        <v>0</v>
      </c>
      <c r="BS44" s="41">
        <v>0</v>
      </c>
      <c r="BT44" s="41">
        <v>0</v>
      </c>
      <c r="BU44" s="41">
        <v>0</v>
      </c>
      <c r="BV44" s="41">
        <v>0</v>
      </c>
      <c r="BW44" s="41">
        <v>0</v>
      </c>
      <c r="BX44" s="41">
        <v>0</v>
      </c>
      <c r="BY44" s="41">
        <v>0</v>
      </c>
      <c r="BZ44" s="41">
        <v>0</v>
      </c>
      <c r="CA44" s="41">
        <v>0</v>
      </c>
      <c r="CB44" s="41">
        <v>0</v>
      </c>
      <c r="CC44" s="41">
        <v>0</v>
      </c>
      <c r="CD44" s="41">
        <v>0</v>
      </c>
      <c r="CE44" s="41">
        <v>0</v>
      </c>
      <c r="CF44" s="41">
        <v>0</v>
      </c>
      <c r="CG44" s="41">
        <v>0</v>
      </c>
      <c r="CH44" s="41">
        <v>0</v>
      </c>
      <c r="CI44" s="94">
        <v>0</v>
      </c>
      <c r="CJ44" s="1">
        <f t="shared" si="18"/>
        <v>1</v>
      </c>
      <c r="CK44" s="1">
        <f t="shared" si="19"/>
        <v>0</v>
      </c>
      <c r="CL44" s="1">
        <f t="shared" si="27"/>
        <v>1</v>
      </c>
      <c r="CM44" s="1">
        <f t="shared" si="28"/>
        <v>0</v>
      </c>
      <c r="CN44" s="1">
        <f t="shared" si="20"/>
        <v>0</v>
      </c>
      <c r="CO44" s="1">
        <f t="shared" si="21"/>
        <v>0</v>
      </c>
      <c r="CP44">
        <v>33.9</v>
      </c>
      <c r="CQ44">
        <v>99.4</v>
      </c>
      <c r="CR44">
        <v>-0.9</v>
      </c>
      <c r="CS44">
        <v>21</v>
      </c>
      <c r="CT44" s="3">
        <f t="shared" si="22"/>
        <v>21.063000000000002</v>
      </c>
      <c r="CU44">
        <v>0</v>
      </c>
      <c r="CV44">
        <v>90</v>
      </c>
      <c r="CW44">
        <v>898</v>
      </c>
      <c r="CX44" s="62">
        <v>899</v>
      </c>
      <c r="CY44" s="3">
        <v>1</v>
      </c>
      <c r="CZ44" s="3">
        <v>3</v>
      </c>
      <c r="DA44" s="3">
        <v>1</v>
      </c>
      <c r="DB44" s="3">
        <v>0</v>
      </c>
      <c r="DC44" s="3">
        <v>0</v>
      </c>
      <c r="DE44" s="3">
        <v>1</v>
      </c>
      <c r="DF44" s="3">
        <v>5</v>
      </c>
      <c r="DG44" s="3">
        <v>0</v>
      </c>
      <c r="DH44" s="3">
        <v>0</v>
      </c>
      <c r="DI44" s="3">
        <v>0</v>
      </c>
      <c r="DJ44" s="2">
        <v>0</v>
      </c>
      <c r="DK44" s="3">
        <v>0</v>
      </c>
      <c r="DL44" s="3">
        <v>0</v>
      </c>
      <c r="DM44" s="3">
        <v>0</v>
      </c>
      <c r="DN44" s="3">
        <v>0</v>
      </c>
      <c r="DO44" s="2">
        <v>0</v>
      </c>
      <c r="DP44" s="3">
        <v>0</v>
      </c>
      <c r="DQ44" s="3">
        <v>0</v>
      </c>
      <c r="DR44" s="3">
        <v>0</v>
      </c>
      <c r="DS44" s="3">
        <v>0</v>
      </c>
      <c r="DT44" s="2">
        <v>0</v>
      </c>
      <c r="DU44" s="3">
        <v>0</v>
      </c>
      <c r="DV44" s="3">
        <v>0</v>
      </c>
      <c r="DW44" s="3">
        <v>0</v>
      </c>
      <c r="DX44" s="3">
        <v>0</v>
      </c>
      <c r="DY44" s="58">
        <v>0</v>
      </c>
      <c r="DZ44" s="1">
        <v>0</v>
      </c>
      <c r="EA44" s="1">
        <v>0</v>
      </c>
      <c r="EB44" s="1">
        <v>0</v>
      </c>
      <c r="EC44" s="3">
        <v>0</v>
      </c>
      <c r="ED44" s="3">
        <v>0</v>
      </c>
      <c r="EE44" s="2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2">
        <v>0</v>
      </c>
      <c r="EL44" s="3">
        <v>0</v>
      </c>
      <c r="EM44" s="3">
        <v>0</v>
      </c>
      <c r="EN44" s="3">
        <v>0</v>
      </c>
      <c r="EO44" s="3">
        <v>0</v>
      </c>
      <c r="EP44" s="2">
        <v>0</v>
      </c>
      <c r="EQ44" s="3">
        <v>0</v>
      </c>
      <c r="ER44" s="3">
        <v>0</v>
      </c>
      <c r="ES44" s="3">
        <v>0</v>
      </c>
      <c r="ET44" s="3">
        <v>0</v>
      </c>
      <c r="EU44" s="51">
        <v>0</v>
      </c>
      <c r="EV44" s="3">
        <v>0</v>
      </c>
      <c r="EW44" s="3">
        <v>0</v>
      </c>
      <c r="EX44" s="3">
        <v>0</v>
      </c>
      <c r="EY44" s="3">
        <v>0</v>
      </c>
      <c r="EZ44" s="2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2">
        <v>0</v>
      </c>
    </row>
    <row r="45" spans="1:163">
      <c r="A45" t="s">
        <v>50</v>
      </c>
      <c r="B45" t="s">
        <v>43</v>
      </c>
      <c r="C45" t="s">
        <v>8</v>
      </c>
      <c r="D45">
        <v>10</v>
      </c>
      <c r="E45" t="s">
        <v>186</v>
      </c>
      <c r="F45" t="str">
        <f t="shared" si="0"/>
        <v>ABLA-L-10C</v>
      </c>
      <c r="G45" s="49">
        <v>726</v>
      </c>
      <c r="H45" s="1">
        <f t="shared" si="29"/>
        <v>48.617260000000002</v>
      </c>
      <c r="I45" s="3">
        <v>732</v>
      </c>
      <c r="J45" s="1">
        <f t="shared" si="30"/>
        <v>113.84732000000001</v>
      </c>
      <c r="L45" s="1">
        <v>1601</v>
      </c>
      <c r="M45" s="3">
        <v>33.909999999999997</v>
      </c>
      <c r="N45" s="3">
        <v>260</v>
      </c>
      <c r="O45" s="15">
        <v>22.1</v>
      </c>
      <c r="P45" s="16">
        <v>0.9</v>
      </c>
      <c r="Q45" s="3">
        <v>10</v>
      </c>
      <c r="R45" s="3">
        <v>10</v>
      </c>
      <c r="S45" s="3">
        <v>0</v>
      </c>
      <c r="T45" s="3">
        <v>1</v>
      </c>
      <c r="U45" s="3">
        <v>5</v>
      </c>
      <c r="V45" s="3">
        <v>0</v>
      </c>
      <c r="W45" s="3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s="62">
        <v>0</v>
      </c>
      <c r="BB45" s="1">
        <f t="shared" si="4"/>
        <v>210</v>
      </c>
      <c r="BC45" s="1">
        <f t="shared" si="24"/>
        <v>100</v>
      </c>
      <c r="BD45" s="1">
        <f t="shared" si="25"/>
        <v>100</v>
      </c>
      <c r="BE45" s="1">
        <f t="shared" si="7"/>
        <v>10</v>
      </c>
      <c r="BF45" s="1">
        <f t="shared" si="26"/>
        <v>110</v>
      </c>
      <c r="BG45" s="1">
        <f t="shared" si="9"/>
        <v>60</v>
      </c>
      <c r="BH45" s="1">
        <f t="shared" si="10"/>
        <v>60</v>
      </c>
      <c r="BI45" s="1">
        <f t="shared" si="11"/>
        <v>40</v>
      </c>
      <c r="BJ45" s="1">
        <f t="shared" si="12"/>
        <v>100</v>
      </c>
      <c r="BK45" s="1">
        <f t="shared" si="13"/>
        <v>160</v>
      </c>
      <c r="BL45" s="1">
        <f t="shared" si="14"/>
        <v>0</v>
      </c>
      <c r="BM45" s="1">
        <f t="shared" si="15"/>
        <v>50</v>
      </c>
      <c r="BN45" s="41">
        <v>5</v>
      </c>
      <c r="BO45" s="41">
        <v>1</v>
      </c>
      <c r="BP45" s="41">
        <v>1</v>
      </c>
      <c r="BQ45" s="41">
        <v>0</v>
      </c>
      <c r="BR45" s="41">
        <v>0</v>
      </c>
      <c r="BS45" s="41">
        <v>0</v>
      </c>
      <c r="BT45" s="41">
        <v>0</v>
      </c>
      <c r="BU45" s="41">
        <v>0</v>
      </c>
      <c r="BV45" s="41">
        <v>1</v>
      </c>
      <c r="BW45" s="41">
        <v>0</v>
      </c>
      <c r="BX45" s="41">
        <v>0</v>
      </c>
      <c r="BY45" s="41">
        <v>0</v>
      </c>
      <c r="BZ45" s="41">
        <v>0</v>
      </c>
      <c r="CA45" s="41">
        <v>0</v>
      </c>
      <c r="CB45" s="41">
        <v>0</v>
      </c>
      <c r="CC45" s="41">
        <v>0</v>
      </c>
      <c r="CD45" s="41">
        <v>0</v>
      </c>
      <c r="CE45" s="41">
        <v>0</v>
      </c>
      <c r="CF45" s="41">
        <v>0</v>
      </c>
      <c r="CG45" s="41">
        <v>0</v>
      </c>
      <c r="CH45" s="41">
        <v>0</v>
      </c>
      <c r="CI45" s="94">
        <v>0</v>
      </c>
      <c r="CJ45" s="1">
        <f t="shared" si="18"/>
        <v>8</v>
      </c>
      <c r="CK45" s="1">
        <f t="shared" si="19"/>
        <v>7</v>
      </c>
      <c r="CL45" s="1">
        <f t="shared" si="27"/>
        <v>6</v>
      </c>
      <c r="CM45" s="1">
        <f t="shared" si="28"/>
        <v>5</v>
      </c>
      <c r="CN45" s="1">
        <f t="shared" si="20"/>
        <v>2</v>
      </c>
      <c r="CO45" s="1">
        <f t="shared" si="21"/>
        <v>2</v>
      </c>
      <c r="CP45">
        <v>41.7</v>
      </c>
      <c r="CQ45">
        <v>82.1</v>
      </c>
      <c r="CR45">
        <v>-6.4</v>
      </c>
      <c r="CS45">
        <v>20</v>
      </c>
      <c r="CT45" s="3">
        <f t="shared" si="22"/>
        <v>17.7</v>
      </c>
      <c r="CU45">
        <v>3</v>
      </c>
      <c r="CV45">
        <v>30</v>
      </c>
      <c r="CW45">
        <v>906</v>
      </c>
      <c r="CX45" s="62">
        <v>907</v>
      </c>
      <c r="CY45" s="3">
        <v>3</v>
      </c>
      <c r="CZ45" s="3">
        <v>3</v>
      </c>
      <c r="DA45" s="3">
        <v>6</v>
      </c>
      <c r="DB45" s="3">
        <v>5</v>
      </c>
      <c r="DC45" s="3">
        <v>0</v>
      </c>
      <c r="DD45" s="2" t="s">
        <v>258</v>
      </c>
      <c r="DE45" s="3">
        <v>4</v>
      </c>
      <c r="DF45" s="3">
        <v>1</v>
      </c>
      <c r="DG45" s="3">
        <v>0</v>
      </c>
      <c r="DH45" s="3">
        <v>0</v>
      </c>
      <c r="DI45" s="3">
        <v>0</v>
      </c>
      <c r="DJ45" s="2">
        <v>0</v>
      </c>
      <c r="DK45" s="3">
        <v>0</v>
      </c>
      <c r="DL45" s="3">
        <v>1</v>
      </c>
      <c r="DM45" s="3">
        <v>0</v>
      </c>
      <c r="DN45" s="3">
        <v>0</v>
      </c>
      <c r="DO45" s="2">
        <v>0</v>
      </c>
      <c r="DP45" s="3">
        <v>0</v>
      </c>
      <c r="DQ45" s="3">
        <v>0</v>
      </c>
      <c r="DR45" s="3">
        <v>0</v>
      </c>
      <c r="DS45" s="3">
        <v>0</v>
      </c>
      <c r="DT45" s="2">
        <v>0</v>
      </c>
      <c r="DU45" s="3">
        <v>0</v>
      </c>
      <c r="DV45" s="3">
        <v>0</v>
      </c>
      <c r="DW45" s="3">
        <v>0</v>
      </c>
      <c r="DX45" s="3">
        <v>0</v>
      </c>
      <c r="DY45" s="58">
        <v>0</v>
      </c>
      <c r="DZ45" s="1">
        <v>0</v>
      </c>
      <c r="EA45" s="1">
        <v>0</v>
      </c>
      <c r="EB45" s="1">
        <v>0</v>
      </c>
      <c r="EC45" s="3">
        <v>0</v>
      </c>
      <c r="ED45" s="3">
        <v>0</v>
      </c>
      <c r="EE45" s="2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2">
        <v>0</v>
      </c>
      <c r="EL45" s="3">
        <v>0</v>
      </c>
      <c r="EM45" s="3">
        <v>0</v>
      </c>
      <c r="EN45" s="3">
        <v>0</v>
      </c>
      <c r="EO45" s="3">
        <v>0</v>
      </c>
      <c r="EP45" s="2">
        <v>0</v>
      </c>
      <c r="EQ45" s="3">
        <v>0</v>
      </c>
      <c r="ER45" s="3">
        <v>0</v>
      </c>
      <c r="ES45" s="3">
        <v>0</v>
      </c>
      <c r="ET45" s="3">
        <v>0</v>
      </c>
      <c r="EU45" s="51">
        <v>0</v>
      </c>
      <c r="EV45" s="3">
        <v>0</v>
      </c>
      <c r="EW45" s="3">
        <v>0</v>
      </c>
      <c r="EX45" s="3">
        <v>0</v>
      </c>
      <c r="EY45" s="3">
        <v>0</v>
      </c>
      <c r="EZ45" s="2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2">
        <v>0</v>
      </c>
    </row>
    <row r="46" spans="1:163">
      <c r="A46" t="s">
        <v>50</v>
      </c>
      <c r="B46" t="s">
        <v>43</v>
      </c>
      <c r="C46" t="s">
        <v>8</v>
      </c>
      <c r="D46">
        <v>10</v>
      </c>
      <c r="E46" t="s">
        <v>187</v>
      </c>
      <c r="F46" t="str">
        <f t="shared" si="0"/>
        <v>ABLA-L-10N</v>
      </c>
      <c r="G46" s="49">
        <v>721</v>
      </c>
      <c r="H46" s="1">
        <f t="shared" si="29"/>
        <v>48.61721</v>
      </c>
      <c r="I46" s="3">
        <v>757</v>
      </c>
      <c r="J46" s="1">
        <f t="shared" si="30"/>
        <v>113.84757</v>
      </c>
      <c r="K46" s="3"/>
      <c r="L46" s="3">
        <v>1598</v>
      </c>
      <c r="M46" s="3">
        <v>33.71</v>
      </c>
      <c r="N46" s="3">
        <v>280</v>
      </c>
      <c r="O46" s="15">
        <v>23.9</v>
      </c>
      <c r="P46" s="16">
        <v>0.8</v>
      </c>
      <c r="Q46" s="3">
        <v>10</v>
      </c>
      <c r="R46" s="3">
        <v>3</v>
      </c>
      <c r="S46" s="3">
        <v>0</v>
      </c>
      <c r="T46" s="3">
        <v>0</v>
      </c>
      <c r="U46" s="3">
        <v>5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s="62">
        <v>0</v>
      </c>
      <c r="BB46" s="1">
        <f t="shared" si="4"/>
        <v>110</v>
      </c>
      <c r="BC46" s="1">
        <f t="shared" si="24"/>
        <v>30</v>
      </c>
      <c r="BD46" s="1">
        <f t="shared" si="25"/>
        <v>30</v>
      </c>
      <c r="BE46" s="1">
        <f t="shared" si="7"/>
        <v>0</v>
      </c>
      <c r="BF46" s="1">
        <f t="shared" si="26"/>
        <v>30</v>
      </c>
      <c r="BG46" s="1">
        <f t="shared" si="9"/>
        <v>80</v>
      </c>
      <c r="BH46" s="1">
        <f t="shared" si="10"/>
        <v>80</v>
      </c>
      <c r="BI46" s="1">
        <f t="shared" si="11"/>
        <v>0</v>
      </c>
      <c r="BJ46" s="1">
        <f t="shared" si="12"/>
        <v>80</v>
      </c>
      <c r="BK46" s="1">
        <f t="shared" si="13"/>
        <v>110</v>
      </c>
      <c r="BL46" s="1">
        <f t="shared" si="14"/>
        <v>0</v>
      </c>
      <c r="BM46" s="1">
        <f t="shared" si="15"/>
        <v>0</v>
      </c>
      <c r="BN46" s="41">
        <v>1</v>
      </c>
      <c r="BO46" s="41">
        <v>0</v>
      </c>
      <c r="BP46" s="41">
        <v>1</v>
      </c>
      <c r="BQ46" s="41">
        <v>0</v>
      </c>
      <c r="BR46" s="41">
        <v>0</v>
      </c>
      <c r="BS46" s="41">
        <v>0</v>
      </c>
      <c r="BT46" s="41">
        <v>0</v>
      </c>
      <c r="BU46" s="41">
        <v>0</v>
      </c>
      <c r="BV46" s="41">
        <v>1</v>
      </c>
      <c r="BW46" s="41">
        <v>0</v>
      </c>
      <c r="BX46" s="41">
        <v>0</v>
      </c>
      <c r="BY46" s="41">
        <v>0</v>
      </c>
      <c r="BZ46" s="41">
        <v>0</v>
      </c>
      <c r="CA46" s="41">
        <v>0</v>
      </c>
      <c r="CB46" s="41">
        <v>0</v>
      </c>
      <c r="CC46" s="41">
        <v>0</v>
      </c>
      <c r="CD46" s="41">
        <v>0</v>
      </c>
      <c r="CE46" s="41">
        <v>0</v>
      </c>
      <c r="CF46" s="41">
        <v>0</v>
      </c>
      <c r="CG46" s="41">
        <v>0</v>
      </c>
      <c r="CH46" s="41">
        <v>0</v>
      </c>
      <c r="CI46" s="94">
        <v>0</v>
      </c>
      <c r="CJ46" s="1">
        <f t="shared" si="18"/>
        <v>3</v>
      </c>
      <c r="CK46" s="1">
        <f t="shared" si="19"/>
        <v>3</v>
      </c>
      <c r="CL46" s="1">
        <f t="shared" si="27"/>
        <v>1</v>
      </c>
      <c r="CM46" s="1">
        <f t="shared" si="28"/>
        <v>1</v>
      </c>
      <c r="CN46" s="1">
        <f t="shared" si="20"/>
        <v>2</v>
      </c>
      <c r="CO46" s="1">
        <f t="shared" si="21"/>
        <v>2</v>
      </c>
      <c r="CP46">
        <v>30.1</v>
      </c>
      <c r="CQ46">
        <v>64</v>
      </c>
      <c r="CR46">
        <v>0.5</v>
      </c>
      <c r="CS46">
        <v>17</v>
      </c>
      <c r="CT46" s="3">
        <f t="shared" si="22"/>
        <v>10.795</v>
      </c>
      <c r="CU46">
        <v>1</v>
      </c>
      <c r="CV46">
        <v>30</v>
      </c>
      <c r="CW46">
        <v>908</v>
      </c>
      <c r="CX46" s="62">
        <v>909</v>
      </c>
      <c r="CY46" s="3">
        <v>9</v>
      </c>
      <c r="CZ46" s="3">
        <v>6</v>
      </c>
      <c r="DA46" s="3">
        <v>3</v>
      </c>
      <c r="DB46" s="3">
        <v>2</v>
      </c>
      <c r="DC46" s="3">
        <v>0</v>
      </c>
      <c r="DD46" s="2" t="s">
        <v>255</v>
      </c>
      <c r="DE46" s="3">
        <v>3</v>
      </c>
      <c r="DF46" s="3">
        <v>3</v>
      </c>
      <c r="DG46" s="3">
        <v>0</v>
      </c>
      <c r="DH46" s="3">
        <v>0</v>
      </c>
      <c r="DI46" s="3">
        <v>0</v>
      </c>
      <c r="DJ46" s="2">
        <v>0</v>
      </c>
      <c r="DK46" s="3">
        <v>0</v>
      </c>
      <c r="DL46" s="3">
        <v>0</v>
      </c>
      <c r="DM46" s="3">
        <v>0</v>
      </c>
      <c r="DN46" s="3">
        <v>0</v>
      </c>
      <c r="DO46" s="2">
        <v>0</v>
      </c>
      <c r="DP46" s="3">
        <v>0</v>
      </c>
      <c r="DQ46" s="3">
        <v>0</v>
      </c>
      <c r="DR46" s="3">
        <v>0</v>
      </c>
      <c r="DS46" s="3">
        <v>0</v>
      </c>
      <c r="DT46" s="2">
        <v>0</v>
      </c>
      <c r="DU46" s="3">
        <v>0</v>
      </c>
      <c r="DV46" s="3">
        <v>0</v>
      </c>
      <c r="DW46" s="3">
        <v>0</v>
      </c>
      <c r="DX46" s="3">
        <v>0</v>
      </c>
      <c r="DY46" s="58">
        <v>0</v>
      </c>
      <c r="DZ46" s="1">
        <v>0</v>
      </c>
      <c r="EA46" s="1">
        <v>0</v>
      </c>
      <c r="EB46" s="1">
        <v>0</v>
      </c>
      <c r="EC46" s="3">
        <v>0</v>
      </c>
      <c r="ED46" s="3">
        <v>0</v>
      </c>
      <c r="EE46" s="2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2">
        <v>0</v>
      </c>
      <c r="EL46" s="3">
        <v>0</v>
      </c>
      <c r="EM46" s="3">
        <v>0</v>
      </c>
      <c r="EN46" s="3">
        <v>0</v>
      </c>
      <c r="EO46" s="3">
        <v>0</v>
      </c>
      <c r="EP46" s="2">
        <v>0</v>
      </c>
      <c r="EQ46" s="3">
        <v>0</v>
      </c>
      <c r="ER46" s="3">
        <v>0</v>
      </c>
      <c r="ES46" s="3">
        <v>0</v>
      </c>
      <c r="ET46" s="3">
        <v>0</v>
      </c>
      <c r="EU46" s="51">
        <v>0</v>
      </c>
      <c r="EV46" s="3">
        <v>0</v>
      </c>
      <c r="EW46" s="3">
        <v>0</v>
      </c>
      <c r="EX46" s="3">
        <v>0</v>
      </c>
      <c r="EY46" s="3">
        <v>0</v>
      </c>
      <c r="EZ46" s="2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2">
        <v>0</v>
      </c>
    </row>
    <row r="47" spans="1:163">
      <c r="A47" t="s">
        <v>50</v>
      </c>
      <c r="B47" t="s">
        <v>43</v>
      </c>
      <c r="C47" t="s">
        <v>8</v>
      </c>
      <c r="D47">
        <v>11</v>
      </c>
      <c r="E47" t="s">
        <v>186</v>
      </c>
      <c r="F47" t="str">
        <f t="shared" si="0"/>
        <v>ABLA-L-11C</v>
      </c>
      <c r="G47" s="49">
        <v>773</v>
      </c>
      <c r="H47" s="1">
        <f t="shared" si="29"/>
        <v>48.617730000000002</v>
      </c>
      <c r="I47" s="3">
        <v>765</v>
      </c>
      <c r="J47" s="1">
        <f t="shared" si="30"/>
        <v>113.84765</v>
      </c>
      <c r="K47" s="3"/>
      <c r="L47" s="3">
        <v>1590</v>
      </c>
      <c r="M47" s="3">
        <v>51.81</v>
      </c>
      <c r="N47" s="3">
        <v>275</v>
      </c>
      <c r="O47" s="15">
        <v>20.8</v>
      </c>
      <c r="P47" s="16">
        <v>0.9</v>
      </c>
      <c r="Q47" s="3">
        <v>10</v>
      </c>
      <c r="R47" s="3">
        <v>9</v>
      </c>
      <c r="S47" s="3">
        <v>0</v>
      </c>
      <c r="T47" s="3">
        <v>0</v>
      </c>
      <c r="U47" s="3">
        <v>1</v>
      </c>
      <c r="V47" s="3">
        <v>0</v>
      </c>
      <c r="W47" s="3">
        <v>1</v>
      </c>
      <c r="X47" s="3">
        <v>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s="62">
        <v>0</v>
      </c>
      <c r="BB47" s="1">
        <f t="shared" si="4"/>
        <v>130</v>
      </c>
      <c r="BC47" s="1">
        <f t="shared" si="24"/>
        <v>90</v>
      </c>
      <c r="BD47" s="1">
        <f t="shared" si="25"/>
        <v>90</v>
      </c>
      <c r="BE47" s="1">
        <f t="shared" si="7"/>
        <v>0</v>
      </c>
      <c r="BF47" s="1">
        <f t="shared" si="26"/>
        <v>90</v>
      </c>
      <c r="BG47" s="1">
        <f t="shared" si="9"/>
        <v>30</v>
      </c>
      <c r="BH47" s="1">
        <f t="shared" si="10"/>
        <v>30</v>
      </c>
      <c r="BI47" s="1">
        <f t="shared" si="11"/>
        <v>10</v>
      </c>
      <c r="BJ47" s="1">
        <f t="shared" si="12"/>
        <v>40</v>
      </c>
      <c r="BK47" s="1">
        <f t="shared" si="13"/>
        <v>120</v>
      </c>
      <c r="BL47" s="1">
        <f t="shared" si="14"/>
        <v>0</v>
      </c>
      <c r="BM47" s="1">
        <f t="shared" si="15"/>
        <v>10</v>
      </c>
      <c r="BN47" s="41">
        <v>8</v>
      </c>
      <c r="BO47" s="41">
        <v>0</v>
      </c>
      <c r="BP47" s="41">
        <v>0</v>
      </c>
      <c r="BQ47" s="41">
        <v>0</v>
      </c>
      <c r="BR47" s="41">
        <v>1</v>
      </c>
      <c r="BS47" s="41">
        <v>0</v>
      </c>
      <c r="BT47" s="41">
        <v>0</v>
      </c>
      <c r="BU47" s="41">
        <v>0</v>
      </c>
      <c r="BV47" s="41">
        <v>0</v>
      </c>
      <c r="BW47" s="41">
        <v>0</v>
      </c>
      <c r="BX47" s="41">
        <v>0</v>
      </c>
      <c r="BY47" s="41">
        <v>0</v>
      </c>
      <c r="BZ47" s="41">
        <v>1</v>
      </c>
      <c r="CA47" s="41">
        <v>0</v>
      </c>
      <c r="CB47" s="41">
        <v>0</v>
      </c>
      <c r="CC47" s="41">
        <v>0</v>
      </c>
      <c r="CD47" s="41">
        <v>0</v>
      </c>
      <c r="CE47" s="41">
        <v>0</v>
      </c>
      <c r="CF47" s="41">
        <v>0</v>
      </c>
      <c r="CG47" s="41">
        <v>0</v>
      </c>
      <c r="CH47" s="41">
        <v>0</v>
      </c>
      <c r="CI47" s="94">
        <v>0</v>
      </c>
      <c r="CJ47" s="1">
        <f t="shared" si="18"/>
        <v>10</v>
      </c>
      <c r="CK47" s="1">
        <f t="shared" si="19"/>
        <v>10</v>
      </c>
      <c r="CL47" s="1">
        <f t="shared" si="27"/>
        <v>8</v>
      </c>
      <c r="CM47" s="1">
        <f t="shared" si="28"/>
        <v>8</v>
      </c>
      <c r="CN47" s="1">
        <f t="shared" si="20"/>
        <v>2</v>
      </c>
      <c r="CO47" s="1">
        <f t="shared" si="21"/>
        <v>2</v>
      </c>
      <c r="CP47">
        <v>62</v>
      </c>
      <c r="CQ47">
        <v>110</v>
      </c>
      <c r="CR47">
        <v>-12.4</v>
      </c>
      <c r="CS47">
        <v>14</v>
      </c>
      <c r="CT47" s="3">
        <f t="shared" si="22"/>
        <v>17.136000000000003</v>
      </c>
      <c r="CU47">
        <v>3</v>
      </c>
      <c r="CV47">
        <v>40</v>
      </c>
      <c r="CW47">
        <v>910</v>
      </c>
      <c r="CX47" s="62">
        <v>911</v>
      </c>
      <c r="CY47" s="3">
        <v>0</v>
      </c>
      <c r="CZ47" s="3">
        <v>2</v>
      </c>
      <c r="DA47" s="3">
        <v>0</v>
      </c>
      <c r="DB47" s="3">
        <v>1</v>
      </c>
      <c r="DC47" s="3">
        <v>0</v>
      </c>
      <c r="DE47" s="3">
        <v>6</v>
      </c>
      <c r="DF47" s="3">
        <v>3</v>
      </c>
      <c r="DG47" s="3">
        <v>0</v>
      </c>
      <c r="DH47" s="3">
        <v>3</v>
      </c>
      <c r="DI47" s="3">
        <v>0</v>
      </c>
      <c r="DJ47" s="2">
        <v>0</v>
      </c>
      <c r="DK47" s="3">
        <v>0</v>
      </c>
      <c r="DL47" s="3">
        <v>0</v>
      </c>
      <c r="DM47" s="3">
        <v>0</v>
      </c>
      <c r="DN47" s="3">
        <v>0</v>
      </c>
      <c r="DO47" s="2">
        <v>0</v>
      </c>
      <c r="DP47" s="3">
        <v>0</v>
      </c>
      <c r="DQ47" s="3">
        <v>0</v>
      </c>
      <c r="DR47" s="3">
        <v>0</v>
      </c>
      <c r="DS47" s="3">
        <v>0</v>
      </c>
      <c r="DT47" s="2">
        <v>0</v>
      </c>
      <c r="DU47" s="3">
        <v>0</v>
      </c>
      <c r="DV47" s="3">
        <v>0</v>
      </c>
      <c r="DW47" s="3">
        <v>0</v>
      </c>
      <c r="DX47" s="3">
        <v>0</v>
      </c>
      <c r="DY47" s="58">
        <v>0</v>
      </c>
      <c r="DZ47" s="1">
        <v>0</v>
      </c>
      <c r="EA47" s="1">
        <v>0</v>
      </c>
      <c r="EB47" s="1">
        <v>0</v>
      </c>
      <c r="EC47" s="3">
        <v>0</v>
      </c>
      <c r="ED47" s="3">
        <v>0</v>
      </c>
      <c r="EE47" s="2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2">
        <v>0</v>
      </c>
      <c r="EL47" s="3">
        <v>0</v>
      </c>
      <c r="EM47" s="3">
        <v>0</v>
      </c>
      <c r="EN47" s="3">
        <v>0</v>
      </c>
      <c r="EO47" s="3">
        <v>0</v>
      </c>
      <c r="EP47" s="2">
        <v>0</v>
      </c>
      <c r="EQ47" s="3">
        <v>0</v>
      </c>
      <c r="ER47" s="3">
        <v>0</v>
      </c>
      <c r="ES47" s="3">
        <v>0</v>
      </c>
      <c r="ET47" s="3">
        <v>0</v>
      </c>
      <c r="EU47" s="51">
        <v>0</v>
      </c>
      <c r="EV47" s="3">
        <v>0</v>
      </c>
      <c r="EW47" s="3">
        <v>0</v>
      </c>
      <c r="EX47" s="3">
        <v>0</v>
      </c>
      <c r="EY47" s="3">
        <v>0</v>
      </c>
      <c r="EZ47" s="2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2">
        <v>0</v>
      </c>
    </row>
    <row r="48" spans="1:163">
      <c r="A48" t="s">
        <v>50</v>
      </c>
      <c r="B48" t="s">
        <v>43</v>
      </c>
      <c r="C48" t="s">
        <v>8</v>
      </c>
      <c r="D48">
        <v>11</v>
      </c>
      <c r="E48" t="s">
        <v>187</v>
      </c>
      <c r="F48" t="str">
        <f t="shared" si="0"/>
        <v>ABLA-L-11N</v>
      </c>
      <c r="G48" s="49">
        <v>759</v>
      </c>
      <c r="H48" s="1">
        <f t="shared" si="29"/>
        <v>48.61759</v>
      </c>
      <c r="I48" s="3">
        <v>759</v>
      </c>
      <c r="J48" s="1">
        <f t="shared" si="30"/>
        <v>113.84759</v>
      </c>
      <c r="K48" s="3"/>
      <c r="L48" s="3">
        <v>1590</v>
      </c>
      <c r="M48" s="3">
        <v>49.6</v>
      </c>
      <c r="N48" s="3">
        <v>265</v>
      </c>
      <c r="O48" s="15">
        <v>21.4</v>
      </c>
      <c r="P48" s="16">
        <v>0.8</v>
      </c>
      <c r="Q48" s="3">
        <v>10</v>
      </c>
      <c r="R48" s="3">
        <v>8</v>
      </c>
      <c r="S48" s="3">
        <v>0</v>
      </c>
      <c r="T48" s="3">
        <v>5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s="62">
        <v>0</v>
      </c>
      <c r="BB48" s="1">
        <f t="shared" si="4"/>
        <v>140</v>
      </c>
      <c r="BC48" s="1">
        <f t="shared" si="24"/>
        <v>80</v>
      </c>
      <c r="BD48" s="1">
        <f t="shared" si="25"/>
        <v>80</v>
      </c>
      <c r="BE48" s="1">
        <f t="shared" si="7"/>
        <v>50</v>
      </c>
      <c r="BF48" s="1">
        <f t="shared" si="26"/>
        <v>130</v>
      </c>
      <c r="BG48" s="1">
        <f t="shared" si="9"/>
        <v>10</v>
      </c>
      <c r="BH48" s="1">
        <f t="shared" si="10"/>
        <v>10</v>
      </c>
      <c r="BI48" s="1">
        <f t="shared" si="11"/>
        <v>0</v>
      </c>
      <c r="BJ48" s="1">
        <f t="shared" si="12"/>
        <v>10</v>
      </c>
      <c r="BK48" s="1">
        <f t="shared" si="13"/>
        <v>90</v>
      </c>
      <c r="BL48" s="1">
        <f t="shared" si="14"/>
        <v>0</v>
      </c>
      <c r="BM48" s="1">
        <f t="shared" si="15"/>
        <v>50</v>
      </c>
      <c r="BN48" s="41">
        <v>5</v>
      </c>
      <c r="BO48" s="41">
        <v>3</v>
      </c>
      <c r="BP48" s="41">
        <v>0</v>
      </c>
      <c r="BQ48" s="41">
        <v>0</v>
      </c>
      <c r="BR48" s="41">
        <v>0</v>
      </c>
      <c r="BS48" s="41">
        <v>0</v>
      </c>
      <c r="BT48" s="41">
        <v>0</v>
      </c>
      <c r="BU48" s="41">
        <v>0</v>
      </c>
      <c r="BV48" s="41">
        <v>0</v>
      </c>
      <c r="BW48" s="41">
        <v>0</v>
      </c>
      <c r="BX48" s="41">
        <v>0</v>
      </c>
      <c r="BY48" s="41">
        <v>0</v>
      </c>
      <c r="BZ48" s="41">
        <v>0</v>
      </c>
      <c r="CA48" s="41">
        <v>0</v>
      </c>
      <c r="CB48" s="41">
        <v>0</v>
      </c>
      <c r="CC48" s="41">
        <v>0</v>
      </c>
      <c r="CD48" s="41">
        <v>0</v>
      </c>
      <c r="CE48" s="41">
        <v>0</v>
      </c>
      <c r="CF48" s="41">
        <v>0</v>
      </c>
      <c r="CG48" s="41">
        <v>0</v>
      </c>
      <c r="CH48" s="41">
        <v>0</v>
      </c>
      <c r="CI48" s="94">
        <v>0</v>
      </c>
      <c r="CJ48" s="1">
        <f t="shared" si="18"/>
        <v>8</v>
      </c>
      <c r="CK48" s="1">
        <f t="shared" si="19"/>
        <v>5</v>
      </c>
      <c r="CL48" s="1">
        <f t="shared" si="27"/>
        <v>8</v>
      </c>
      <c r="CM48" s="1">
        <f t="shared" si="28"/>
        <v>5</v>
      </c>
      <c r="CN48" s="1">
        <f t="shared" si="20"/>
        <v>0</v>
      </c>
      <c r="CO48" s="1">
        <f t="shared" si="21"/>
        <v>0</v>
      </c>
      <c r="CP48">
        <v>59.9</v>
      </c>
      <c r="CQ48">
        <v>119</v>
      </c>
      <c r="CR48">
        <v>1.4</v>
      </c>
      <c r="CS48">
        <v>16</v>
      </c>
      <c r="CT48" s="3">
        <f t="shared" si="22"/>
        <v>18.815999999999999</v>
      </c>
      <c r="CU48">
        <v>2</v>
      </c>
      <c r="CV48">
        <v>80</v>
      </c>
      <c r="CW48">
        <v>912</v>
      </c>
      <c r="CX48" s="62">
        <v>913</v>
      </c>
      <c r="CY48" s="3">
        <v>0</v>
      </c>
      <c r="CZ48" s="3">
        <v>5</v>
      </c>
      <c r="DA48" s="3">
        <v>1</v>
      </c>
      <c r="DB48" s="3">
        <v>2</v>
      </c>
      <c r="DC48" s="3">
        <v>0</v>
      </c>
      <c r="DE48" s="3">
        <v>9</v>
      </c>
      <c r="DF48" s="3">
        <v>3</v>
      </c>
      <c r="DG48" s="3">
        <v>0</v>
      </c>
      <c r="DH48" s="3">
        <v>1</v>
      </c>
      <c r="DI48" s="3">
        <v>0</v>
      </c>
      <c r="DJ48" s="2">
        <v>0</v>
      </c>
      <c r="DK48" s="3">
        <v>1</v>
      </c>
      <c r="DL48" s="3">
        <v>0</v>
      </c>
      <c r="DM48" s="3">
        <v>0</v>
      </c>
      <c r="DN48" s="3">
        <v>0</v>
      </c>
      <c r="DO48" s="2">
        <v>0</v>
      </c>
      <c r="DP48" s="3">
        <v>0</v>
      </c>
      <c r="DQ48" s="3">
        <v>0</v>
      </c>
      <c r="DR48" s="3">
        <v>0</v>
      </c>
      <c r="DS48" s="3">
        <v>0</v>
      </c>
      <c r="DT48" s="2">
        <v>0</v>
      </c>
      <c r="DU48" s="3">
        <v>0</v>
      </c>
      <c r="DV48" s="3">
        <v>0</v>
      </c>
      <c r="DW48" s="3">
        <v>0</v>
      </c>
      <c r="DX48" s="3">
        <v>0</v>
      </c>
      <c r="DY48" s="58">
        <v>0</v>
      </c>
      <c r="DZ48" s="1">
        <v>1</v>
      </c>
      <c r="EA48" s="1">
        <v>0</v>
      </c>
      <c r="EB48" s="1">
        <v>0</v>
      </c>
      <c r="EC48" s="3">
        <v>0</v>
      </c>
      <c r="ED48" s="3">
        <v>0</v>
      </c>
      <c r="EE48" s="2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2">
        <v>0</v>
      </c>
      <c r="EL48" s="3">
        <v>0</v>
      </c>
      <c r="EM48" s="3">
        <v>0</v>
      </c>
      <c r="EN48" s="3">
        <v>0</v>
      </c>
      <c r="EO48" s="3">
        <v>0</v>
      </c>
      <c r="EP48" s="2">
        <v>0</v>
      </c>
      <c r="EQ48" s="3">
        <v>0</v>
      </c>
      <c r="ER48" s="3">
        <v>0</v>
      </c>
      <c r="ES48" s="3">
        <v>0</v>
      </c>
      <c r="ET48" s="3">
        <v>0</v>
      </c>
      <c r="EU48" s="51">
        <v>0</v>
      </c>
      <c r="EV48" s="3">
        <v>0</v>
      </c>
      <c r="EW48" s="3">
        <v>0</v>
      </c>
      <c r="EX48" s="3">
        <v>0</v>
      </c>
      <c r="EY48" s="3">
        <v>0</v>
      </c>
      <c r="EZ48" s="2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2">
        <v>0</v>
      </c>
    </row>
    <row r="49" spans="1:163">
      <c r="A49" t="s">
        <v>50</v>
      </c>
      <c r="B49" t="s">
        <v>43</v>
      </c>
      <c r="C49" t="s">
        <v>8</v>
      </c>
      <c r="D49">
        <v>12</v>
      </c>
      <c r="E49" t="s">
        <v>186</v>
      </c>
      <c r="F49" t="str">
        <f t="shared" si="0"/>
        <v>ABLA-L-12C</v>
      </c>
      <c r="G49" s="49">
        <v>739</v>
      </c>
      <c r="H49" s="1">
        <f t="shared" si="29"/>
        <v>48.61739</v>
      </c>
      <c r="I49" s="3">
        <v>824</v>
      </c>
      <c r="J49" s="1">
        <f t="shared" si="30"/>
        <v>113.84824</v>
      </c>
      <c r="L49" s="3">
        <v>1584</v>
      </c>
      <c r="M49" s="3">
        <v>40.299999999999997</v>
      </c>
      <c r="N49" s="3">
        <v>260</v>
      </c>
      <c r="O49" s="15">
        <v>27.1</v>
      </c>
      <c r="P49" s="16">
        <v>0.9</v>
      </c>
      <c r="Q49" s="3">
        <v>10</v>
      </c>
      <c r="R49" s="3">
        <v>7</v>
      </c>
      <c r="S49" s="3">
        <v>0</v>
      </c>
      <c r="T49" s="3">
        <v>0</v>
      </c>
      <c r="U49" s="3">
        <v>4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>
        <v>0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s="62">
        <v>0</v>
      </c>
      <c r="BB49" s="1">
        <f t="shared" si="4"/>
        <v>160</v>
      </c>
      <c r="BC49" s="1">
        <f t="shared" si="24"/>
        <v>70</v>
      </c>
      <c r="BD49" s="1">
        <f t="shared" si="25"/>
        <v>70</v>
      </c>
      <c r="BE49" s="1">
        <f t="shared" si="7"/>
        <v>0</v>
      </c>
      <c r="BF49" s="1">
        <f t="shared" si="26"/>
        <v>70</v>
      </c>
      <c r="BG49" s="1">
        <f t="shared" si="9"/>
        <v>80</v>
      </c>
      <c r="BH49" s="1">
        <f t="shared" si="10"/>
        <v>80</v>
      </c>
      <c r="BI49" s="1">
        <f t="shared" si="11"/>
        <v>10</v>
      </c>
      <c r="BJ49" s="1">
        <f t="shared" si="12"/>
        <v>90</v>
      </c>
      <c r="BK49" s="1">
        <f t="shared" si="13"/>
        <v>150</v>
      </c>
      <c r="BL49" s="1">
        <f t="shared" si="14"/>
        <v>0</v>
      </c>
      <c r="BM49" s="1">
        <f t="shared" si="15"/>
        <v>10</v>
      </c>
      <c r="BN49" s="41">
        <v>5</v>
      </c>
      <c r="BO49" s="41">
        <v>0</v>
      </c>
      <c r="BP49" s="41">
        <v>2</v>
      </c>
      <c r="BQ49" s="41">
        <v>0</v>
      </c>
      <c r="BR49" s="41">
        <v>0</v>
      </c>
      <c r="BS49" s="41">
        <v>0</v>
      </c>
      <c r="BT49" s="41">
        <v>0</v>
      </c>
      <c r="BU49" s="41">
        <v>0</v>
      </c>
      <c r="BV49" s="41">
        <v>1</v>
      </c>
      <c r="BW49" s="41">
        <v>0</v>
      </c>
      <c r="BX49" s="41">
        <v>0</v>
      </c>
      <c r="BY49" s="41">
        <v>0</v>
      </c>
      <c r="BZ49" s="41">
        <v>0</v>
      </c>
      <c r="CA49" s="41">
        <v>0</v>
      </c>
      <c r="CB49" s="41">
        <v>0</v>
      </c>
      <c r="CC49" s="41">
        <v>0</v>
      </c>
      <c r="CD49" s="41">
        <v>0</v>
      </c>
      <c r="CE49" s="41">
        <v>0</v>
      </c>
      <c r="CF49" s="41">
        <v>0</v>
      </c>
      <c r="CG49" s="41">
        <v>0</v>
      </c>
      <c r="CH49" s="41">
        <v>0</v>
      </c>
      <c r="CI49" s="94">
        <v>0</v>
      </c>
      <c r="CJ49" s="1">
        <f t="shared" si="18"/>
        <v>8</v>
      </c>
      <c r="CK49" s="1">
        <f t="shared" si="19"/>
        <v>8</v>
      </c>
      <c r="CL49" s="1">
        <f t="shared" si="27"/>
        <v>5</v>
      </c>
      <c r="CM49" s="1">
        <f t="shared" si="28"/>
        <v>5</v>
      </c>
      <c r="CN49" s="1">
        <f t="shared" si="20"/>
        <v>3</v>
      </c>
      <c r="CO49" s="1">
        <f t="shared" si="21"/>
        <v>3</v>
      </c>
      <c r="CP49">
        <v>49.5</v>
      </c>
      <c r="CQ49">
        <v>97.8</v>
      </c>
      <c r="CR49">
        <v>11</v>
      </c>
      <c r="CS49">
        <v>25</v>
      </c>
      <c r="CT49" s="3">
        <f t="shared" si="22"/>
        <v>21.7</v>
      </c>
      <c r="CU49">
        <v>5</v>
      </c>
      <c r="CV49">
        <v>75</v>
      </c>
      <c r="CW49">
        <v>970</v>
      </c>
      <c r="CX49" s="62">
        <v>971</v>
      </c>
      <c r="CY49" s="3">
        <v>3</v>
      </c>
      <c r="CZ49" s="3">
        <v>3</v>
      </c>
      <c r="DA49" s="3">
        <v>3</v>
      </c>
      <c r="DB49" s="3">
        <v>1</v>
      </c>
      <c r="DC49" s="3">
        <v>0</v>
      </c>
      <c r="DE49" s="3">
        <v>2</v>
      </c>
      <c r="DF49" s="3">
        <v>1</v>
      </c>
      <c r="DG49" s="3">
        <v>0</v>
      </c>
      <c r="DH49" s="3">
        <v>0</v>
      </c>
      <c r="DI49" s="3">
        <v>0</v>
      </c>
      <c r="DJ49" s="2">
        <v>0</v>
      </c>
      <c r="DK49" s="3">
        <v>0</v>
      </c>
      <c r="DL49" s="3">
        <v>0</v>
      </c>
      <c r="DM49" s="3">
        <v>0</v>
      </c>
      <c r="DN49" s="3">
        <v>0</v>
      </c>
      <c r="DO49" s="2">
        <v>0</v>
      </c>
      <c r="DP49" s="3">
        <v>0</v>
      </c>
      <c r="DQ49" s="3">
        <v>0</v>
      </c>
      <c r="DR49" s="3">
        <v>0</v>
      </c>
      <c r="DS49" s="3">
        <v>0</v>
      </c>
      <c r="DT49" s="2">
        <v>0</v>
      </c>
      <c r="DU49" s="3">
        <v>0</v>
      </c>
      <c r="DV49" s="3">
        <v>0</v>
      </c>
      <c r="DW49" s="3">
        <v>0</v>
      </c>
      <c r="DX49" s="3">
        <v>0</v>
      </c>
      <c r="DY49" s="58">
        <v>0</v>
      </c>
      <c r="DZ49" s="1">
        <v>0</v>
      </c>
      <c r="EA49" s="1">
        <v>0</v>
      </c>
      <c r="EB49" s="1">
        <v>0</v>
      </c>
      <c r="EC49" s="3">
        <v>0</v>
      </c>
      <c r="ED49" s="3">
        <v>0</v>
      </c>
      <c r="EE49" s="2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2">
        <v>0</v>
      </c>
      <c r="EL49" s="3">
        <v>0</v>
      </c>
      <c r="EM49" s="3">
        <v>0</v>
      </c>
      <c r="EN49" s="3">
        <v>0</v>
      </c>
      <c r="EO49" s="3">
        <v>0</v>
      </c>
      <c r="EP49" s="2">
        <v>0</v>
      </c>
      <c r="EQ49" s="3">
        <v>0</v>
      </c>
      <c r="ER49" s="3">
        <v>0</v>
      </c>
      <c r="ES49" s="3">
        <v>0</v>
      </c>
      <c r="ET49" s="3">
        <v>0</v>
      </c>
      <c r="EU49" s="51">
        <v>0</v>
      </c>
      <c r="EV49" s="3">
        <v>0</v>
      </c>
      <c r="EW49" s="3">
        <v>0</v>
      </c>
      <c r="EX49" s="3">
        <v>0</v>
      </c>
      <c r="EY49" s="3">
        <v>0</v>
      </c>
      <c r="EZ49" s="2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2">
        <v>0</v>
      </c>
    </row>
    <row r="50" spans="1:163">
      <c r="A50" t="s">
        <v>50</v>
      </c>
      <c r="B50" t="s">
        <v>43</v>
      </c>
      <c r="C50" t="s">
        <v>8</v>
      </c>
      <c r="D50">
        <v>12</v>
      </c>
      <c r="E50" t="s">
        <v>187</v>
      </c>
      <c r="F50" t="str">
        <f t="shared" si="0"/>
        <v>ABLA-L-12N</v>
      </c>
      <c r="G50" s="49">
        <v>754</v>
      </c>
      <c r="H50" s="1">
        <f t="shared" si="29"/>
        <v>48.617539999999998</v>
      </c>
      <c r="I50" s="3">
        <v>849</v>
      </c>
      <c r="J50" s="1">
        <f t="shared" si="30"/>
        <v>113.84849</v>
      </c>
      <c r="L50" s="3">
        <v>1577</v>
      </c>
      <c r="M50" s="3">
        <v>47.2</v>
      </c>
      <c r="N50" s="3">
        <v>260</v>
      </c>
      <c r="O50" s="15">
        <v>24.3</v>
      </c>
      <c r="P50" s="16">
        <v>0.9</v>
      </c>
      <c r="Q50" s="3">
        <v>10</v>
      </c>
      <c r="R50" s="3">
        <v>1</v>
      </c>
      <c r="S50" s="3">
        <v>0</v>
      </c>
      <c r="T50" s="3">
        <v>0</v>
      </c>
      <c r="U50" s="3">
        <v>4</v>
      </c>
      <c r="V50" s="3">
        <v>0</v>
      </c>
      <c r="W50" s="3">
        <v>3</v>
      </c>
      <c r="X50" s="3">
        <v>2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s="62">
        <v>0</v>
      </c>
      <c r="BB50" s="1">
        <f t="shared" si="4"/>
        <v>130</v>
      </c>
      <c r="BC50" s="1">
        <f t="shared" si="24"/>
        <v>10</v>
      </c>
      <c r="BD50" s="1">
        <f t="shared" si="25"/>
        <v>10</v>
      </c>
      <c r="BE50" s="1">
        <f t="shared" si="7"/>
        <v>0</v>
      </c>
      <c r="BF50" s="1">
        <f t="shared" si="26"/>
        <v>10</v>
      </c>
      <c r="BG50" s="1">
        <f t="shared" si="9"/>
        <v>90</v>
      </c>
      <c r="BH50" s="1">
        <f t="shared" si="10"/>
        <v>90</v>
      </c>
      <c r="BI50" s="1">
        <f t="shared" si="11"/>
        <v>30</v>
      </c>
      <c r="BJ50" s="1">
        <f t="shared" si="12"/>
        <v>120</v>
      </c>
      <c r="BK50" s="1">
        <f t="shared" si="13"/>
        <v>100</v>
      </c>
      <c r="BL50" s="1">
        <f t="shared" si="14"/>
        <v>0</v>
      </c>
      <c r="BM50" s="1">
        <f t="shared" si="15"/>
        <v>30</v>
      </c>
      <c r="BN50" s="41">
        <v>2</v>
      </c>
      <c r="BO50" s="41">
        <v>0</v>
      </c>
      <c r="BP50" s="41">
        <v>0</v>
      </c>
      <c r="BQ50" s="41">
        <v>0</v>
      </c>
      <c r="BR50" s="41">
        <v>1</v>
      </c>
      <c r="BS50" s="41">
        <v>0</v>
      </c>
      <c r="BT50" s="41">
        <v>0</v>
      </c>
      <c r="BU50" s="41">
        <v>0</v>
      </c>
      <c r="BV50" s="41">
        <v>0</v>
      </c>
      <c r="BW50" s="41">
        <v>0</v>
      </c>
      <c r="BX50" s="41">
        <v>0</v>
      </c>
      <c r="BY50" s="41">
        <v>0</v>
      </c>
      <c r="BZ50" s="41">
        <v>0</v>
      </c>
      <c r="CA50" s="41">
        <v>0</v>
      </c>
      <c r="CB50" s="41">
        <v>0</v>
      </c>
      <c r="CC50" s="41">
        <v>0</v>
      </c>
      <c r="CD50" s="41">
        <v>0</v>
      </c>
      <c r="CE50" s="41">
        <v>0</v>
      </c>
      <c r="CF50" s="41">
        <v>0</v>
      </c>
      <c r="CG50" s="41">
        <v>0</v>
      </c>
      <c r="CH50" s="41">
        <v>0</v>
      </c>
      <c r="CI50" s="94">
        <v>0</v>
      </c>
      <c r="CJ50" s="1">
        <f t="shared" si="18"/>
        <v>3</v>
      </c>
      <c r="CK50" s="1">
        <f t="shared" si="19"/>
        <v>3</v>
      </c>
      <c r="CL50" s="1">
        <f t="shared" si="27"/>
        <v>2</v>
      </c>
      <c r="CM50" s="1">
        <f t="shared" si="28"/>
        <v>2</v>
      </c>
      <c r="CN50" s="1">
        <f t="shared" si="20"/>
        <v>1</v>
      </c>
      <c r="CO50" s="1">
        <f t="shared" si="21"/>
        <v>1</v>
      </c>
      <c r="CP50">
        <v>16.2</v>
      </c>
      <c r="CQ50">
        <v>79.400000000000006</v>
      </c>
      <c r="CR50">
        <v>-9.1999999999999993</v>
      </c>
      <c r="CS50">
        <v>18</v>
      </c>
      <c r="CT50" s="3">
        <f t="shared" si="22"/>
        <v>15.948000000000002</v>
      </c>
      <c r="CU50">
        <v>0</v>
      </c>
      <c r="CV50">
        <v>100</v>
      </c>
      <c r="CW50">
        <v>968</v>
      </c>
      <c r="CX50" s="62">
        <v>969</v>
      </c>
      <c r="CY50" s="3">
        <v>4</v>
      </c>
      <c r="CZ50" s="3">
        <v>8</v>
      </c>
      <c r="DA50" s="3">
        <v>9</v>
      </c>
      <c r="DB50" s="3">
        <v>6</v>
      </c>
      <c r="DC50" s="3">
        <v>0</v>
      </c>
      <c r="DE50" s="3">
        <v>6</v>
      </c>
      <c r="DF50" s="3">
        <v>6</v>
      </c>
      <c r="DG50" s="3">
        <v>3</v>
      </c>
      <c r="DH50" s="3">
        <v>2</v>
      </c>
      <c r="DI50" s="3">
        <v>0</v>
      </c>
      <c r="DJ50" s="2">
        <v>0</v>
      </c>
      <c r="DK50" s="3">
        <v>1</v>
      </c>
      <c r="DL50" s="3">
        <v>0</v>
      </c>
      <c r="DM50" s="3">
        <v>0</v>
      </c>
      <c r="DN50" s="3">
        <v>0</v>
      </c>
      <c r="DO50" s="2">
        <v>0</v>
      </c>
      <c r="DP50" s="3">
        <v>0</v>
      </c>
      <c r="DQ50" s="3">
        <v>0</v>
      </c>
      <c r="DR50" s="3">
        <v>0</v>
      </c>
      <c r="DS50" s="3">
        <v>0</v>
      </c>
      <c r="DT50" s="2">
        <v>0</v>
      </c>
      <c r="DU50" s="3">
        <v>0</v>
      </c>
      <c r="DV50" s="3">
        <v>0</v>
      </c>
      <c r="DW50" s="3">
        <v>0</v>
      </c>
      <c r="DX50" s="3">
        <v>0</v>
      </c>
      <c r="DY50" s="58">
        <v>0</v>
      </c>
      <c r="DZ50" s="1">
        <v>0</v>
      </c>
      <c r="EA50" s="1">
        <v>0</v>
      </c>
      <c r="EB50" s="1">
        <v>0</v>
      </c>
      <c r="EC50" s="3">
        <v>0</v>
      </c>
      <c r="ED50" s="3">
        <v>0</v>
      </c>
      <c r="EE50" s="2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2">
        <v>0</v>
      </c>
      <c r="EL50" s="3">
        <v>0</v>
      </c>
      <c r="EM50" s="3">
        <v>0</v>
      </c>
      <c r="EN50" s="3">
        <v>0</v>
      </c>
      <c r="EO50" s="3">
        <v>0</v>
      </c>
      <c r="EP50" s="2">
        <v>0</v>
      </c>
      <c r="EQ50" s="3">
        <v>0</v>
      </c>
      <c r="ER50" s="3">
        <v>0</v>
      </c>
      <c r="ES50" s="3">
        <v>0</v>
      </c>
      <c r="ET50" s="3">
        <v>0</v>
      </c>
      <c r="EU50" s="51">
        <v>0</v>
      </c>
      <c r="EV50" s="3">
        <v>0</v>
      </c>
      <c r="EW50" s="3">
        <v>0</v>
      </c>
      <c r="EX50" s="3">
        <v>0</v>
      </c>
      <c r="EY50" s="3">
        <v>0</v>
      </c>
      <c r="EZ50" s="2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2">
        <v>0</v>
      </c>
    </row>
    <row r="51" spans="1:163">
      <c r="A51" t="s">
        <v>50</v>
      </c>
      <c r="B51" t="s">
        <v>43</v>
      </c>
      <c r="C51" t="s">
        <v>8</v>
      </c>
      <c r="D51">
        <v>13</v>
      </c>
      <c r="E51" t="s">
        <v>186</v>
      </c>
      <c r="F51" t="str">
        <f t="shared" si="0"/>
        <v>ABLA-L-13C</v>
      </c>
      <c r="G51" s="49">
        <v>618</v>
      </c>
      <c r="H51" s="1">
        <f t="shared" si="29"/>
        <v>48.61618</v>
      </c>
      <c r="I51" s="3">
        <v>910</v>
      </c>
      <c r="J51" s="1">
        <f t="shared" si="30"/>
        <v>113.84910000000001</v>
      </c>
      <c r="L51" s="3">
        <v>1574</v>
      </c>
      <c r="M51" s="3">
        <v>30.6</v>
      </c>
      <c r="N51" s="3">
        <v>250</v>
      </c>
      <c r="O51" s="15">
        <v>23.9</v>
      </c>
      <c r="P51" s="16">
        <v>0.9</v>
      </c>
      <c r="Q51" s="3">
        <v>10</v>
      </c>
      <c r="R51" s="3">
        <v>8</v>
      </c>
      <c r="S51" s="3">
        <v>0</v>
      </c>
      <c r="T51" s="3">
        <v>0</v>
      </c>
      <c r="U51" s="3">
        <v>5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>
        <v>0</v>
      </c>
      <c r="AE51">
        <v>0</v>
      </c>
      <c r="AF51">
        <v>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s="62">
        <v>0</v>
      </c>
      <c r="BB51" s="1">
        <f t="shared" si="4"/>
        <v>240</v>
      </c>
      <c r="BC51" s="1">
        <f t="shared" si="24"/>
        <v>80</v>
      </c>
      <c r="BD51" s="1">
        <f t="shared" si="25"/>
        <v>80</v>
      </c>
      <c r="BE51" s="1">
        <f t="shared" si="7"/>
        <v>0</v>
      </c>
      <c r="BF51" s="1">
        <f t="shared" si="26"/>
        <v>80</v>
      </c>
      <c r="BG51" s="1">
        <f t="shared" si="9"/>
        <v>160</v>
      </c>
      <c r="BH51" s="1">
        <f t="shared" si="10"/>
        <v>160</v>
      </c>
      <c r="BI51" s="1">
        <f t="shared" si="11"/>
        <v>0</v>
      </c>
      <c r="BJ51" s="1">
        <f t="shared" si="12"/>
        <v>160</v>
      </c>
      <c r="BK51" s="1">
        <f t="shared" si="13"/>
        <v>240</v>
      </c>
      <c r="BL51" s="1">
        <f t="shared" si="14"/>
        <v>0</v>
      </c>
      <c r="BM51" s="1">
        <f t="shared" si="15"/>
        <v>0</v>
      </c>
      <c r="BN51" s="41">
        <v>6</v>
      </c>
      <c r="BO51" s="41">
        <v>0</v>
      </c>
      <c r="BP51" s="41">
        <v>1</v>
      </c>
      <c r="BQ51" s="41">
        <v>0</v>
      </c>
      <c r="BR51" s="41">
        <v>1</v>
      </c>
      <c r="BS51" s="41">
        <v>0</v>
      </c>
      <c r="BT51" s="41">
        <v>0</v>
      </c>
      <c r="BU51" s="41">
        <v>0</v>
      </c>
      <c r="BV51" s="41">
        <v>2</v>
      </c>
      <c r="BW51" s="41">
        <v>0</v>
      </c>
      <c r="BX51" s="41">
        <v>0</v>
      </c>
      <c r="BY51" s="41">
        <v>0</v>
      </c>
      <c r="BZ51" s="41">
        <v>0</v>
      </c>
      <c r="CA51" s="41">
        <v>0</v>
      </c>
      <c r="CB51" s="41">
        <v>0</v>
      </c>
      <c r="CC51" s="41">
        <v>0</v>
      </c>
      <c r="CD51" s="41">
        <v>0</v>
      </c>
      <c r="CE51" s="41">
        <v>0</v>
      </c>
      <c r="CF51" s="41">
        <v>0</v>
      </c>
      <c r="CG51" s="41">
        <v>0</v>
      </c>
      <c r="CH51" s="41">
        <v>0</v>
      </c>
      <c r="CI51" s="94">
        <v>0</v>
      </c>
      <c r="CJ51" s="1">
        <f t="shared" si="18"/>
        <v>10</v>
      </c>
      <c r="CK51" s="1">
        <f t="shared" si="19"/>
        <v>10</v>
      </c>
      <c r="CL51" s="1">
        <f t="shared" si="27"/>
        <v>6</v>
      </c>
      <c r="CM51" s="1">
        <f t="shared" si="28"/>
        <v>6</v>
      </c>
      <c r="CN51" s="1">
        <f t="shared" si="20"/>
        <v>4</v>
      </c>
      <c r="CO51" s="1">
        <f t="shared" si="21"/>
        <v>4</v>
      </c>
      <c r="CP51">
        <v>22.2</v>
      </c>
      <c r="CQ51">
        <v>75.400000000000006</v>
      </c>
      <c r="CR51">
        <v>-3.8</v>
      </c>
      <c r="CS51">
        <v>25</v>
      </c>
      <c r="CT51" s="3">
        <f t="shared" si="22"/>
        <v>19.8</v>
      </c>
      <c r="CU51">
        <v>5</v>
      </c>
      <c r="CV51">
        <v>25</v>
      </c>
      <c r="CW51">
        <v>972</v>
      </c>
      <c r="CX51" s="62">
        <v>973</v>
      </c>
      <c r="CY51" s="3">
        <v>1</v>
      </c>
      <c r="CZ51" s="3">
        <v>1</v>
      </c>
      <c r="DA51" s="3">
        <v>0</v>
      </c>
      <c r="DB51" s="3">
        <v>0</v>
      </c>
      <c r="DC51" s="3">
        <v>0</v>
      </c>
      <c r="DE51" s="3">
        <v>3</v>
      </c>
      <c r="DF51" s="3">
        <v>0</v>
      </c>
      <c r="DG51" s="3">
        <v>0</v>
      </c>
      <c r="DH51" s="3">
        <v>3</v>
      </c>
      <c r="DI51" s="3">
        <v>0</v>
      </c>
      <c r="DJ51" s="2">
        <v>0</v>
      </c>
      <c r="DK51" s="3">
        <v>0</v>
      </c>
      <c r="DL51" s="3">
        <v>0</v>
      </c>
      <c r="DM51" s="3">
        <v>0</v>
      </c>
      <c r="DN51" s="3">
        <v>1</v>
      </c>
      <c r="DO51" s="2">
        <v>0</v>
      </c>
      <c r="DP51" s="3">
        <v>0</v>
      </c>
      <c r="DQ51" s="3">
        <v>0</v>
      </c>
      <c r="DR51" s="3">
        <v>0</v>
      </c>
      <c r="DS51" s="3">
        <v>0</v>
      </c>
      <c r="DT51" s="2">
        <v>0</v>
      </c>
      <c r="DU51" s="3">
        <v>0</v>
      </c>
      <c r="DV51" s="3">
        <v>0</v>
      </c>
      <c r="DW51" s="3">
        <v>0</v>
      </c>
      <c r="DX51" s="3">
        <v>0</v>
      </c>
      <c r="DY51" s="58">
        <v>0</v>
      </c>
      <c r="DZ51" s="1">
        <v>0</v>
      </c>
      <c r="EA51" s="1">
        <v>0</v>
      </c>
      <c r="EB51" s="1">
        <v>0</v>
      </c>
      <c r="EC51" s="3">
        <v>0</v>
      </c>
      <c r="ED51" s="3">
        <v>0</v>
      </c>
      <c r="EE51" s="2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2">
        <v>0</v>
      </c>
      <c r="EL51" s="3">
        <v>0</v>
      </c>
      <c r="EM51" s="3">
        <v>0</v>
      </c>
      <c r="EN51" s="3">
        <v>0</v>
      </c>
      <c r="EO51" s="3">
        <v>0</v>
      </c>
      <c r="EP51" s="2">
        <v>0</v>
      </c>
      <c r="EQ51" s="3">
        <v>0</v>
      </c>
      <c r="ER51" s="3">
        <v>0</v>
      </c>
      <c r="ES51" s="3">
        <v>0</v>
      </c>
      <c r="ET51" s="3">
        <v>0</v>
      </c>
      <c r="EU51" s="51">
        <v>0</v>
      </c>
      <c r="EV51" s="3">
        <v>0</v>
      </c>
      <c r="EW51" s="3">
        <v>0</v>
      </c>
      <c r="EX51" s="3">
        <v>0</v>
      </c>
      <c r="EY51" s="3">
        <v>0</v>
      </c>
      <c r="EZ51" s="2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2">
        <v>0</v>
      </c>
    </row>
    <row r="52" spans="1:163">
      <c r="A52" t="s">
        <v>50</v>
      </c>
      <c r="B52" t="s">
        <v>43</v>
      </c>
      <c r="C52" t="s">
        <v>8</v>
      </c>
      <c r="D52">
        <v>13</v>
      </c>
      <c r="E52" t="s">
        <v>187</v>
      </c>
      <c r="F52" t="str">
        <f t="shared" si="0"/>
        <v>ABLA-L-13N</v>
      </c>
      <c r="G52" s="49">
        <v>628</v>
      </c>
      <c r="H52" s="1">
        <f t="shared" si="29"/>
        <v>48.616279999999996</v>
      </c>
      <c r="I52" s="3">
        <v>901</v>
      </c>
      <c r="J52" s="1">
        <f t="shared" si="30"/>
        <v>113.84901000000001</v>
      </c>
      <c r="L52" s="3">
        <v>1576</v>
      </c>
      <c r="M52" s="3">
        <v>27</v>
      </c>
      <c r="N52" s="3">
        <v>250</v>
      </c>
      <c r="O52" s="15">
        <v>24.1</v>
      </c>
      <c r="P52" s="16">
        <v>0.8</v>
      </c>
      <c r="Q52" s="3">
        <v>10</v>
      </c>
      <c r="R52" s="3">
        <v>4</v>
      </c>
      <c r="S52" s="3">
        <v>0</v>
      </c>
      <c r="T52" s="3">
        <v>1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>
        <v>0</v>
      </c>
      <c r="AE52">
        <v>0</v>
      </c>
      <c r="AF52">
        <v>0</v>
      </c>
      <c r="AG52">
        <v>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s="62">
        <v>0</v>
      </c>
      <c r="BB52" s="1">
        <f t="shared" si="4"/>
        <v>120</v>
      </c>
      <c r="BC52" s="1">
        <f t="shared" si="24"/>
        <v>40</v>
      </c>
      <c r="BD52" s="1">
        <f t="shared" si="25"/>
        <v>40</v>
      </c>
      <c r="BE52" s="1">
        <f t="shared" si="7"/>
        <v>10</v>
      </c>
      <c r="BF52" s="1">
        <f t="shared" si="26"/>
        <v>50</v>
      </c>
      <c r="BG52" s="1">
        <f t="shared" si="9"/>
        <v>70</v>
      </c>
      <c r="BH52" s="1">
        <f t="shared" si="10"/>
        <v>70</v>
      </c>
      <c r="BI52" s="1">
        <f t="shared" si="11"/>
        <v>0</v>
      </c>
      <c r="BJ52" s="1">
        <f t="shared" si="12"/>
        <v>70</v>
      </c>
      <c r="BK52" s="1">
        <f t="shared" si="13"/>
        <v>110</v>
      </c>
      <c r="BL52" s="1">
        <f t="shared" si="14"/>
        <v>0</v>
      </c>
      <c r="BM52" s="1">
        <f t="shared" si="15"/>
        <v>10</v>
      </c>
      <c r="BN52" s="41">
        <v>2</v>
      </c>
      <c r="BO52" s="41">
        <v>0</v>
      </c>
      <c r="BP52" s="41">
        <v>0</v>
      </c>
      <c r="BQ52" s="41">
        <v>0</v>
      </c>
      <c r="BR52" s="41">
        <v>0</v>
      </c>
      <c r="BS52" s="41">
        <v>0</v>
      </c>
      <c r="BT52" s="41">
        <v>0</v>
      </c>
      <c r="BU52" s="41">
        <v>0</v>
      </c>
      <c r="BV52" s="41">
        <v>2</v>
      </c>
      <c r="BW52" s="41">
        <v>0</v>
      </c>
      <c r="BX52" s="41">
        <v>0</v>
      </c>
      <c r="BY52" s="41">
        <v>0</v>
      </c>
      <c r="BZ52" s="41">
        <v>0</v>
      </c>
      <c r="CA52" s="41">
        <v>0</v>
      </c>
      <c r="CB52" s="41">
        <v>0</v>
      </c>
      <c r="CC52" s="41">
        <v>0</v>
      </c>
      <c r="CD52" s="41">
        <v>0</v>
      </c>
      <c r="CE52" s="41">
        <v>0</v>
      </c>
      <c r="CF52" s="41">
        <v>0</v>
      </c>
      <c r="CG52" s="41">
        <v>0</v>
      </c>
      <c r="CH52" s="41">
        <v>0</v>
      </c>
      <c r="CI52" s="94">
        <v>0</v>
      </c>
      <c r="CJ52" s="1">
        <f t="shared" si="18"/>
        <v>4</v>
      </c>
      <c r="CK52" s="1">
        <f t="shared" si="19"/>
        <v>4</v>
      </c>
      <c r="CL52" s="1">
        <f t="shared" si="27"/>
        <v>2</v>
      </c>
      <c r="CM52" s="1">
        <f t="shared" si="28"/>
        <v>2</v>
      </c>
      <c r="CN52" s="1">
        <f t="shared" si="20"/>
        <v>2</v>
      </c>
      <c r="CO52" s="1">
        <f t="shared" si="21"/>
        <v>2</v>
      </c>
      <c r="CP52">
        <v>34</v>
      </c>
      <c r="CQ52">
        <v>97.5</v>
      </c>
      <c r="CR52">
        <v>-3.4</v>
      </c>
      <c r="CS52">
        <v>20</v>
      </c>
      <c r="CT52" s="3">
        <f t="shared" si="22"/>
        <v>20.18</v>
      </c>
      <c r="CU52">
        <v>1</v>
      </c>
      <c r="CV52">
        <v>800</v>
      </c>
      <c r="CW52">
        <v>974</v>
      </c>
      <c r="CX52" s="62">
        <v>975</v>
      </c>
      <c r="CY52" s="3">
        <v>19</v>
      </c>
      <c r="CZ52" s="3">
        <v>14</v>
      </c>
      <c r="DA52" s="3">
        <v>4</v>
      </c>
      <c r="DB52" s="3">
        <v>0</v>
      </c>
      <c r="DC52" s="3">
        <v>0</v>
      </c>
      <c r="DE52" s="3">
        <v>5</v>
      </c>
      <c r="DF52" s="3">
        <v>0</v>
      </c>
      <c r="DG52" s="3">
        <v>0</v>
      </c>
      <c r="DH52" s="3">
        <v>0</v>
      </c>
      <c r="DI52" s="3">
        <v>0</v>
      </c>
      <c r="DJ52" s="2">
        <v>0</v>
      </c>
      <c r="DK52" s="3">
        <v>0</v>
      </c>
      <c r="DL52" s="3">
        <v>0</v>
      </c>
      <c r="DM52" s="3">
        <v>0</v>
      </c>
      <c r="DN52" s="3">
        <v>0</v>
      </c>
      <c r="DO52" s="2">
        <v>0</v>
      </c>
      <c r="DP52" s="3">
        <v>0</v>
      </c>
      <c r="DQ52" s="3">
        <v>0</v>
      </c>
      <c r="DR52" s="3">
        <v>0</v>
      </c>
      <c r="DS52" s="3">
        <v>0</v>
      </c>
      <c r="DT52" s="2">
        <v>0</v>
      </c>
      <c r="DU52" s="3">
        <v>0</v>
      </c>
      <c r="DV52" s="3">
        <v>0</v>
      </c>
      <c r="DW52" s="3">
        <v>0</v>
      </c>
      <c r="DX52" s="3">
        <v>0</v>
      </c>
      <c r="DY52" s="58">
        <v>0</v>
      </c>
      <c r="DZ52" s="1">
        <v>0</v>
      </c>
      <c r="EA52" s="1">
        <v>1</v>
      </c>
      <c r="EB52" s="3">
        <v>0</v>
      </c>
      <c r="EC52" s="3">
        <v>0</v>
      </c>
      <c r="ED52" s="3">
        <v>0</v>
      </c>
      <c r="EE52" s="2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2">
        <v>0</v>
      </c>
      <c r="EL52" s="3">
        <v>0</v>
      </c>
      <c r="EM52" s="3">
        <v>0</v>
      </c>
      <c r="EN52" s="3">
        <v>0</v>
      </c>
      <c r="EO52" s="3">
        <v>0</v>
      </c>
      <c r="EP52" s="2">
        <v>0</v>
      </c>
      <c r="EQ52" s="3">
        <v>0</v>
      </c>
      <c r="ER52" s="3">
        <v>0</v>
      </c>
      <c r="ES52" s="3">
        <v>0</v>
      </c>
      <c r="ET52" s="3">
        <v>0</v>
      </c>
      <c r="EU52" s="51">
        <v>0</v>
      </c>
      <c r="EV52" s="3">
        <v>0</v>
      </c>
      <c r="EW52" s="3">
        <v>0</v>
      </c>
      <c r="EX52" s="3">
        <v>0</v>
      </c>
      <c r="EY52" s="3">
        <v>0</v>
      </c>
      <c r="EZ52" s="2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2">
        <v>0</v>
      </c>
    </row>
    <row r="53" spans="1:163">
      <c r="A53" t="s">
        <v>50</v>
      </c>
      <c r="B53" t="s">
        <v>43</v>
      </c>
      <c r="C53" t="s">
        <v>7</v>
      </c>
      <c r="D53">
        <v>1</v>
      </c>
      <c r="E53" t="s">
        <v>186</v>
      </c>
      <c r="F53" t="str">
        <f t="shared" si="0"/>
        <v>ABLA-M-1C</v>
      </c>
      <c r="H53" s="3">
        <v>48.6218</v>
      </c>
      <c r="J53" s="3">
        <v>113.8419</v>
      </c>
      <c r="L53" s="3">
        <v>1888</v>
      </c>
      <c r="M53" s="3">
        <v>37.200000000000003</v>
      </c>
      <c r="N53" s="3">
        <v>230</v>
      </c>
      <c r="O53" s="15">
        <v>26.5</v>
      </c>
      <c r="P53" s="16">
        <v>0.5</v>
      </c>
      <c r="Q53" s="3">
        <v>10</v>
      </c>
      <c r="R53" s="3">
        <v>15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>
        <v>2</v>
      </c>
      <c r="Y53">
        <v>0</v>
      </c>
      <c r="Z53">
        <v>0</v>
      </c>
      <c r="AA53">
        <v>3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s="62">
        <v>0</v>
      </c>
      <c r="BB53" s="1">
        <f t="shared" si="4"/>
        <v>220</v>
      </c>
      <c r="BC53" s="1">
        <f t="shared" si="24"/>
        <v>150</v>
      </c>
      <c r="BD53" s="1">
        <f t="shared" si="25"/>
        <v>160</v>
      </c>
      <c r="BE53" s="1">
        <f t="shared" si="7"/>
        <v>10</v>
      </c>
      <c r="BF53" s="1">
        <f t="shared" si="26"/>
        <v>160</v>
      </c>
      <c r="BG53" s="1">
        <f t="shared" si="9"/>
        <v>50</v>
      </c>
      <c r="BH53" s="1">
        <f t="shared" si="10"/>
        <v>50</v>
      </c>
      <c r="BI53" s="1">
        <f t="shared" si="11"/>
        <v>10</v>
      </c>
      <c r="BJ53" s="1">
        <f t="shared" si="12"/>
        <v>60</v>
      </c>
      <c r="BK53" s="1">
        <f t="shared" si="13"/>
        <v>200</v>
      </c>
      <c r="BL53" s="1">
        <f t="shared" si="14"/>
        <v>10</v>
      </c>
      <c r="BM53" s="1">
        <f t="shared" si="15"/>
        <v>10</v>
      </c>
      <c r="BN53" s="41">
        <v>10</v>
      </c>
      <c r="BO53" s="41">
        <v>0</v>
      </c>
      <c r="BP53" s="41">
        <v>0</v>
      </c>
      <c r="BQ53" s="41">
        <v>0</v>
      </c>
      <c r="BR53" s="41">
        <v>1</v>
      </c>
      <c r="BS53" s="41">
        <v>0</v>
      </c>
      <c r="BT53" s="41">
        <v>1</v>
      </c>
      <c r="BU53" s="41">
        <v>1</v>
      </c>
      <c r="BV53" s="41">
        <v>0</v>
      </c>
      <c r="BW53" s="41">
        <v>0</v>
      </c>
      <c r="BX53" s="41">
        <v>0</v>
      </c>
      <c r="BY53" s="41">
        <v>0</v>
      </c>
      <c r="BZ53" s="41">
        <v>0</v>
      </c>
      <c r="CA53" s="41">
        <v>0</v>
      </c>
      <c r="CB53" s="41">
        <v>0</v>
      </c>
      <c r="CC53" s="41">
        <v>0</v>
      </c>
      <c r="CD53" s="41">
        <v>0</v>
      </c>
      <c r="CE53" s="41">
        <v>0</v>
      </c>
      <c r="CF53" s="41">
        <v>0</v>
      </c>
      <c r="CG53" s="41">
        <v>0</v>
      </c>
      <c r="CH53" s="41">
        <v>0</v>
      </c>
      <c r="CI53" s="94">
        <v>0</v>
      </c>
      <c r="CJ53" s="1">
        <f t="shared" si="18"/>
        <v>13</v>
      </c>
      <c r="CK53" s="1">
        <f t="shared" si="19"/>
        <v>12</v>
      </c>
      <c r="CL53" s="1">
        <f t="shared" si="27"/>
        <v>10</v>
      </c>
      <c r="CM53" s="1">
        <f t="shared" si="28"/>
        <v>10</v>
      </c>
      <c r="CN53" s="1">
        <f t="shared" si="20"/>
        <v>3</v>
      </c>
      <c r="CO53" s="1">
        <f t="shared" si="21"/>
        <v>2</v>
      </c>
      <c r="CP53">
        <v>10.1</v>
      </c>
      <c r="CQ53">
        <v>139</v>
      </c>
      <c r="CR53">
        <v>-6.7</v>
      </c>
      <c r="CS53">
        <v>13</v>
      </c>
      <c r="CT53" s="3">
        <f t="shared" si="22"/>
        <v>18.940999999999999</v>
      </c>
      <c r="CU53">
        <v>4</v>
      </c>
      <c r="CV53">
        <v>1</v>
      </c>
      <c r="CW53">
        <v>777</v>
      </c>
      <c r="CX53" s="62">
        <v>778</v>
      </c>
      <c r="CY53" s="1">
        <v>6</v>
      </c>
      <c r="CZ53" s="3">
        <v>16</v>
      </c>
      <c r="DA53" s="3">
        <v>8</v>
      </c>
      <c r="DB53" s="3">
        <v>6</v>
      </c>
      <c r="DC53" s="3">
        <v>0</v>
      </c>
      <c r="DD53" s="2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2">
        <v>0</v>
      </c>
      <c r="DK53" s="1">
        <v>0</v>
      </c>
      <c r="DL53" s="1">
        <v>5</v>
      </c>
      <c r="DM53" s="1">
        <v>0</v>
      </c>
      <c r="DN53" s="1">
        <v>0</v>
      </c>
      <c r="DO53" s="2">
        <v>0</v>
      </c>
      <c r="DP53" s="1">
        <v>0</v>
      </c>
      <c r="DQ53" s="1">
        <v>0</v>
      </c>
      <c r="DR53" s="1">
        <v>0</v>
      </c>
      <c r="DS53" s="1">
        <v>0</v>
      </c>
      <c r="DT53" s="2">
        <v>0</v>
      </c>
      <c r="DU53" s="1">
        <v>0</v>
      </c>
      <c r="DV53" s="1">
        <v>0</v>
      </c>
      <c r="DW53" s="1">
        <v>0</v>
      </c>
      <c r="DX53" s="1">
        <v>0</v>
      </c>
      <c r="DY53" s="58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2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2">
        <v>0</v>
      </c>
      <c r="EL53" s="1">
        <v>0</v>
      </c>
      <c r="EM53" s="1">
        <v>0</v>
      </c>
      <c r="EN53" s="1">
        <v>0</v>
      </c>
      <c r="EO53" s="1">
        <v>0</v>
      </c>
      <c r="EP53" s="2">
        <v>0</v>
      </c>
      <c r="EQ53" s="1">
        <v>0</v>
      </c>
      <c r="ER53" s="1">
        <v>0</v>
      </c>
      <c r="ES53" s="1">
        <v>0</v>
      </c>
      <c r="ET53" s="1">
        <v>0</v>
      </c>
      <c r="EU53" s="2">
        <v>0</v>
      </c>
      <c r="EV53" s="1">
        <v>1</v>
      </c>
      <c r="EW53" s="1">
        <v>0</v>
      </c>
      <c r="EX53" s="1">
        <v>0</v>
      </c>
      <c r="EY53" s="3">
        <v>0</v>
      </c>
      <c r="EZ53" s="2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2">
        <v>0</v>
      </c>
    </row>
    <row r="54" spans="1:163">
      <c r="A54" t="s">
        <v>50</v>
      </c>
      <c r="B54" t="s">
        <v>43</v>
      </c>
      <c r="C54" t="s">
        <v>7</v>
      </c>
      <c r="D54">
        <v>1</v>
      </c>
      <c r="E54" t="s">
        <v>187</v>
      </c>
      <c r="F54" t="str">
        <f t="shared" si="0"/>
        <v>ABLA-M-1N</v>
      </c>
      <c r="H54" s="3">
        <v>48.622</v>
      </c>
      <c r="J54" s="3">
        <v>113.84202999999999</v>
      </c>
      <c r="L54" s="3">
        <v>1893</v>
      </c>
      <c r="M54" s="3">
        <v>33.299999999999997</v>
      </c>
      <c r="N54" s="3">
        <v>230</v>
      </c>
      <c r="O54" s="15">
        <v>24.1</v>
      </c>
      <c r="P54" s="16">
        <v>0.6</v>
      </c>
      <c r="Q54" s="3">
        <v>10</v>
      </c>
      <c r="R54" s="3">
        <v>10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s="62">
        <v>0</v>
      </c>
      <c r="BB54" s="1">
        <f t="shared" si="4"/>
        <v>120</v>
      </c>
      <c r="BC54" s="1">
        <f t="shared" si="24"/>
        <v>100</v>
      </c>
      <c r="BD54" s="1">
        <f t="shared" si="25"/>
        <v>100</v>
      </c>
      <c r="BE54" s="1">
        <f t="shared" si="7"/>
        <v>10</v>
      </c>
      <c r="BF54" s="1">
        <f t="shared" si="26"/>
        <v>110</v>
      </c>
      <c r="BG54" s="1">
        <f t="shared" si="9"/>
        <v>10</v>
      </c>
      <c r="BH54" s="1">
        <f t="shared" si="10"/>
        <v>10</v>
      </c>
      <c r="BI54" s="1">
        <f t="shared" si="11"/>
        <v>0</v>
      </c>
      <c r="BJ54" s="1">
        <f t="shared" si="12"/>
        <v>10</v>
      </c>
      <c r="BK54" s="1">
        <f t="shared" si="13"/>
        <v>110</v>
      </c>
      <c r="BL54" s="1">
        <f t="shared" si="14"/>
        <v>0</v>
      </c>
      <c r="BM54" s="1">
        <f t="shared" si="15"/>
        <v>10</v>
      </c>
      <c r="BN54" s="41">
        <v>4</v>
      </c>
      <c r="BO54" s="41">
        <v>0</v>
      </c>
      <c r="BP54" s="41">
        <v>0</v>
      </c>
      <c r="BQ54" s="41">
        <v>0</v>
      </c>
      <c r="BR54" s="41">
        <v>0</v>
      </c>
      <c r="BS54" s="41">
        <v>0</v>
      </c>
      <c r="BT54" s="41">
        <v>0</v>
      </c>
      <c r="BU54" s="41">
        <v>0</v>
      </c>
      <c r="BV54" s="41">
        <v>0</v>
      </c>
      <c r="BW54" s="41">
        <v>0</v>
      </c>
      <c r="BX54" s="41">
        <v>0</v>
      </c>
      <c r="BY54" s="41">
        <v>0</v>
      </c>
      <c r="BZ54" s="41">
        <v>0</v>
      </c>
      <c r="CA54" s="41">
        <v>0</v>
      </c>
      <c r="CB54" s="41">
        <v>0</v>
      </c>
      <c r="CC54" s="41">
        <v>0</v>
      </c>
      <c r="CD54" s="41">
        <v>0</v>
      </c>
      <c r="CE54" s="41">
        <v>0</v>
      </c>
      <c r="CF54" s="41">
        <v>0</v>
      </c>
      <c r="CG54" s="41">
        <v>0</v>
      </c>
      <c r="CH54" s="41">
        <v>0</v>
      </c>
      <c r="CI54" s="94">
        <v>0</v>
      </c>
      <c r="CJ54" s="1">
        <f t="shared" si="18"/>
        <v>4</v>
      </c>
      <c r="CK54" s="1">
        <f t="shared" si="19"/>
        <v>4</v>
      </c>
      <c r="CL54" s="1">
        <f t="shared" si="27"/>
        <v>4</v>
      </c>
      <c r="CM54" s="1">
        <f t="shared" si="28"/>
        <v>4</v>
      </c>
      <c r="CN54" s="1">
        <f t="shared" si="20"/>
        <v>0</v>
      </c>
      <c r="CO54" s="1">
        <f t="shared" si="21"/>
        <v>0</v>
      </c>
      <c r="CP54">
        <v>30.8</v>
      </c>
      <c r="CQ54">
        <v>115</v>
      </c>
      <c r="CR54">
        <v>-6.6</v>
      </c>
      <c r="CS54">
        <v>12</v>
      </c>
      <c r="CT54" s="3">
        <f t="shared" si="22"/>
        <v>14.591999999999999</v>
      </c>
      <c r="CU54">
        <v>1</v>
      </c>
      <c r="CV54">
        <v>1</v>
      </c>
      <c r="CW54">
        <v>775</v>
      </c>
      <c r="CX54" s="62">
        <v>776</v>
      </c>
      <c r="CY54" s="1">
        <v>7</v>
      </c>
      <c r="CZ54" s="3">
        <v>9</v>
      </c>
      <c r="DA54" s="3">
        <v>1</v>
      </c>
      <c r="DB54" s="3">
        <v>3</v>
      </c>
      <c r="DC54" s="3">
        <v>0</v>
      </c>
      <c r="DD54" s="2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2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2">
        <v>0</v>
      </c>
      <c r="DU54" s="1">
        <v>0</v>
      </c>
      <c r="DV54" s="1">
        <v>0</v>
      </c>
      <c r="DW54" s="1">
        <v>0</v>
      </c>
      <c r="DX54" s="1">
        <v>0</v>
      </c>
      <c r="DY54" s="58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2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2">
        <v>0</v>
      </c>
      <c r="EL54" s="1">
        <v>0</v>
      </c>
      <c r="EM54" s="1">
        <v>0</v>
      </c>
      <c r="EN54" s="1">
        <v>0</v>
      </c>
      <c r="EO54" s="1">
        <v>0</v>
      </c>
      <c r="EP54" s="2">
        <v>0</v>
      </c>
      <c r="EQ54" s="1">
        <v>0</v>
      </c>
      <c r="ER54" s="1">
        <v>0</v>
      </c>
      <c r="ES54" s="1">
        <v>0</v>
      </c>
      <c r="ET54" s="1">
        <v>0</v>
      </c>
      <c r="EU54" s="2">
        <v>0</v>
      </c>
      <c r="EV54" s="1">
        <v>0</v>
      </c>
      <c r="EW54" s="1">
        <v>0</v>
      </c>
      <c r="EX54" s="1">
        <v>0</v>
      </c>
      <c r="EY54" s="3">
        <v>0</v>
      </c>
      <c r="EZ54" s="2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2">
        <v>0</v>
      </c>
    </row>
    <row r="55" spans="1:163">
      <c r="A55" t="s">
        <v>50</v>
      </c>
      <c r="B55" t="s">
        <v>43</v>
      </c>
      <c r="C55" t="s">
        <v>7</v>
      </c>
      <c r="D55">
        <v>2</v>
      </c>
      <c r="E55" t="s">
        <v>186</v>
      </c>
      <c r="F55" t="str">
        <f t="shared" si="0"/>
        <v>ABLA-M-2C</v>
      </c>
      <c r="H55" s="3">
        <v>48.621360000000003</v>
      </c>
      <c r="J55" s="3">
        <v>113.84151</v>
      </c>
      <c r="L55" s="3">
        <v>1894</v>
      </c>
      <c r="M55" s="3">
        <v>37.799999999999997</v>
      </c>
      <c r="N55" s="3">
        <v>240</v>
      </c>
      <c r="O55" s="15">
        <v>23.9</v>
      </c>
      <c r="P55" s="16">
        <v>0.4</v>
      </c>
      <c r="Q55" s="3">
        <v>10</v>
      </c>
      <c r="R55" s="3">
        <v>11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s="62">
        <v>0</v>
      </c>
      <c r="BB55" s="1">
        <f t="shared" si="4"/>
        <v>140</v>
      </c>
      <c r="BC55" s="1">
        <f t="shared" si="24"/>
        <v>110</v>
      </c>
      <c r="BD55" s="1">
        <f t="shared" si="25"/>
        <v>110</v>
      </c>
      <c r="BE55" s="1">
        <f t="shared" si="7"/>
        <v>10</v>
      </c>
      <c r="BF55" s="1">
        <f t="shared" si="26"/>
        <v>120</v>
      </c>
      <c r="BG55" s="1">
        <f t="shared" si="9"/>
        <v>20</v>
      </c>
      <c r="BH55" s="1">
        <f t="shared" si="10"/>
        <v>20</v>
      </c>
      <c r="BI55" s="1">
        <f t="shared" si="11"/>
        <v>0</v>
      </c>
      <c r="BJ55" s="1">
        <f t="shared" si="12"/>
        <v>20</v>
      </c>
      <c r="BK55" s="1">
        <f t="shared" si="13"/>
        <v>130</v>
      </c>
      <c r="BL55" s="1">
        <f t="shared" si="14"/>
        <v>0</v>
      </c>
      <c r="BM55" s="1">
        <f t="shared" si="15"/>
        <v>10</v>
      </c>
      <c r="BN55" s="41">
        <v>9</v>
      </c>
      <c r="BO55" s="41">
        <v>1</v>
      </c>
      <c r="BP55" s="41">
        <v>0</v>
      </c>
      <c r="BQ55" s="41">
        <v>0</v>
      </c>
      <c r="BR55" s="41">
        <v>0</v>
      </c>
      <c r="BS55" s="41">
        <v>0</v>
      </c>
      <c r="BT55" s="41">
        <v>0</v>
      </c>
      <c r="BU55" s="41">
        <v>0</v>
      </c>
      <c r="BV55" s="41">
        <v>0</v>
      </c>
      <c r="BW55" s="41">
        <v>0</v>
      </c>
      <c r="BX55" s="41">
        <v>0</v>
      </c>
      <c r="BY55" s="41">
        <v>0</v>
      </c>
      <c r="BZ55" s="41">
        <v>0</v>
      </c>
      <c r="CA55" s="41">
        <v>0</v>
      </c>
      <c r="CB55" s="41">
        <v>0</v>
      </c>
      <c r="CC55" s="41">
        <v>0</v>
      </c>
      <c r="CD55" s="41">
        <v>0</v>
      </c>
      <c r="CE55" s="41">
        <v>0</v>
      </c>
      <c r="CF55" s="41">
        <v>0</v>
      </c>
      <c r="CG55" s="41">
        <v>0</v>
      </c>
      <c r="CH55" s="41">
        <v>0</v>
      </c>
      <c r="CI55" s="94">
        <v>0</v>
      </c>
      <c r="CJ55" s="1">
        <f t="shared" si="18"/>
        <v>10</v>
      </c>
      <c r="CK55" s="1">
        <f t="shared" si="19"/>
        <v>9</v>
      </c>
      <c r="CL55" s="1">
        <f t="shared" si="27"/>
        <v>10</v>
      </c>
      <c r="CM55" s="1">
        <f t="shared" si="28"/>
        <v>9</v>
      </c>
      <c r="CN55" s="1">
        <f t="shared" si="20"/>
        <v>0</v>
      </c>
      <c r="CO55" s="1">
        <f t="shared" si="21"/>
        <v>0</v>
      </c>
      <c r="CP55">
        <v>40.799999999999997</v>
      </c>
      <c r="CQ55">
        <v>153</v>
      </c>
      <c r="CR55">
        <v>-5.9</v>
      </c>
      <c r="CS55">
        <v>11</v>
      </c>
      <c r="CT55" s="3">
        <f t="shared" si="22"/>
        <v>17.478999999999999</v>
      </c>
      <c r="CU55">
        <v>2</v>
      </c>
      <c r="CV55">
        <v>0.8</v>
      </c>
      <c r="CW55">
        <v>781</v>
      </c>
      <c r="CX55" s="62">
        <v>782</v>
      </c>
      <c r="CY55" s="1">
        <v>14</v>
      </c>
      <c r="CZ55" s="3">
        <v>10</v>
      </c>
      <c r="DA55" s="3">
        <v>12</v>
      </c>
      <c r="DB55" s="3">
        <v>3</v>
      </c>
      <c r="DC55" s="3">
        <v>0</v>
      </c>
      <c r="DD55" s="2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2">
        <v>0</v>
      </c>
      <c r="DK55" s="1">
        <v>0</v>
      </c>
      <c r="DL55" s="3">
        <v>0</v>
      </c>
      <c r="DM55" s="3">
        <v>0</v>
      </c>
      <c r="DN55" s="3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2">
        <v>0</v>
      </c>
      <c r="DU55" s="1">
        <v>0</v>
      </c>
      <c r="DV55" s="1">
        <v>0</v>
      </c>
      <c r="DW55" s="1">
        <v>0</v>
      </c>
      <c r="DX55" s="1">
        <v>0</v>
      </c>
      <c r="DY55" s="58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2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2">
        <v>0</v>
      </c>
      <c r="EL55" s="1">
        <v>0</v>
      </c>
      <c r="EM55" s="1">
        <v>0</v>
      </c>
      <c r="EN55" s="1">
        <v>0</v>
      </c>
      <c r="EO55" s="1">
        <v>0</v>
      </c>
      <c r="EP55" s="2">
        <v>0</v>
      </c>
      <c r="EQ55" s="1">
        <v>0</v>
      </c>
      <c r="ER55" s="1">
        <v>0</v>
      </c>
      <c r="ES55" s="1">
        <v>0</v>
      </c>
      <c r="ET55" s="1">
        <v>0</v>
      </c>
      <c r="EU55" s="2">
        <v>0</v>
      </c>
      <c r="EV55" s="3">
        <v>1</v>
      </c>
      <c r="EW55" s="3">
        <v>0</v>
      </c>
      <c r="EX55" s="3">
        <v>0</v>
      </c>
      <c r="EY55" s="3">
        <v>0</v>
      </c>
      <c r="EZ55" s="2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2">
        <v>0</v>
      </c>
    </row>
    <row r="56" spans="1:163">
      <c r="A56" t="s">
        <v>50</v>
      </c>
      <c r="B56" t="s">
        <v>43</v>
      </c>
      <c r="C56" t="s">
        <v>7</v>
      </c>
      <c r="D56">
        <v>2</v>
      </c>
      <c r="E56" t="s">
        <v>187</v>
      </c>
      <c r="F56" t="str">
        <f t="shared" si="0"/>
        <v>ABLA-M-2N</v>
      </c>
      <c r="H56" s="3">
        <v>48.621420000000001</v>
      </c>
      <c r="J56" s="3">
        <v>113.84144000000001</v>
      </c>
      <c r="L56" s="3">
        <v>1896</v>
      </c>
      <c r="M56" s="3">
        <v>46.6</v>
      </c>
      <c r="N56" s="3">
        <v>225</v>
      </c>
      <c r="O56" s="15">
        <v>22.1</v>
      </c>
      <c r="P56" s="16">
        <v>0.5</v>
      </c>
      <c r="Q56" s="3">
        <v>10</v>
      </c>
      <c r="R56" s="3">
        <v>5</v>
      </c>
      <c r="S56" s="3">
        <v>0</v>
      </c>
      <c r="T56" s="3">
        <v>2</v>
      </c>
      <c r="U56" s="3">
        <v>0</v>
      </c>
      <c r="V56" s="3">
        <v>0</v>
      </c>
      <c r="W56" s="3">
        <v>0</v>
      </c>
      <c r="X56">
        <v>1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s="62">
        <v>0</v>
      </c>
      <c r="BB56" s="1">
        <f t="shared" si="4"/>
        <v>100</v>
      </c>
      <c r="BC56" s="1">
        <f t="shared" si="24"/>
        <v>50</v>
      </c>
      <c r="BD56" s="1">
        <f t="shared" si="25"/>
        <v>50</v>
      </c>
      <c r="BE56" s="1">
        <f t="shared" si="7"/>
        <v>20</v>
      </c>
      <c r="BF56" s="1">
        <f t="shared" si="26"/>
        <v>70</v>
      </c>
      <c r="BG56" s="1">
        <f t="shared" si="9"/>
        <v>30</v>
      </c>
      <c r="BH56" s="1">
        <f t="shared" si="10"/>
        <v>30</v>
      </c>
      <c r="BI56" s="1">
        <f t="shared" si="11"/>
        <v>0</v>
      </c>
      <c r="BJ56" s="1">
        <f t="shared" si="12"/>
        <v>30</v>
      </c>
      <c r="BK56" s="1">
        <f t="shared" si="13"/>
        <v>80</v>
      </c>
      <c r="BL56" s="1">
        <f t="shared" si="14"/>
        <v>0</v>
      </c>
      <c r="BM56" s="1">
        <f t="shared" si="15"/>
        <v>20</v>
      </c>
      <c r="BN56" s="41">
        <v>3</v>
      </c>
      <c r="BO56" s="41">
        <v>2</v>
      </c>
      <c r="BP56" s="41">
        <v>0</v>
      </c>
      <c r="BQ56" s="41">
        <v>0</v>
      </c>
      <c r="BR56" s="41">
        <v>1</v>
      </c>
      <c r="BS56" s="41">
        <v>0</v>
      </c>
      <c r="BT56" s="41">
        <v>1</v>
      </c>
      <c r="BU56" s="41">
        <v>0</v>
      </c>
      <c r="BV56" s="41">
        <v>0</v>
      </c>
      <c r="BW56" s="41">
        <v>0</v>
      </c>
      <c r="BX56" s="41">
        <v>0</v>
      </c>
      <c r="BY56" s="41">
        <v>0</v>
      </c>
      <c r="BZ56" s="41">
        <v>0</v>
      </c>
      <c r="CA56" s="41">
        <v>0</v>
      </c>
      <c r="CB56" s="41">
        <v>0</v>
      </c>
      <c r="CC56" s="41">
        <v>0</v>
      </c>
      <c r="CD56" s="41">
        <v>0</v>
      </c>
      <c r="CE56" s="41">
        <v>0</v>
      </c>
      <c r="CF56" s="41">
        <v>0</v>
      </c>
      <c r="CG56" s="41">
        <v>0</v>
      </c>
      <c r="CH56" s="41">
        <v>0</v>
      </c>
      <c r="CI56" s="94">
        <v>0</v>
      </c>
      <c r="CJ56" s="1">
        <f t="shared" si="18"/>
        <v>7</v>
      </c>
      <c r="CK56" s="1">
        <f t="shared" si="19"/>
        <v>5</v>
      </c>
      <c r="CL56" s="1">
        <f t="shared" si="27"/>
        <v>5</v>
      </c>
      <c r="CM56" s="1">
        <f t="shared" si="28"/>
        <v>3</v>
      </c>
      <c r="CN56" s="1">
        <f t="shared" si="20"/>
        <v>2</v>
      </c>
      <c r="CO56" s="1">
        <f t="shared" si="21"/>
        <v>2</v>
      </c>
      <c r="CP56">
        <v>25.6</v>
      </c>
      <c r="CQ56">
        <v>118</v>
      </c>
      <c r="CR56">
        <v>0.6</v>
      </c>
      <c r="CS56">
        <v>11</v>
      </c>
      <c r="CT56" s="3">
        <f t="shared" si="22"/>
        <v>12.914000000000001</v>
      </c>
      <c r="CU56">
        <v>0</v>
      </c>
      <c r="CV56">
        <v>1</v>
      </c>
      <c r="CW56">
        <v>779</v>
      </c>
      <c r="CX56" s="62">
        <v>780</v>
      </c>
      <c r="CY56" s="1">
        <v>17</v>
      </c>
      <c r="CZ56" s="3">
        <v>11</v>
      </c>
      <c r="DA56" s="3">
        <v>4</v>
      </c>
      <c r="DB56" s="3">
        <v>7</v>
      </c>
      <c r="DC56" s="3">
        <v>0</v>
      </c>
      <c r="DD56" s="2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2">
        <v>0</v>
      </c>
      <c r="DK56" s="1">
        <v>0</v>
      </c>
      <c r="DL56" s="1">
        <v>0</v>
      </c>
      <c r="DM56" s="1">
        <v>0</v>
      </c>
      <c r="DN56" s="1">
        <v>2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2">
        <v>0</v>
      </c>
      <c r="DU56" s="1">
        <v>0</v>
      </c>
      <c r="DV56" s="1">
        <v>0</v>
      </c>
      <c r="DW56" s="1">
        <v>0</v>
      </c>
      <c r="DX56" s="1">
        <v>0</v>
      </c>
      <c r="DY56" s="58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2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2">
        <v>0</v>
      </c>
      <c r="EL56" s="1">
        <v>0</v>
      </c>
      <c r="EM56" s="1">
        <v>0</v>
      </c>
      <c r="EN56" s="1">
        <v>0</v>
      </c>
      <c r="EO56" s="1">
        <v>0</v>
      </c>
      <c r="EP56" s="2">
        <v>0</v>
      </c>
      <c r="EQ56" s="1">
        <v>0</v>
      </c>
      <c r="ER56" s="1">
        <v>0</v>
      </c>
      <c r="ES56" s="1">
        <v>0</v>
      </c>
      <c r="ET56" s="1">
        <v>0</v>
      </c>
      <c r="EU56" s="2">
        <v>0</v>
      </c>
      <c r="EV56" s="1">
        <v>0</v>
      </c>
      <c r="EW56" s="1">
        <v>0</v>
      </c>
      <c r="EX56" s="1">
        <v>3</v>
      </c>
      <c r="EY56" s="3">
        <v>0</v>
      </c>
      <c r="EZ56" s="2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2">
        <v>0</v>
      </c>
    </row>
    <row r="57" spans="1:163">
      <c r="A57" t="s">
        <v>50</v>
      </c>
      <c r="B57" t="s">
        <v>43</v>
      </c>
      <c r="C57" t="s">
        <v>7</v>
      </c>
      <c r="D57">
        <v>3</v>
      </c>
      <c r="E57" t="s">
        <v>186</v>
      </c>
      <c r="F57" t="str">
        <f t="shared" si="0"/>
        <v>ABLA-M-3C</v>
      </c>
      <c r="H57" s="1">
        <v>48.621769999999998</v>
      </c>
      <c r="J57" s="3">
        <v>113.84148</v>
      </c>
      <c r="L57" s="3">
        <v>1899</v>
      </c>
      <c r="M57" s="3">
        <v>39.5</v>
      </c>
      <c r="N57" s="3">
        <v>230</v>
      </c>
      <c r="O57" s="15">
        <v>22.5</v>
      </c>
      <c r="P57" s="16">
        <v>0.8</v>
      </c>
      <c r="Q57" s="3">
        <v>10</v>
      </c>
      <c r="R57" s="3">
        <v>12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s="62">
        <v>0</v>
      </c>
      <c r="BB57" s="1">
        <f t="shared" si="4"/>
        <v>180</v>
      </c>
      <c r="BC57" s="1">
        <f t="shared" si="24"/>
        <v>120</v>
      </c>
      <c r="BD57" s="1">
        <f t="shared" si="25"/>
        <v>120</v>
      </c>
      <c r="BE57" s="1">
        <f t="shared" si="7"/>
        <v>10</v>
      </c>
      <c r="BF57" s="1">
        <f t="shared" si="26"/>
        <v>130</v>
      </c>
      <c r="BG57" s="1">
        <f t="shared" si="9"/>
        <v>50</v>
      </c>
      <c r="BH57" s="1">
        <f t="shared" si="10"/>
        <v>50</v>
      </c>
      <c r="BI57" s="1">
        <f t="shared" si="11"/>
        <v>0</v>
      </c>
      <c r="BJ57" s="1">
        <f t="shared" si="12"/>
        <v>50</v>
      </c>
      <c r="BK57" s="1">
        <f t="shared" si="13"/>
        <v>170</v>
      </c>
      <c r="BL57" s="1">
        <f t="shared" si="14"/>
        <v>0</v>
      </c>
      <c r="BM57" s="1">
        <f t="shared" si="15"/>
        <v>10</v>
      </c>
      <c r="BN57" s="41">
        <v>12</v>
      </c>
      <c r="BO57" s="41">
        <v>2</v>
      </c>
      <c r="BP57" s="41">
        <v>0</v>
      </c>
      <c r="BQ57" s="41">
        <v>0</v>
      </c>
      <c r="BR57" s="41">
        <v>0</v>
      </c>
      <c r="BS57" s="41">
        <v>0</v>
      </c>
      <c r="BT57" s="41">
        <v>2</v>
      </c>
      <c r="BU57" s="41">
        <v>0</v>
      </c>
      <c r="BV57" s="41">
        <v>0</v>
      </c>
      <c r="BW57" s="41">
        <v>0</v>
      </c>
      <c r="BX57" s="41">
        <v>0</v>
      </c>
      <c r="BY57" s="41">
        <v>0</v>
      </c>
      <c r="BZ57" s="41">
        <v>0</v>
      </c>
      <c r="CA57" s="41">
        <v>0</v>
      </c>
      <c r="CB57" s="41">
        <v>0</v>
      </c>
      <c r="CC57" s="41">
        <v>0</v>
      </c>
      <c r="CD57" s="41">
        <v>0</v>
      </c>
      <c r="CE57" s="41">
        <v>0</v>
      </c>
      <c r="CF57" s="41">
        <v>0</v>
      </c>
      <c r="CG57" s="41">
        <v>0</v>
      </c>
      <c r="CH57" s="41">
        <v>0</v>
      </c>
      <c r="CI57" s="94">
        <v>0</v>
      </c>
      <c r="CJ57" s="1">
        <f t="shared" si="18"/>
        <v>16</v>
      </c>
      <c r="CK57" s="1">
        <f t="shared" si="19"/>
        <v>14</v>
      </c>
      <c r="CL57" s="1">
        <f t="shared" si="27"/>
        <v>14</v>
      </c>
      <c r="CM57" s="1">
        <f t="shared" si="28"/>
        <v>12</v>
      </c>
      <c r="CN57" s="1">
        <f t="shared" si="20"/>
        <v>2</v>
      </c>
      <c r="CO57" s="1">
        <f t="shared" si="21"/>
        <v>2</v>
      </c>
      <c r="CP57">
        <v>50.7</v>
      </c>
      <c r="CQ57">
        <v>114</v>
      </c>
      <c r="CR57">
        <v>-0.3</v>
      </c>
      <c r="CS57">
        <v>11</v>
      </c>
      <c r="CT57" s="3">
        <f t="shared" si="22"/>
        <v>12.573</v>
      </c>
      <c r="CU57">
        <v>3</v>
      </c>
      <c r="CV57">
        <v>0.75</v>
      </c>
      <c r="CW57">
        <v>785</v>
      </c>
      <c r="CX57" s="62">
        <v>786</v>
      </c>
      <c r="CY57" s="1">
        <v>16</v>
      </c>
      <c r="CZ57" s="3">
        <v>25</v>
      </c>
      <c r="DA57" s="3">
        <v>12</v>
      </c>
      <c r="DB57" s="3">
        <v>12</v>
      </c>
      <c r="DC57" s="3">
        <v>0</v>
      </c>
      <c r="DD57" s="2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2">
        <v>0</v>
      </c>
      <c r="DK57" s="1">
        <v>0</v>
      </c>
      <c r="DL57" s="3">
        <v>0</v>
      </c>
      <c r="DM57" s="3">
        <v>0</v>
      </c>
      <c r="DN57" s="3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2">
        <v>0</v>
      </c>
      <c r="DU57" s="1">
        <v>0</v>
      </c>
      <c r="DV57" s="1">
        <v>0</v>
      </c>
      <c r="DW57" s="1">
        <v>0</v>
      </c>
      <c r="DX57" s="1">
        <v>0</v>
      </c>
      <c r="DY57" s="58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2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2">
        <v>0</v>
      </c>
      <c r="EL57" s="1">
        <v>0</v>
      </c>
      <c r="EM57" s="1">
        <v>0</v>
      </c>
      <c r="EN57" s="1">
        <v>0</v>
      </c>
      <c r="EO57" s="1">
        <v>0</v>
      </c>
      <c r="EP57" s="2">
        <v>0</v>
      </c>
      <c r="EQ57" s="1">
        <v>0</v>
      </c>
      <c r="ER57" s="1">
        <v>0</v>
      </c>
      <c r="ES57" s="1">
        <v>0</v>
      </c>
      <c r="ET57" s="1">
        <v>0</v>
      </c>
      <c r="EU57" s="2">
        <v>0</v>
      </c>
      <c r="EV57" s="3">
        <v>0</v>
      </c>
      <c r="EW57" s="3">
        <v>2</v>
      </c>
      <c r="EX57" s="3">
        <v>0</v>
      </c>
      <c r="EY57" s="3">
        <v>0</v>
      </c>
      <c r="EZ57" s="2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2">
        <v>0</v>
      </c>
    </row>
    <row r="58" spans="1:163">
      <c r="A58" t="s">
        <v>50</v>
      </c>
      <c r="B58" t="s">
        <v>43</v>
      </c>
      <c r="C58" t="s">
        <v>7</v>
      </c>
      <c r="D58">
        <v>3</v>
      </c>
      <c r="E58" t="s">
        <v>187</v>
      </c>
      <c r="F58" t="str">
        <f t="shared" si="0"/>
        <v>ABLA-M-3N</v>
      </c>
      <c r="H58" s="41">
        <v>48.621720000000003</v>
      </c>
      <c r="J58" s="3">
        <v>113.84138</v>
      </c>
      <c r="L58" s="3">
        <v>1899</v>
      </c>
      <c r="M58" s="3">
        <v>39.700000000000003</v>
      </c>
      <c r="N58" s="3">
        <v>245</v>
      </c>
      <c r="O58" s="15">
        <v>21.2</v>
      </c>
      <c r="P58" s="16">
        <v>0.5</v>
      </c>
      <c r="Q58" s="3">
        <v>10</v>
      </c>
      <c r="R58" s="3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s="62">
        <v>0</v>
      </c>
      <c r="BB58" s="1">
        <f t="shared" si="4"/>
        <v>90</v>
      </c>
      <c r="BC58" s="1">
        <f t="shared" si="24"/>
        <v>40</v>
      </c>
      <c r="BD58" s="1">
        <f t="shared" si="25"/>
        <v>40</v>
      </c>
      <c r="BE58" s="1">
        <f t="shared" si="7"/>
        <v>0</v>
      </c>
      <c r="BF58" s="1">
        <f t="shared" si="26"/>
        <v>40</v>
      </c>
      <c r="BG58" s="1">
        <f t="shared" si="9"/>
        <v>50</v>
      </c>
      <c r="BH58" s="1">
        <f t="shared" si="10"/>
        <v>50</v>
      </c>
      <c r="BI58" s="1">
        <f t="shared" si="11"/>
        <v>0</v>
      </c>
      <c r="BJ58" s="1">
        <f t="shared" si="12"/>
        <v>50</v>
      </c>
      <c r="BK58" s="1">
        <f t="shared" si="13"/>
        <v>90</v>
      </c>
      <c r="BL58" s="1">
        <f t="shared" si="14"/>
        <v>0</v>
      </c>
      <c r="BM58" s="1">
        <f t="shared" si="15"/>
        <v>0</v>
      </c>
      <c r="BN58" s="41">
        <v>3</v>
      </c>
      <c r="BO58" s="41">
        <v>0</v>
      </c>
      <c r="BP58" s="41">
        <v>0</v>
      </c>
      <c r="BQ58" s="41">
        <v>0</v>
      </c>
      <c r="BR58" s="41">
        <v>0</v>
      </c>
      <c r="BS58" s="41">
        <v>0</v>
      </c>
      <c r="BT58" s="41">
        <v>1</v>
      </c>
      <c r="BU58" s="41">
        <v>0</v>
      </c>
      <c r="BV58" s="41">
        <v>0</v>
      </c>
      <c r="BW58" s="41">
        <v>0</v>
      </c>
      <c r="BX58" s="41">
        <v>0</v>
      </c>
      <c r="BY58" s="41">
        <v>0</v>
      </c>
      <c r="BZ58" s="41">
        <v>0</v>
      </c>
      <c r="CA58" s="41">
        <v>0</v>
      </c>
      <c r="CB58" s="41">
        <v>0</v>
      </c>
      <c r="CC58" s="41">
        <v>0</v>
      </c>
      <c r="CD58" s="41">
        <v>0</v>
      </c>
      <c r="CE58" s="41">
        <v>0</v>
      </c>
      <c r="CF58" s="41">
        <v>0</v>
      </c>
      <c r="CG58" s="41">
        <v>0</v>
      </c>
      <c r="CH58" s="41">
        <v>0</v>
      </c>
      <c r="CI58" s="94">
        <v>0</v>
      </c>
      <c r="CJ58" s="1">
        <f t="shared" si="18"/>
        <v>4</v>
      </c>
      <c r="CK58" s="1">
        <f t="shared" si="19"/>
        <v>4</v>
      </c>
      <c r="CL58" s="1">
        <f t="shared" si="27"/>
        <v>3</v>
      </c>
      <c r="CM58" s="1">
        <f t="shared" si="28"/>
        <v>3</v>
      </c>
      <c r="CN58" s="1">
        <f t="shared" si="20"/>
        <v>1</v>
      </c>
      <c r="CO58" s="1">
        <f t="shared" si="21"/>
        <v>1</v>
      </c>
      <c r="CP58">
        <v>7</v>
      </c>
      <c r="CQ58">
        <v>84.8</v>
      </c>
      <c r="CR58">
        <v>-1.3</v>
      </c>
      <c r="CS58">
        <v>13</v>
      </c>
      <c r="CT58" s="3">
        <f t="shared" si="22"/>
        <v>11.193</v>
      </c>
      <c r="CU58">
        <v>2</v>
      </c>
      <c r="CV58">
        <v>0.95</v>
      </c>
      <c r="CW58">
        <v>783</v>
      </c>
      <c r="CX58" s="62">
        <v>784</v>
      </c>
      <c r="CY58" s="1">
        <v>27</v>
      </c>
      <c r="CZ58" s="3">
        <v>7</v>
      </c>
      <c r="DA58" s="3">
        <v>2</v>
      </c>
      <c r="DB58" s="3">
        <v>4</v>
      </c>
      <c r="DC58" s="3">
        <v>14</v>
      </c>
      <c r="DD58" s="2">
        <v>40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2">
        <v>0</v>
      </c>
      <c r="DK58" s="1">
        <v>0</v>
      </c>
      <c r="DL58" s="3">
        <v>0</v>
      </c>
      <c r="DM58" s="3">
        <v>0</v>
      </c>
      <c r="DN58" s="3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2">
        <v>0</v>
      </c>
      <c r="DU58" s="1">
        <v>0</v>
      </c>
      <c r="DV58" s="1">
        <v>0</v>
      </c>
      <c r="DW58" s="1">
        <v>0</v>
      </c>
      <c r="DX58" s="1">
        <v>0</v>
      </c>
      <c r="DY58" s="58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2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2">
        <v>0</v>
      </c>
      <c r="EL58" s="1">
        <v>0</v>
      </c>
      <c r="EM58" s="1">
        <v>0</v>
      </c>
      <c r="EN58" s="1">
        <v>0</v>
      </c>
      <c r="EO58" s="1">
        <v>0</v>
      </c>
      <c r="EP58" s="2">
        <v>0</v>
      </c>
      <c r="EQ58" s="1">
        <v>0</v>
      </c>
      <c r="ER58" s="1">
        <v>0</v>
      </c>
      <c r="ES58" s="1">
        <v>0</v>
      </c>
      <c r="ET58" s="1">
        <v>0</v>
      </c>
      <c r="EU58" s="2">
        <v>0</v>
      </c>
      <c r="EV58" s="3">
        <v>5</v>
      </c>
      <c r="EW58" s="3">
        <v>0</v>
      </c>
      <c r="EX58" s="3">
        <v>1</v>
      </c>
      <c r="EY58" s="3">
        <v>1</v>
      </c>
      <c r="EZ58" s="51">
        <v>3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2">
        <v>0</v>
      </c>
    </row>
    <row r="59" spans="1:163">
      <c r="A59" t="s">
        <v>50</v>
      </c>
      <c r="B59" t="s">
        <v>43</v>
      </c>
      <c r="C59" t="s">
        <v>7</v>
      </c>
      <c r="D59">
        <v>4</v>
      </c>
      <c r="E59" t="s">
        <v>186</v>
      </c>
      <c r="F59" t="str">
        <f t="shared" si="0"/>
        <v>ABLA-M-4C</v>
      </c>
      <c r="H59" s="1">
        <v>48.621110000000002</v>
      </c>
      <c r="J59" s="3">
        <v>113.84211000000001</v>
      </c>
      <c r="L59" s="3">
        <v>1868</v>
      </c>
      <c r="M59" s="3">
        <v>31.6</v>
      </c>
      <c r="N59" s="3">
        <v>240</v>
      </c>
      <c r="O59" s="15">
        <v>30.8</v>
      </c>
      <c r="P59" s="16">
        <v>1</v>
      </c>
      <c r="Q59" s="3">
        <v>10</v>
      </c>
      <c r="R59" s="3">
        <v>13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s="62">
        <v>0</v>
      </c>
      <c r="BB59" s="1">
        <f t="shared" si="4"/>
        <v>150</v>
      </c>
      <c r="BC59" s="1">
        <f t="shared" si="24"/>
        <v>130</v>
      </c>
      <c r="BD59" s="1">
        <f t="shared" si="25"/>
        <v>130</v>
      </c>
      <c r="BE59" s="1">
        <f t="shared" si="7"/>
        <v>0</v>
      </c>
      <c r="BF59" s="1">
        <f t="shared" si="26"/>
        <v>130</v>
      </c>
      <c r="BG59" s="1">
        <f t="shared" si="9"/>
        <v>20</v>
      </c>
      <c r="BH59" s="1">
        <f t="shared" si="10"/>
        <v>20</v>
      </c>
      <c r="BI59" s="1">
        <f t="shared" si="11"/>
        <v>0</v>
      </c>
      <c r="BJ59" s="1">
        <f t="shared" si="12"/>
        <v>20</v>
      </c>
      <c r="BK59" s="1">
        <f t="shared" si="13"/>
        <v>150</v>
      </c>
      <c r="BL59" s="1">
        <f t="shared" si="14"/>
        <v>0</v>
      </c>
      <c r="BM59" s="1">
        <f t="shared" si="15"/>
        <v>0</v>
      </c>
      <c r="BN59" s="41">
        <v>14</v>
      </c>
      <c r="BO59" s="41">
        <v>0</v>
      </c>
      <c r="BP59" s="41">
        <v>0</v>
      </c>
      <c r="BQ59" s="41">
        <v>0</v>
      </c>
      <c r="BR59" s="41">
        <v>1</v>
      </c>
      <c r="BS59" s="41">
        <v>0</v>
      </c>
      <c r="BT59" s="41">
        <v>0</v>
      </c>
      <c r="BU59" s="41">
        <v>0</v>
      </c>
      <c r="BV59" s="41">
        <v>0</v>
      </c>
      <c r="BW59" s="41">
        <v>0</v>
      </c>
      <c r="BX59" s="41">
        <v>0</v>
      </c>
      <c r="BY59" s="41">
        <v>0</v>
      </c>
      <c r="BZ59" s="41">
        <v>0</v>
      </c>
      <c r="CA59" s="41">
        <v>0</v>
      </c>
      <c r="CB59" s="41">
        <v>0</v>
      </c>
      <c r="CC59" s="41">
        <v>0</v>
      </c>
      <c r="CD59" s="41">
        <v>0</v>
      </c>
      <c r="CE59" s="41">
        <v>0</v>
      </c>
      <c r="CF59" s="41">
        <v>0</v>
      </c>
      <c r="CG59" s="41">
        <v>0</v>
      </c>
      <c r="CH59" s="41">
        <v>0</v>
      </c>
      <c r="CI59" s="94">
        <v>0</v>
      </c>
      <c r="CJ59" s="1">
        <f t="shared" si="18"/>
        <v>15</v>
      </c>
      <c r="CK59" s="1">
        <f t="shared" si="19"/>
        <v>15</v>
      </c>
      <c r="CL59" s="1">
        <f t="shared" si="27"/>
        <v>14</v>
      </c>
      <c r="CM59" s="1">
        <f t="shared" si="28"/>
        <v>14</v>
      </c>
      <c r="CN59" s="1">
        <f t="shared" si="20"/>
        <v>1</v>
      </c>
      <c r="CO59" s="1">
        <f t="shared" si="21"/>
        <v>1</v>
      </c>
      <c r="CP59">
        <v>68</v>
      </c>
      <c r="CQ59">
        <v>160</v>
      </c>
      <c r="CR59">
        <v>-4.5999999999999996</v>
      </c>
      <c r="CS59">
        <v>12</v>
      </c>
      <c r="CT59" s="3">
        <f t="shared" si="22"/>
        <v>19.751999999999999</v>
      </c>
      <c r="CU59">
        <v>3</v>
      </c>
      <c r="CV59">
        <v>1</v>
      </c>
      <c r="CW59">
        <v>787</v>
      </c>
      <c r="CX59" s="62">
        <v>788</v>
      </c>
      <c r="CY59" s="1">
        <v>0</v>
      </c>
      <c r="CZ59" s="3">
        <v>11</v>
      </c>
      <c r="DA59" s="3">
        <v>4</v>
      </c>
      <c r="DB59" s="3">
        <v>10</v>
      </c>
      <c r="DC59" s="3">
        <v>0</v>
      </c>
      <c r="DD59" s="2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2">
        <v>0</v>
      </c>
      <c r="DK59" s="1">
        <v>0</v>
      </c>
      <c r="DL59" s="3">
        <v>0</v>
      </c>
      <c r="DM59" s="3">
        <v>0</v>
      </c>
      <c r="DN59" s="3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2">
        <v>0</v>
      </c>
      <c r="DU59" s="1">
        <v>0</v>
      </c>
      <c r="DV59" s="1">
        <v>0</v>
      </c>
      <c r="DW59" s="1">
        <v>0</v>
      </c>
      <c r="DX59" s="1">
        <v>0</v>
      </c>
      <c r="DY59" s="58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2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2">
        <v>0</v>
      </c>
      <c r="EL59" s="1">
        <v>0</v>
      </c>
      <c r="EM59" s="1">
        <v>0</v>
      </c>
      <c r="EN59" s="1">
        <v>0</v>
      </c>
      <c r="EO59" s="1">
        <v>0</v>
      </c>
      <c r="EP59" s="2">
        <v>0</v>
      </c>
      <c r="EQ59" s="1">
        <v>0</v>
      </c>
      <c r="ER59" s="1">
        <v>0</v>
      </c>
      <c r="ES59" s="1">
        <v>0</v>
      </c>
      <c r="ET59" s="1">
        <v>0</v>
      </c>
      <c r="EU59" s="2">
        <v>0</v>
      </c>
      <c r="EV59" s="3">
        <v>0</v>
      </c>
      <c r="EW59" s="3">
        <v>0</v>
      </c>
      <c r="EX59" s="3">
        <v>0</v>
      </c>
      <c r="EY59" s="3">
        <v>0</v>
      </c>
      <c r="EZ59" s="2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2">
        <v>0</v>
      </c>
    </row>
    <row r="60" spans="1:163">
      <c r="A60" t="s">
        <v>50</v>
      </c>
      <c r="B60" t="s">
        <v>43</v>
      </c>
      <c r="C60" t="s">
        <v>7</v>
      </c>
      <c r="D60">
        <v>4</v>
      </c>
      <c r="E60" t="s">
        <v>187</v>
      </c>
      <c r="F60" t="str">
        <f t="shared" si="0"/>
        <v>ABLA-M-4N</v>
      </c>
      <c r="H60" s="1">
        <v>48.621250000000003</v>
      </c>
      <c r="J60" s="3">
        <v>113.84199</v>
      </c>
      <c r="L60" s="3">
        <v>1874</v>
      </c>
      <c r="M60" s="3">
        <v>32.4</v>
      </c>
      <c r="N60" s="3">
        <v>225</v>
      </c>
      <c r="O60" s="15">
        <v>27.5</v>
      </c>
      <c r="P60" s="16">
        <v>0.9</v>
      </c>
      <c r="Q60" s="3">
        <v>10</v>
      </c>
      <c r="R60" s="3">
        <v>6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>
        <v>2</v>
      </c>
      <c r="Y60">
        <v>0</v>
      </c>
      <c r="Z60">
        <v>0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s="62">
        <v>0</v>
      </c>
      <c r="BB60" s="1">
        <f t="shared" si="4"/>
        <v>120</v>
      </c>
      <c r="BC60" s="1">
        <f t="shared" si="24"/>
        <v>60</v>
      </c>
      <c r="BD60" s="1">
        <f t="shared" si="25"/>
        <v>60</v>
      </c>
      <c r="BE60" s="1">
        <f t="shared" si="7"/>
        <v>0</v>
      </c>
      <c r="BF60" s="1">
        <f t="shared" si="26"/>
        <v>60</v>
      </c>
      <c r="BG60" s="1">
        <f t="shared" si="9"/>
        <v>60</v>
      </c>
      <c r="BH60" s="1">
        <f t="shared" si="10"/>
        <v>60</v>
      </c>
      <c r="BI60" s="1">
        <f t="shared" si="11"/>
        <v>0</v>
      </c>
      <c r="BJ60" s="1">
        <f t="shared" si="12"/>
        <v>60</v>
      </c>
      <c r="BK60" s="1">
        <f t="shared" si="13"/>
        <v>120</v>
      </c>
      <c r="BL60" s="1">
        <f t="shared" si="14"/>
        <v>0</v>
      </c>
      <c r="BM60" s="1">
        <f t="shared" si="15"/>
        <v>0</v>
      </c>
      <c r="BN60" s="41">
        <v>6</v>
      </c>
      <c r="BO60" s="41">
        <v>0</v>
      </c>
      <c r="BP60" s="41">
        <v>0</v>
      </c>
      <c r="BQ60" s="41">
        <v>0</v>
      </c>
      <c r="BR60" s="41">
        <v>0</v>
      </c>
      <c r="BS60" s="41">
        <v>0</v>
      </c>
      <c r="BT60" s="41">
        <v>4</v>
      </c>
      <c r="BU60" s="41">
        <v>0</v>
      </c>
      <c r="BV60" s="41">
        <v>0</v>
      </c>
      <c r="BW60" s="41">
        <v>0</v>
      </c>
      <c r="BX60" s="41">
        <v>0</v>
      </c>
      <c r="BY60" s="41">
        <v>0</v>
      </c>
      <c r="BZ60" s="41">
        <v>0</v>
      </c>
      <c r="CA60" s="41">
        <v>0</v>
      </c>
      <c r="CB60" s="41">
        <v>0</v>
      </c>
      <c r="CC60" s="41">
        <v>0</v>
      </c>
      <c r="CD60" s="41">
        <v>0</v>
      </c>
      <c r="CE60" s="41">
        <v>0</v>
      </c>
      <c r="CF60" s="41">
        <v>0</v>
      </c>
      <c r="CG60" s="41">
        <v>0</v>
      </c>
      <c r="CH60" s="41">
        <v>0</v>
      </c>
      <c r="CI60" s="94">
        <v>0</v>
      </c>
      <c r="CJ60" s="1">
        <f t="shared" si="18"/>
        <v>10</v>
      </c>
      <c r="CK60" s="1">
        <f t="shared" si="19"/>
        <v>10</v>
      </c>
      <c r="CL60" s="1">
        <f t="shared" si="27"/>
        <v>6</v>
      </c>
      <c r="CM60" s="1">
        <f t="shared" si="28"/>
        <v>6</v>
      </c>
      <c r="CN60" s="1">
        <f t="shared" si="20"/>
        <v>4</v>
      </c>
      <c r="CO60" s="1">
        <f t="shared" si="21"/>
        <v>4</v>
      </c>
      <c r="CP60">
        <v>38.799999999999997</v>
      </c>
      <c r="CQ60">
        <v>180</v>
      </c>
      <c r="CR60">
        <v>-1.7</v>
      </c>
      <c r="CS60">
        <v>10</v>
      </c>
      <c r="CT60" s="3">
        <f t="shared" si="22"/>
        <v>18.170000000000002</v>
      </c>
      <c r="CU60">
        <v>0</v>
      </c>
      <c r="CV60">
        <v>1</v>
      </c>
      <c r="CW60">
        <v>789</v>
      </c>
      <c r="CX60" s="62">
        <v>790</v>
      </c>
      <c r="CY60" s="1">
        <v>12</v>
      </c>
      <c r="CZ60" s="3">
        <v>13</v>
      </c>
      <c r="DA60" s="3">
        <v>4</v>
      </c>
      <c r="DB60" s="3">
        <v>3</v>
      </c>
      <c r="DC60" s="3">
        <v>0</v>
      </c>
      <c r="DD60" s="2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2">
        <v>0</v>
      </c>
      <c r="DK60" s="1">
        <v>0</v>
      </c>
      <c r="DL60" s="3">
        <v>1</v>
      </c>
      <c r="DM60" s="1">
        <v>0</v>
      </c>
      <c r="DN60" s="3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2">
        <v>0</v>
      </c>
      <c r="DU60" s="1">
        <v>0</v>
      </c>
      <c r="DV60" s="1">
        <v>0</v>
      </c>
      <c r="DW60" s="1">
        <v>0</v>
      </c>
      <c r="DX60" s="1">
        <v>0</v>
      </c>
      <c r="DY60" s="58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2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2">
        <v>0</v>
      </c>
      <c r="EL60" s="1">
        <v>0</v>
      </c>
      <c r="EM60" s="1">
        <v>0</v>
      </c>
      <c r="EN60" s="1">
        <v>0</v>
      </c>
      <c r="EO60" s="1">
        <v>0</v>
      </c>
      <c r="EP60" s="2">
        <v>0</v>
      </c>
      <c r="EQ60" s="1">
        <v>0</v>
      </c>
      <c r="ER60" s="1">
        <v>0</v>
      </c>
      <c r="ES60" s="1">
        <v>0</v>
      </c>
      <c r="ET60" s="1">
        <v>0</v>
      </c>
      <c r="EU60" s="2">
        <v>0</v>
      </c>
      <c r="EV60" s="3">
        <v>0</v>
      </c>
      <c r="EW60" s="3">
        <v>1</v>
      </c>
      <c r="EX60" s="3">
        <v>0</v>
      </c>
      <c r="EY60" s="3">
        <v>1</v>
      </c>
      <c r="EZ60" s="2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2">
        <v>0</v>
      </c>
    </row>
    <row r="61" spans="1:163">
      <c r="A61" t="s">
        <v>50</v>
      </c>
      <c r="B61" t="s">
        <v>43</v>
      </c>
      <c r="C61" t="s">
        <v>7</v>
      </c>
      <c r="D61">
        <v>5</v>
      </c>
      <c r="E61" t="s">
        <v>186</v>
      </c>
      <c r="F61" t="str">
        <f t="shared" si="0"/>
        <v>ABLA-M-5C</v>
      </c>
      <c r="H61" s="3">
        <v>48.621250000000003</v>
      </c>
      <c r="J61" s="3">
        <v>113.84074</v>
      </c>
      <c r="L61" s="3">
        <v>1918</v>
      </c>
      <c r="M61" s="3">
        <v>30.8</v>
      </c>
      <c r="N61" s="3">
        <v>225</v>
      </c>
      <c r="O61" s="15">
        <v>20.6</v>
      </c>
      <c r="P61" s="16">
        <v>0.5</v>
      </c>
      <c r="Q61" s="3">
        <v>10</v>
      </c>
      <c r="R61" s="3">
        <v>20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s="62">
        <v>0</v>
      </c>
      <c r="BB61" s="1">
        <f t="shared" si="4"/>
        <v>200</v>
      </c>
      <c r="BC61" s="1">
        <f t="shared" si="24"/>
        <v>200</v>
      </c>
      <c r="BD61" s="1">
        <f t="shared" si="25"/>
        <v>200</v>
      </c>
      <c r="BE61" s="1">
        <f t="shared" si="7"/>
        <v>0</v>
      </c>
      <c r="BF61" s="1">
        <f t="shared" si="26"/>
        <v>200</v>
      </c>
      <c r="BG61" s="1">
        <f t="shared" si="9"/>
        <v>0</v>
      </c>
      <c r="BH61" s="1">
        <f t="shared" si="10"/>
        <v>0</v>
      </c>
      <c r="BI61" s="1">
        <f t="shared" si="11"/>
        <v>0</v>
      </c>
      <c r="BJ61" s="1">
        <f t="shared" si="12"/>
        <v>0</v>
      </c>
      <c r="BK61" s="1">
        <f t="shared" si="13"/>
        <v>200</v>
      </c>
      <c r="BL61" s="1">
        <f t="shared" si="14"/>
        <v>0</v>
      </c>
      <c r="BM61" s="1">
        <f t="shared" si="15"/>
        <v>0</v>
      </c>
      <c r="BN61" s="41">
        <v>18</v>
      </c>
      <c r="BO61" s="41">
        <v>1</v>
      </c>
      <c r="BP61" s="41">
        <v>0</v>
      </c>
      <c r="BQ61" s="41">
        <v>0</v>
      </c>
      <c r="BR61" s="41">
        <v>0</v>
      </c>
      <c r="BS61" s="41">
        <v>0</v>
      </c>
      <c r="BT61" s="41">
        <v>0</v>
      </c>
      <c r="BU61" s="41">
        <v>0</v>
      </c>
      <c r="BV61" s="41">
        <v>0</v>
      </c>
      <c r="BW61" s="41">
        <v>0</v>
      </c>
      <c r="BX61" s="41">
        <v>0</v>
      </c>
      <c r="BY61" s="41">
        <v>0</v>
      </c>
      <c r="BZ61" s="41">
        <v>0</v>
      </c>
      <c r="CA61" s="41">
        <v>0</v>
      </c>
      <c r="CB61" s="41">
        <v>0</v>
      </c>
      <c r="CC61" s="41">
        <v>0</v>
      </c>
      <c r="CD61" s="41">
        <v>0</v>
      </c>
      <c r="CE61" s="41">
        <v>0</v>
      </c>
      <c r="CF61" s="41">
        <v>0</v>
      </c>
      <c r="CG61" s="41">
        <v>0</v>
      </c>
      <c r="CH61" s="41">
        <v>0</v>
      </c>
      <c r="CI61" s="94">
        <v>0</v>
      </c>
      <c r="CJ61" s="1">
        <f t="shared" si="18"/>
        <v>19</v>
      </c>
      <c r="CK61" s="1">
        <f t="shared" si="19"/>
        <v>18</v>
      </c>
      <c r="CL61" s="1">
        <f t="shared" si="27"/>
        <v>19</v>
      </c>
      <c r="CM61" s="1">
        <f t="shared" si="28"/>
        <v>18</v>
      </c>
      <c r="CN61" s="1">
        <f t="shared" si="20"/>
        <v>0</v>
      </c>
      <c r="CO61" s="1">
        <f t="shared" si="21"/>
        <v>0</v>
      </c>
      <c r="CP61">
        <v>24.8</v>
      </c>
      <c r="CQ61">
        <v>121</v>
      </c>
      <c r="CR61">
        <v>0.2</v>
      </c>
      <c r="CS61">
        <v>10</v>
      </c>
      <c r="CT61" s="3">
        <f t="shared" si="22"/>
        <v>12.08</v>
      </c>
      <c r="CU61">
        <v>4</v>
      </c>
      <c r="CV61">
        <v>1</v>
      </c>
      <c r="CW61">
        <v>791</v>
      </c>
      <c r="CX61" s="62">
        <v>792</v>
      </c>
      <c r="CY61" s="1">
        <v>12</v>
      </c>
      <c r="CZ61" s="3">
        <v>27</v>
      </c>
      <c r="DA61" s="3">
        <v>13</v>
      </c>
      <c r="DB61" s="3">
        <v>9</v>
      </c>
      <c r="DC61" s="3">
        <v>0</v>
      </c>
      <c r="DD61" s="2">
        <v>3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2">
        <v>0</v>
      </c>
      <c r="DK61" s="1">
        <v>0</v>
      </c>
      <c r="DL61" s="3">
        <v>0</v>
      </c>
      <c r="DM61" s="1">
        <v>0</v>
      </c>
      <c r="DN61" s="3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2">
        <v>0</v>
      </c>
      <c r="DU61" s="1">
        <v>0</v>
      </c>
      <c r="DV61" s="1">
        <v>0</v>
      </c>
      <c r="DW61" s="1">
        <v>0</v>
      </c>
      <c r="DX61" s="1">
        <v>0</v>
      </c>
      <c r="DY61" s="58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2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2">
        <v>0</v>
      </c>
      <c r="EL61" s="1">
        <v>0</v>
      </c>
      <c r="EM61" s="1">
        <v>0</v>
      </c>
      <c r="EN61" s="1">
        <v>0</v>
      </c>
      <c r="EO61" s="1">
        <v>0</v>
      </c>
      <c r="EP61" s="2">
        <v>0</v>
      </c>
      <c r="EQ61" s="1">
        <v>0</v>
      </c>
      <c r="ER61" s="1">
        <v>0</v>
      </c>
      <c r="ES61" s="1">
        <v>0</v>
      </c>
      <c r="ET61" s="1">
        <v>0</v>
      </c>
      <c r="EU61" s="2">
        <v>0</v>
      </c>
      <c r="EV61" s="3">
        <v>0</v>
      </c>
      <c r="EW61" s="3">
        <v>0</v>
      </c>
      <c r="EX61" s="3">
        <v>0</v>
      </c>
      <c r="EY61" s="1">
        <v>0</v>
      </c>
      <c r="EZ61" s="2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2">
        <v>0</v>
      </c>
    </row>
    <row r="62" spans="1:163">
      <c r="A62" t="s">
        <v>50</v>
      </c>
      <c r="B62" t="s">
        <v>43</v>
      </c>
      <c r="C62" t="s">
        <v>7</v>
      </c>
      <c r="D62">
        <v>5</v>
      </c>
      <c r="E62" t="s">
        <v>187</v>
      </c>
      <c r="F62" t="str">
        <f t="shared" si="0"/>
        <v>ABLA-M-5N</v>
      </c>
      <c r="H62" s="3">
        <v>48.621420000000001</v>
      </c>
      <c r="J62" s="3">
        <v>113.84045999999999</v>
      </c>
      <c r="K62" s="1">
        <f>AVERAGE(L53:L75)</f>
        <v>1907.5217391304348</v>
      </c>
      <c r="L62" s="3">
        <v>1918</v>
      </c>
      <c r="M62" s="3">
        <v>47.3</v>
      </c>
      <c r="N62" s="3">
        <v>225</v>
      </c>
      <c r="O62" s="15">
        <v>18.399999999999999</v>
      </c>
      <c r="P62" s="16">
        <v>0.7</v>
      </c>
      <c r="Q62" s="3">
        <v>10</v>
      </c>
      <c r="R62" s="3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 s="62">
        <v>0</v>
      </c>
      <c r="BB62" s="1">
        <f t="shared" si="4"/>
        <v>60</v>
      </c>
      <c r="BC62" s="1">
        <f t="shared" si="24"/>
        <v>50</v>
      </c>
      <c r="BD62" s="1">
        <f t="shared" si="25"/>
        <v>50</v>
      </c>
      <c r="BE62" s="1">
        <f t="shared" si="7"/>
        <v>0</v>
      </c>
      <c r="BF62" s="1">
        <f t="shared" si="26"/>
        <v>50</v>
      </c>
      <c r="BG62" s="1">
        <f t="shared" si="9"/>
        <v>0</v>
      </c>
      <c r="BH62" s="1">
        <f t="shared" si="10"/>
        <v>0</v>
      </c>
      <c r="BI62" s="1">
        <f t="shared" si="11"/>
        <v>10</v>
      </c>
      <c r="BJ62" s="1">
        <f t="shared" si="12"/>
        <v>10</v>
      </c>
      <c r="BK62" s="1">
        <f t="shared" si="13"/>
        <v>50</v>
      </c>
      <c r="BL62" s="1">
        <f t="shared" si="14"/>
        <v>0</v>
      </c>
      <c r="BM62" s="1">
        <f t="shared" si="15"/>
        <v>10</v>
      </c>
      <c r="BN62" s="41">
        <v>7</v>
      </c>
      <c r="BO62" s="41">
        <v>0</v>
      </c>
      <c r="BP62" s="41">
        <v>0</v>
      </c>
      <c r="BQ62" s="41">
        <v>0</v>
      </c>
      <c r="BR62" s="41">
        <v>0</v>
      </c>
      <c r="BS62" s="41">
        <v>0</v>
      </c>
      <c r="BT62" s="41">
        <v>0</v>
      </c>
      <c r="BU62" s="41">
        <v>0</v>
      </c>
      <c r="BV62" s="41">
        <v>0</v>
      </c>
      <c r="BW62" s="41">
        <v>0</v>
      </c>
      <c r="BX62" s="41">
        <v>0</v>
      </c>
      <c r="BY62" s="41">
        <v>0</v>
      </c>
      <c r="BZ62" s="41">
        <v>0</v>
      </c>
      <c r="CA62" s="41">
        <v>0</v>
      </c>
      <c r="CB62" s="41">
        <v>0</v>
      </c>
      <c r="CC62" s="41">
        <v>0</v>
      </c>
      <c r="CD62" s="41">
        <v>0</v>
      </c>
      <c r="CE62" s="41">
        <v>0</v>
      </c>
      <c r="CF62" s="41">
        <v>0</v>
      </c>
      <c r="CG62" s="41">
        <v>0</v>
      </c>
      <c r="CH62" s="41">
        <v>0</v>
      </c>
      <c r="CI62" s="94">
        <v>0</v>
      </c>
      <c r="CJ62" s="1">
        <f t="shared" si="18"/>
        <v>7</v>
      </c>
      <c r="CK62" s="1">
        <f t="shared" si="19"/>
        <v>7</v>
      </c>
      <c r="CL62" s="1">
        <f t="shared" si="27"/>
        <v>7</v>
      </c>
      <c r="CM62" s="1">
        <f t="shared" si="28"/>
        <v>7</v>
      </c>
      <c r="CN62" s="1">
        <f t="shared" si="20"/>
        <v>0</v>
      </c>
      <c r="CO62" s="1">
        <f t="shared" si="21"/>
        <v>0</v>
      </c>
      <c r="CP62">
        <v>19.3</v>
      </c>
      <c r="CQ62">
        <v>113</v>
      </c>
      <c r="CR62">
        <v>-1.5</v>
      </c>
      <c r="CS62">
        <v>10</v>
      </c>
      <c r="CT62" s="3">
        <f t="shared" si="22"/>
        <v>11.45</v>
      </c>
      <c r="CU62">
        <v>1</v>
      </c>
      <c r="CV62">
        <v>1</v>
      </c>
      <c r="CW62">
        <v>793</v>
      </c>
      <c r="CX62" s="62">
        <v>794</v>
      </c>
      <c r="CY62" s="1">
        <v>6</v>
      </c>
      <c r="CZ62" s="3">
        <v>24</v>
      </c>
      <c r="DA62" s="3">
        <v>10</v>
      </c>
      <c r="DB62" s="3">
        <v>4</v>
      </c>
      <c r="DC62" s="3">
        <v>0</v>
      </c>
      <c r="DD62" s="2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2">
        <v>0</v>
      </c>
      <c r="DK62" s="1">
        <v>0</v>
      </c>
      <c r="DL62" s="3">
        <v>0</v>
      </c>
      <c r="DM62" s="1">
        <v>0</v>
      </c>
      <c r="DN62" s="3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2">
        <v>0</v>
      </c>
      <c r="DU62" s="1">
        <v>0</v>
      </c>
      <c r="DV62" s="1">
        <v>0</v>
      </c>
      <c r="DW62" s="1">
        <v>0</v>
      </c>
      <c r="DX62" s="1">
        <v>0</v>
      </c>
      <c r="DY62" s="58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2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2">
        <v>0</v>
      </c>
      <c r="EL62" s="1">
        <v>0</v>
      </c>
      <c r="EM62" s="1">
        <v>0</v>
      </c>
      <c r="EN62" s="1">
        <v>0</v>
      </c>
      <c r="EO62" s="1">
        <v>0</v>
      </c>
      <c r="EP62" s="2">
        <v>0</v>
      </c>
      <c r="EQ62" s="1">
        <v>0</v>
      </c>
      <c r="ER62" s="1">
        <v>0</v>
      </c>
      <c r="ES62" s="1">
        <v>0</v>
      </c>
      <c r="ET62" s="1">
        <v>0</v>
      </c>
      <c r="EU62" s="2">
        <v>0</v>
      </c>
      <c r="EV62" s="3">
        <v>0</v>
      </c>
      <c r="EW62" s="3">
        <v>0</v>
      </c>
      <c r="EX62" s="3">
        <v>1</v>
      </c>
      <c r="EY62" s="1">
        <v>0</v>
      </c>
      <c r="EZ62" s="2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2">
        <v>0</v>
      </c>
      <c r="FG62" s="1"/>
    </row>
    <row r="63" spans="1:163">
      <c r="A63" t="s">
        <v>50</v>
      </c>
      <c r="B63" t="s">
        <v>43</v>
      </c>
      <c r="C63" t="s">
        <v>7</v>
      </c>
      <c r="D63">
        <v>6</v>
      </c>
      <c r="E63" t="s">
        <v>186</v>
      </c>
      <c r="F63" t="str">
        <f t="shared" si="0"/>
        <v>ABLA-M-6C</v>
      </c>
      <c r="H63" s="3">
        <v>48.62191</v>
      </c>
      <c r="J63" s="3">
        <v>113.84077000000001</v>
      </c>
      <c r="L63" s="3">
        <v>1915</v>
      </c>
      <c r="M63" s="3">
        <v>32.6</v>
      </c>
      <c r="N63" s="3">
        <v>220</v>
      </c>
      <c r="O63" s="15">
        <v>22.1</v>
      </c>
      <c r="P63" s="16">
        <v>0.8</v>
      </c>
      <c r="Q63" s="3">
        <v>10</v>
      </c>
      <c r="R63" s="3">
        <v>14</v>
      </c>
      <c r="S63" s="3">
        <v>0</v>
      </c>
      <c r="T63" s="3">
        <v>2</v>
      </c>
      <c r="U63" s="3">
        <v>0</v>
      </c>
      <c r="V63" s="3">
        <v>0</v>
      </c>
      <c r="W63" s="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</v>
      </c>
      <c r="AV63">
        <v>0</v>
      </c>
      <c r="AW63">
        <v>0</v>
      </c>
      <c r="AX63">
        <v>0</v>
      </c>
      <c r="AY63">
        <v>0</v>
      </c>
      <c r="AZ63">
        <v>0</v>
      </c>
      <c r="BA63" s="62">
        <v>0</v>
      </c>
      <c r="BB63" s="1">
        <f t="shared" si="4"/>
        <v>240</v>
      </c>
      <c r="BC63" s="1">
        <f t="shared" si="24"/>
        <v>140</v>
      </c>
      <c r="BD63" s="1">
        <f t="shared" si="25"/>
        <v>140</v>
      </c>
      <c r="BE63" s="1">
        <f t="shared" si="7"/>
        <v>20</v>
      </c>
      <c r="BF63" s="1">
        <f t="shared" si="26"/>
        <v>160</v>
      </c>
      <c r="BG63" s="1">
        <f t="shared" si="9"/>
        <v>10</v>
      </c>
      <c r="BH63" s="1">
        <f t="shared" si="10"/>
        <v>10</v>
      </c>
      <c r="BI63" s="1">
        <f t="shared" si="11"/>
        <v>70</v>
      </c>
      <c r="BJ63" s="1">
        <f t="shared" si="12"/>
        <v>80</v>
      </c>
      <c r="BK63" s="1">
        <f t="shared" si="13"/>
        <v>150</v>
      </c>
      <c r="BL63" s="1">
        <f t="shared" si="14"/>
        <v>0</v>
      </c>
      <c r="BM63" s="1">
        <f t="shared" si="15"/>
        <v>90</v>
      </c>
      <c r="BN63" s="41">
        <v>15</v>
      </c>
      <c r="BO63" s="41">
        <v>3</v>
      </c>
      <c r="BP63" s="41">
        <v>0</v>
      </c>
      <c r="BQ63" s="41">
        <v>0</v>
      </c>
      <c r="BR63" s="41">
        <v>0</v>
      </c>
      <c r="BS63" s="41">
        <v>0</v>
      </c>
      <c r="BT63" s="41">
        <v>0</v>
      </c>
      <c r="BU63" s="41">
        <v>0</v>
      </c>
      <c r="BV63" s="41">
        <v>0</v>
      </c>
      <c r="BW63" s="41">
        <v>0</v>
      </c>
      <c r="BX63" s="41">
        <v>0</v>
      </c>
      <c r="BY63" s="41">
        <v>0</v>
      </c>
      <c r="BZ63" s="41">
        <v>0</v>
      </c>
      <c r="CA63" s="41">
        <v>0</v>
      </c>
      <c r="CB63" s="41">
        <v>0</v>
      </c>
      <c r="CC63" s="41">
        <v>0</v>
      </c>
      <c r="CD63" s="41">
        <v>0</v>
      </c>
      <c r="CE63" s="41">
        <v>0</v>
      </c>
      <c r="CF63" s="41">
        <v>0</v>
      </c>
      <c r="CG63" s="41">
        <v>0</v>
      </c>
      <c r="CH63" s="41">
        <v>0</v>
      </c>
      <c r="CI63" s="94">
        <v>0</v>
      </c>
      <c r="CJ63" s="1">
        <f t="shared" si="18"/>
        <v>18</v>
      </c>
      <c r="CK63" s="1">
        <f t="shared" si="19"/>
        <v>15</v>
      </c>
      <c r="CL63" s="1">
        <f t="shared" si="27"/>
        <v>18</v>
      </c>
      <c r="CM63" s="1">
        <f t="shared" si="28"/>
        <v>15</v>
      </c>
      <c r="CN63" s="1">
        <f t="shared" si="20"/>
        <v>0</v>
      </c>
      <c r="CO63" s="1">
        <f t="shared" si="21"/>
        <v>0</v>
      </c>
      <c r="CP63">
        <v>31.7</v>
      </c>
      <c r="CQ63">
        <v>191</v>
      </c>
      <c r="CR63">
        <v>-0.8</v>
      </c>
      <c r="CS63">
        <v>8</v>
      </c>
      <c r="CT63" s="3">
        <f t="shared" si="22"/>
        <v>15.344000000000001</v>
      </c>
      <c r="CU63">
        <v>4</v>
      </c>
      <c r="CV63">
        <v>0.9</v>
      </c>
      <c r="CW63">
        <v>797</v>
      </c>
      <c r="CX63" s="62">
        <v>798</v>
      </c>
      <c r="CY63" s="1">
        <v>2</v>
      </c>
      <c r="CZ63" s="3">
        <v>14</v>
      </c>
      <c r="DA63" s="3">
        <v>9</v>
      </c>
      <c r="DB63" s="3">
        <v>11</v>
      </c>
      <c r="DC63" s="3">
        <v>0</v>
      </c>
      <c r="DD63" s="2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2">
        <v>0</v>
      </c>
      <c r="DK63" s="1">
        <v>0</v>
      </c>
      <c r="DL63" s="3">
        <v>0</v>
      </c>
      <c r="DM63" s="3">
        <v>0</v>
      </c>
      <c r="DN63" s="3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2">
        <v>0</v>
      </c>
      <c r="DU63" s="1">
        <v>0</v>
      </c>
      <c r="DV63" s="1">
        <v>0</v>
      </c>
      <c r="DW63" s="1">
        <v>0</v>
      </c>
      <c r="DX63" s="1">
        <v>0</v>
      </c>
      <c r="DY63" s="58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2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2">
        <v>0</v>
      </c>
      <c r="EL63" s="1">
        <v>0</v>
      </c>
      <c r="EM63" s="1">
        <v>0</v>
      </c>
      <c r="EN63" s="1">
        <v>0</v>
      </c>
      <c r="EO63" s="1">
        <v>0</v>
      </c>
      <c r="EP63" s="2">
        <v>0</v>
      </c>
      <c r="EQ63" s="1">
        <v>0</v>
      </c>
      <c r="ER63" s="1">
        <v>0</v>
      </c>
      <c r="ES63" s="1">
        <v>0</v>
      </c>
      <c r="ET63" s="1">
        <v>0</v>
      </c>
      <c r="EU63" s="2">
        <v>0</v>
      </c>
      <c r="EV63" s="3">
        <v>0</v>
      </c>
      <c r="EW63" s="3">
        <v>0</v>
      </c>
      <c r="EX63" s="3">
        <v>0</v>
      </c>
      <c r="EY63" s="1">
        <v>0</v>
      </c>
      <c r="EZ63" s="2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2">
        <v>0</v>
      </c>
      <c r="FG63" s="1"/>
    </row>
    <row r="64" spans="1:163">
      <c r="A64" t="s">
        <v>50</v>
      </c>
      <c r="B64" t="s">
        <v>43</v>
      </c>
      <c r="C64" t="s">
        <v>7</v>
      </c>
      <c r="D64">
        <v>6</v>
      </c>
      <c r="E64" t="s">
        <v>187</v>
      </c>
      <c r="F64" t="str">
        <f t="shared" si="0"/>
        <v>ABLA-M-6N</v>
      </c>
      <c r="H64" s="3">
        <v>48.62191</v>
      </c>
      <c r="J64" s="3">
        <v>113.84059999999999</v>
      </c>
      <c r="L64" s="3">
        <v>1919</v>
      </c>
      <c r="M64" s="3">
        <v>40</v>
      </c>
      <c r="N64" s="3">
        <v>225</v>
      </c>
      <c r="O64" s="15">
        <v>23.3</v>
      </c>
      <c r="P64" s="16">
        <v>0.7</v>
      </c>
      <c r="Q64" s="3">
        <v>10</v>
      </c>
      <c r="R64" s="3">
        <v>7</v>
      </c>
      <c r="S64" s="3">
        <v>0</v>
      </c>
      <c r="T64" s="3">
        <v>3</v>
      </c>
      <c r="U64" s="3">
        <v>0</v>
      </c>
      <c r="V64" s="3">
        <v>0</v>
      </c>
      <c r="W64" s="3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s="62">
        <v>0</v>
      </c>
      <c r="BB64" s="1">
        <f t="shared" si="4"/>
        <v>100</v>
      </c>
      <c r="BC64" s="1">
        <f t="shared" si="24"/>
        <v>70</v>
      </c>
      <c r="BD64" s="1">
        <f t="shared" si="25"/>
        <v>70</v>
      </c>
      <c r="BE64" s="1">
        <f t="shared" si="7"/>
        <v>30</v>
      </c>
      <c r="BF64" s="1">
        <f t="shared" si="26"/>
        <v>100</v>
      </c>
      <c r="BG64" s="1">
        <f t="shared" si="9"/>
        <v>0</v>
      </c>
      <c r="BH64" s="1">
        <f t="shared" si="10"/>
        <v>0</v>
      </c>
      <c r="BI64" s="1">
        <f t="shared" si="11"/>
        <v>0</v>
      </c>
      <c r="BJ64" s="1">
        <f t="shared" si="12"/>
        <v>0</v>
      </c>
      <c r="BK64" s="1">
        <f t="shared" si="13"/>
        <v>70</v>
      </c>
      <c r="BL64" s="1">
        <f t="shared" si="14"/>
        <v>0</v>
      </c>
      <c r="BM64" s="1">
        <f t="shared" si="15"/>
        <v>30</v>
      </c>
      <c r="BN64" s="41">
        <v>6</v>
      </c>
      <c r="BO64" s="41">
        <v>2</v>
      </c>
      <c r="BP64" s="41">
        <v>0</v>
      </c>
      <c r="BQ64" s="41">
        <v>0</v>
      </c>
      <c r="BR64" s="41">
        <v>1</v>
      </c>
      <c r="BS64" s="41">
        <v>0</v>
      </c>
      <c r="BT64" s="41">
        <v>0</v>
      </c>
      <c r="BU64" s="41">
        <v>0</v>
      </c>
      <c r="BV64" s="41">
        <v>0</v>
      </c>
      <c r="BW64" s="41">
        <v>0</v>
      </c>
      <c r="BX64" s="41">
        <v>0</v>
      </c>
      <c r="BY64" s="41">
        <v>0</v>
      </c>
      <c r="BZ64" s="41">
        <v>0</v>
      </c>
      <c r="CA64" s="41">
        <v>0</v>
      </c>
      <c r="CB64" s="41">
        <v>0</v>
      </c>
      <c r="CC64" s="41">
        <v>0</v>
      </c>
      <c r="CD64" s="41">
        <v>0</v>
      </c>
      <c r="CE64" s="41">
        <v>0</v>
      </c>
      <c r="CF64" s="41">
        <v>0</v>
      </c>
      <c r="CG64" s="41">
        <v>0</v>
      </c>
      <c r="CH64" s="41">
        <v>0</v>
      </c>
      <c r="CI64" s="94">
        <v>0</v>
      </c>
      <c r="CJ64" s="1">
        <f t="shared" si="18"/>
        <v>9</v>
      </c>
      <c r="CK64" s="1">
        <f t="shared" si="19"/>
        <v>7</v>
      </c>
      <c r="CL64" s="1">
        <f t="shared" si="27"/>
        <v>8</v>
      </c>
      <c r="CM64" s="1">
        <f t="shared" si="28"/>
        <v>6</v>
      </c>
      <c r="CN64" s="1">
        <f t="shared" si="20"/>
        <v>1</v>
      </c>
      <c r="CO64" s="1">
        <f t="shared" si="21"/>
        <v>1</v>
      </c>
      <c r="CP64">
        <v>38.5</v>
      </c>
      <c r="CQ64">
        <v>125</v>
      </c>
      <c r="CR64">
        <v>0.5</v>
      </c>
      <c r="CS64">
        <v>12</v>
      </c>
      <c r="CT64" s="3">
        <f t="shared" si="22"/>
        <v>14.94</v>
      </c>
      <c r="CU64">
        <v>0</v>
      </c>
      <c r="CV64">
        <v>1</v>
      </c>
      <c r="CW64">
        <v>795</v>
      </c>
      <c r="CX64" s="62">
        <v>796</v>
      </c>
      <c r="CY64" s="1">
        <v>1</v>
      </c>
      <c r="CZ64" s="3">
        <v>5</v>
      </c>
      <c r="DA64" s="3">
        <v>5</v>
      </c>
      <c r="DB64" s="3">
        <v>4</v>
      </c>
      <c r="DC64" s="3">
        <v>0</v>
      </c>
      <c r="DD64" s="2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2">
        <v>0</v>
      </c>
      <c r="DK64" s="1">
        <v>0</v>
      </c>
      <c r="DL64" s="3">
        <v>0</v>
      </c>
      <c r="DM64" s="3">
        <v>1</v>
      </c>
      <c r="DN64" s="3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2">
        <v>0</v>
      </c>
      <c r="DU64" s="1">
        <v>0</v>
      </c>
      <c r="DV64" s="1">
        <v>0</v>
      </c>
      <c r="DW64" s="1">
        <v>0</v>
      </c>
      <c r="DX64" s="1">
        <v>0</v>
      </c>
      <c r="DY64" s="58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2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2">
        <v>0</v>
      </c>
      <c r="EL64" s="1">
        <v>0</v>
      </c>
      <c r="EM64" s="1">
        <v>0</v>
      </c>
      <c r="EN64" s="1">
        <v>0</v>
      </c>
      <c r="EO64" s="1">
        <v>0</v>
      </c>
      <c r="EP64" s="2">
        <v>0</v>
      </c>
      <c r="EQ64" s="1">
        <v>0</v>
      </c>
      <c r="ER64" s="1">
        <v>0</v>
      </c>
      <c r="ES64" s="1">
        <v>0</v>
      </c>
      <c r="ET64" s="1">
        <v>0</v>
      </c>
      <c r="EU64" s="2">
        <v>0</v>
      </c>
      <c r="EV64" s="3">
        <v>0</v>
      </c>
      <c r="EW64" s="3">
        <v>0</v>
      </c>
      <c r="EX64" s="3">
        <v>0</v>
      </c>
      <c r="EY64" s="1">
        <v>0</v>
      </c>
      <c r="EZ64" s="2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2">
        <v>0</v>
      </c>
      <c r="FG64" s="1"/>
    </row>
    <row r="65" spans="1:163">
      <c r="A65" t="s">
        <v>50</v>
      </c>
      <c r="B65" t="s">
        <v>43</v>
      </c>
      <c r="C65" t="s">
        <v>7</v>
      </c>
      <c r="D65">
        <v>7</v>
      </c>
      <c r="E65" t="s">
        <v>186</v>
      </c>
      <c r="F65" t="str">
        <f t="shared" si="0"/>
        <v>ABLA-M-7C</v>
      </c>
      <c r="H65" s="3">
        <v>48.622500000000002</v>
      </c>
      <c r="J65" s="3">
        <v>113.84063</v>
      </c>
      <c r="L65" s="3">
        <v>1938</v>
      </c>
      <c r="M65" s="3">
        <v>37.299999999999997</v>
      </c>
      <c r="N65" s="3">
        <v>235</v>
      </c>
      <c r="O65" s="15">
        <v>29.3</v>
      </c>
      <c r="P65" s="16">
        <v>1</v>
      </c>
      <c r="Q65" s="3">
        <v>10</v>
      </c>
      <c r="R65" s="3">
        <v>13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 s="62">
        <v>0</v>
      </c>
      <c r="BB65" s="1">
        <f t="shared" si="4"/>
        <v>140</v>
      </c>
      <c r="BC65" s="1">
        <f t="shared" si="24"/>
        <v>130</v>
      </c>
      <c r="BD65" s="1">
        <f t="shared" si="25"/>
        <v>130</v>
      </c>
      <c r="BE65" s="1">
        <f t="shared" si="7"/>
        <v>0</v>
      </c>
      <c r="BF65" s="1">
        <f t="shared" si="26"/>
        <v>130</v>
      </c>
      <c r="BG65" s="1">
        <f t="shared" si="9"/>
        <v>0</v>
      </c>
      <c r="BH65" s="1">
        <f t="shared" si="10"/>
        <v>0</v>
      </c>
      <c r="BI65" s="1">
        <f t="shared" si="11"/>
        <v>10</v>
      </c>
      <c r="BJ65" s="1">
        <f t="shared" si="12"/>
        <v>10</v>
      </c>
      <c r="BK65" s="1">
        <f t="shared" si="13"/>
        <v>130</v>
      </c>
      <c r="BL65" s="1">
        <f t="shared" si="14"/>
        <v>0</v>
      </c>
      <c r="BM65" s="1">
        <f t="shared" si="15"/>
        <v>10</v>
      </c>
      <c r="BN65" s="41">
        <v>9</v>
      </c>
      <c r="BO65" s="41">
        <v>0</v>
      </c>
      <c r="BP65" s="41">
        <v>0</v>
      </c>
      <c r="BQ65" s="41">
        <v>0</v>
      </c>
      <c r="BR65" s="41">
        <v>0</v>
      </c>
      <c r="BS65" s="41">
        <v>9</v>
      </c>
      <c r="BT65" s="41">
        <v>0</v>
      </c>
      <c r="BU65" s="41">
        <v>0</v>
      </c>
      <c r="BV65" s="41">
        <v>0</v>
      </c>
      <c r="BW65" s="41">
        <v>0</v>
      </c>
      <c r="BX65" s="41">
        <v>0</v>
      </c>
      <c r="BY65" s="41">
        <v>0</v>
      </c>
      <c r="BZ65" s="41">
        <v>0</v>
      </c>
      <c r="CA65" s="41">
        <v>0</v>
      </c>
      <c r="CB65" s="41">
        <v>0</v>
      </c>
      <c r="CC65" s="41">
        <v>0</v>
      </c>
      <c r="CD65" s="41">
        <v>0</v>
      </c>
      <c r="CE65" s="41">
        <v>0</v>
      </c>
      <c r="CF65" s="41">
        <v>0</v>
      </c>
      <c r="CG65" s="41">
        <v>0</v>
      </c>
      <c r="CH65" s="41">
        <v>0</v>
      </c>
      <c r="CI65" s="94">
        <v>0</v>
      </c>
      <c r="CJ65" s="1">
        <f t="shared" si="18"/>
        <v>18</v>
      </c>
      <c r="CK65" s="1">
        <f t="shared" si="19"/>
        <v>9</v>
      </c>
      <c r="CL65" s="1">
        <f t="shared" si="27"/>
        <v>9</v>
      </c>
      <c r="CM65" s="1">
        <f t="shared" si="28"/>
        <v>9</v>
      </c>
      <c r="CN65" s="1">
        <f t="shared" si="20"/>
        <v>9</v>
      </c>
      <c r="CO65" s="1">
        <f t="shared" si="21"/>
        <v>0</v>
      </c>
      <c r="CP65">
        <v>31.1</v>
      </c>
      <c r="CQ65">
        <v>92.8</v>
      </c>
      <c r="CR65">
        <v>-13.1</v>
      </c>
      <c r="CS65">
        <v>13</v>
      </c>
      <c r="CT65" s="3">
        <f t="shared" si="22"/>
        <v>13.766999999999998</v>
      </c>
      <c r="CU65">
        <v>4</v>
      </c>
      <c r="CV65">
        <v>1</v>
      </c>
      <c r="CW65">
        <v>799</v>
      </c>
      <c r="CX65" s="62">
        <v>800</v>
      </c>
      <c r="CY65" s="1">
        <v>1</v>
      </c>
      <c r="CZ65" s="3">
        <v>17</v>
      </c>
      <c r="DA65" s="3">
        <v>9</v>
      </c>
      <c r="DB65" s="3">
        <v>17</v>
      </c>
      <c r="DC65" s="3">
        <v>0</v>
      </c>
      <c r="DD65" s="2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2">
        <v>0</v>
      </c>
      <c r="DK65" s="1">
        <v>0</v>
      </c>
      <c r="DL65" s="3">
        <v>0</v>
      </c>
      <c r="DM65" s="3">
        <v>0</v>
      </c>
      <c r="DN65" s="3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2">
        <v>0</v>
      </c>
      <c r="DU65" s="1">
        <v>0</v>
      </c>
      <c r="DV65" s="1">
        <v>0</v>
      </c>
      <c r="DW65" s="1">
        <v>0</v>
      </c>
      <c r="DX65" s="1">
        <v>0</v>
      </c>
      <c r="DY65" s="58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2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2">
        <v>0</v>
      </c>
      <c r="EL65" s="1">
        <v>0</v>
      </c>
      <c r="EM65" s="1">
        <v>0</v>
      </c>
      <c r="EN65" s="1">
        <v>0</v>
      </c>
      <c r="EO65" s="1">
        <v>0</v>
      </c>
      <c r="EP65" s="2">
        <v>0</v>
      </c>
      <c r="EQ65" s="1">
        <v>0</v>
      </c>
      <c r="ER65" s="1">
        <v>0</v>
      </c>
      <c r="ES65" s="1">
        <v>0</v>
      </c>
      <c r="ET65" s="1">
        <v>0</v>
      </c>
      <c r="EU65" s="2">
        <v>0</v>
      </c>
      <c r="EV65" s="3">
        <v>0</v>
      </c>
      <c r="EW65" s="3">
        <v>0</v>
      </c>
      <c r="EX65" s="3">
        <v>0</v>
      </c>
      <c r="EY65" s="1">
        <v>0</v>
      </c>
      <c r="EZ65" s="2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2">
        <v>0</v>
      </c>
      <c r="FG65" s="1"/>
    </row>
    <row r="66" spans="1:163">
      <c r="A66" t="s">
        <v>50</v>
      </c>
      <c r="B66" t="s">
        <v>43</v>
      </c>
      <c r="C66" t="s">
        <v>7</v>
      </c>
      <c r="D66">
        <v>7</v>
      </c>
      <c r="E66" t="s">
        <v>187</v>
      </c>
      <c r="F66" t="str">
        <f t="shared" si="0"/>
        <v>ABLA-M-7N</v>
      </c>
      <c r="H66" s="3">
        <v>48.622610000000002</v>
      </c>
      <c r="J66" s="3">
        <v>113.84071</v>
      </c>
      <c r="L66" s="3">
        <v>1939</v>
      </c>
      <c r="M66" s="3">
        <v>38.200000000000003</v>
      </c>
      <c r="N66" s="3">
        <v>250</v>
      </c>
      <c r="O66" s="15">
        <v>26.9</v>
      </c>
      <c r="P66" s="16">
        <v>1</v>
      </c>
      <c r="Q66" s="3">
        <v>10</v>
      </c>
      <c r="R66" s="3">
        <v>5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0</v>
      </c>
      <c r="BA66" s="62">
        <v>0</v>
      </c>
      <c r="BB66" s="1">
        <f t="shared" si="4"/>
        <v>100</v>
      </c>
      <c r="BC66" s="1">
        <f t="shared" si="24"/>
        <v>50</v>
      </c>
      <c r="BD66" s="1">
        <f t="shared" si="25"/>
        <v>50</v>
      </c>
      <c r="BE66" s="1">
        <f t="shared" si="7"/>
        <v>0</v>
      </c>
      <c r="BF66" s="1">
        <f t="shared" si="26"/>
        <v>50</v>
      </c>
      <c r="BG66" s="1">
        <f t="shared" si="9"/>
        <v>20</v>
      </c>
      <c r="BH66" s="1">
        <f t="shared" si="10"/>
        <v>20</v>
      </c>
      <c r="BI66" s="1">
        <f t="shared" si="11"/>
        <v>30</v>
      </c>
      <c r="BJ66" s="1">
        <f t="shared" si="12"/>
        <v>50</v>
      </c>
      <c r="BK66" s="1">
        <f t="shared" si="13"/>
        <v>70</v>
      </c>
      <c r="BL66" s="1">
        <f t="shared" si="14"/>
        <v>0</v>
      </c>
      <c r="BM66" s="1">
        <f t="shared" si="15"/>
        <v>30</v>
      </c>
      <c r="BN66" s="41">
        <v>10</v>
      </c>
      <c r="BO66" s="41">
        <v>0</v>
      </c>
      <c r="BP66" s="41">
        <v>0</v>
      </c>
      <c r="BQ66" s="41">
        <v>0</v>
      </c>
      <c r="BR66" s="41">
        <v>2</v>
      </c>
      <c r="BS66" s="41">
        <v>0</v>
      </c>
      <c r="BT66" s="41">
        <v>0</v>
      </c>
      <c r="BU66" s="41">
        <v>0</v>
      </c>
      <c r="BV66" s="41">
        <v>0</v>
      </c>
      <c r="BW66" s="41">
        <v>0</v>
      </c>
      <c r="BX66" s="41">
        <v>0</v>
      </c>
      <c r="BY66" s="41">
        <v>0</v>
      </c>
      <c r="BZ66" s="41">
        <v>0</v>
      </c>
      <c r="CA66" s="41">
        <v>0</v>
      </c>
      <c r="CB66" s="41">
        <v>0</v>
      </c>
      <c r="CC66" s="41">
        <v>0</v>
      </c>
      <c r="CD66" s="41">
        <v>0</v>
      </c>
      <c r="CE66" s="41">
        <v>0</v>
      </c>
      <c r="CF66" s="41">
        <v>0</v>
      </c>
      <c r="CG66" s="41">
        <v>0</v>
      </c>
      <c r="CH66" s="41">
        <v>0</v>
      </c>
      <c r="CI66" s="94">
        <v>0</v>
      </c>
      <c r="CJ66" s="1">
        <f t="shared" si="18"/>
        <v>12</v>
      </c>
      <c r="CK66" s="1">
        <f t="shared" si="19"/>
        <v>12</v>
      </c>
      <c r="CL66" s="1">
        <f t="shared" si="27"/>
        <v>10</v>
      </c>
      <c r="CM66" s="1">
        <f t="shared" si="28"/>
        <v>10</v>
      </c>
      <c r="CN66" s="1">
        <f t="shared" si="20"/>
        <v>2</v>
      </c>
      <c r="CO66" s="1">
        <f t="shared" si="21"/>
        <v>2</v>
      </c>
      <c r="CP66">
        <v>53.7</v>
      </c>
      <c r="CQ66">
        <v>163</v>
      </c>
      <c r="CR66">
        <v>-7.6</v>
      </c>
      <c r="CS66">
        <v>9</v>
      </c>
      <c r="CT66" s="3">
        <f t="shared" si="22"/>
        <v>15.353999999999999</v>
      </c>
      <c r="CU66">
        <v>1</v>
      </c>
      <c r="CV66">
        <v>0.8</v>
      </c>
      <c r="CW66">
        <v>801</v>
      </c>
      <c r="CX66" s="62">
        <v>802</v>
      </c>
      <c r="CY66" s="1">
        <v>2</v>
      </c>
      <c r="CZ66" s="3">
        <v>10</v>
      </c>
      <c r="DA66" s="3">
        <v>3</v>
      </c>
      <c r="DB66" s="3">
        <v>4</v>
      </c>
      <c r="DC66" s="3">
        <v>0</v>
      </c>
      <c r="DD66" s="2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2">
        <v>0</v>
      </c>
      <c r="DK66" s="1">
        <v>0</v>
      </c>
      <c r="DL66" s="3">
        <v>1</v>
      </c>
      <c r="DM66" s="3">
        <v>0</v>
      </c>
      <c r="DN66" s="3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2">
        <v>0</v>
      </c>
      <c r="DU66" s="1">
        <v>0</v>
      </c>
      <c r="DV66" s="1">
        <v>0</v>
      </c>
      <c r="DW66" s="1">
        <v>0</v>
      </c>
      <c r="DX66" s="1">
        <v>0</v>
      </c>
      <c r="DY66" s="58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2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2">
        <v>0</v>
      </c>
      <c r="EL66" s="1">
        <v>0</v>
      </c>
      <c r="EM66" s="1">
        <v>0</v>
      </c>
      <c r="EN66" s="1">
        <v>0</v>
      </c>
      <c r="EO66" s="1">
        <v>0</v>
      </c>
      <c r="EP66" s="2">
        <v>0</v>
      </c>
      <c r="EQ66" s="1">
        <v>0</v>
      </c>
      <c r="ER66" s="1">
        <v>0</v>
      </c>
      <c r="ES66" s="1">
        <v>0</v>
      </c>
      <c r="ET66" s="1">
        <v>0</v>
      </c>
      <c r="EU66" s="2">
        <v>0</v>
      </c>
      <c r="EV66" s="3">
        <v>0</v>
      </c>
      <c r="EW66" s="3">
        <v>0</v>
      </c>
      <c r="EX66" s="3">
        <v>1</v>
      </c>
      <c r="EY66" s="1">
        <v>1</v>
      </c>
      <c r="EZ66" s="2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2">
        <v>0</v>
      </c>
      <c r="FG66" s="1"/>
    </row>
    <row r="67" spans="1:163">
      <c r="A67" t="s">
        <v>50</v>
      </c>
      <c r="B67" t="s">
        <v>43</v>
      </c>
      <c r="C67" t="s">
        <v>7</v>
      </c>
      <c r="D67">
        <v>8</v>
      </c>
      <c r="E67" t="s">
        <v>186</v>
      </c>
      <c r="F67" t="str">
        <f t="shared" ref="F67:F130" si="31">CONCATENATE(B67,"-",C67,"-",D67,E67)</f>
        <v>ABLA-M-8C</v>
      </c>
      <c r="H67" s="3">
        <v>48.622990000000001</v>
      </c>
      <c r="J67" s="3">
        <v>113.84124</v>
      </c>
      <c r="L67" s="3">
        <v>1924</v>
      </c>
      <c r="M67" s="3">
        <v>51.5</v>
      </c>
      <c r="N67" s="3">
        <v>260</v>
      </c>
      <c r="O67" s="15">
        <v>19.8</v>
      </c>
      <c r="P67" s="16">
        <v>0.8</v>
      </c>
      <c r="Q67" s="3">
        <v>10</v>
      </c>
      <c r="R67" s="3">
        <v>11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 s="62">
        <v>0</v>
      </c>
      <c r="BB67" s="1">
        <f t="shared" ref="BB67:BB130" si="32">SUM(R67:BA67)*Q67</f>
        <v>170</v>
      </c>
      <c r="BC67" s="1">
        <f t="shared" ref="BC67:BC76" si="33">Q67 * R67</f>
        <v>110</v>
      </c>
      <c r="BD67" s="1">
        <f t="shared" ref="BD67:BD76" si="34">(R67+S67)*Q67</f>
        <v>110</v>
      </c>
      <c r="BE67" s="1">
        <f t="shared" ref="BE67:BE130" si="35">BF67-BC67</f>
        <v>0</v>
      </c>
      <c r="BF67" s="1">
        <f t="shared" ref="BF67:BF76" si="36">SUM(R67:T67)*Q67</f>
        <v>110</v>
      </c>
      <c r="BG67" s="1">
        <f t="shared" ref="BG67:BG130" si="37">BK67-BC67</f>
        <v>20</v>
      </c>
      <c r="BH67" s="1">
        <f t="shared" ref="BH67:BH130" si="38">(BK67+BL67-BD67)</f>
        <v>20</v>
      </c>
      <c r="BI67" s="1">
        <f t="shared" ref="BI67:BI130" si="39">BJ67-BG67</f>
        <v>40</v>
      </c>
      <c r="BJ67" s="1">
        <f t="shared" ref="BJ67:BJ130" si="40">BB67-BF67</f>
        <v>60</v>
      </c>
      <c r="BK67" s="1">
        <f t="shared" ref="BK67:BK130" si="41">(R67+U67+X67+AA67+AD67+AG67+AJ67+AM67+AP67+AS67+AV67+AY67)*Q67</f>
        <v>130</v>
      </c>
      <c r="BL67" s="1">
        <f t="shared" ref="BL67:BL130" si="42">(S67+V67+Y67+AB67+AE67+AH67+AK67+AN67+AQ67+AT67+AW67+AZ67)*Q67</f>
        <v>0</v>
      </c>
      <c r="BM67" s="1">
        <f t="shared" ref="BM67:BM130" si="43">(T67+W67+Z67+AC67+AF67+AI67+AL67+AO67+AR67+AU67+AX67+BA67)*Q67</f>
        <v>40</v>
      </c>
      <c r="BN67" s="41">
        <v>10</v>
      </c>
      <c r="BO67" s="41">
        <v>0</v>
      </c>
      <c r="BP67" s="41">
        <v>0</v>
      </c>
      <c r="BQ67" s="41">
        <v>0</v>
      </c>
      <c r="BR67" s="41">
        <v>0</v>
      </c>
      <c r="BS67" s="41">
        <v>1</v>
      </c>
      <c r="BT67" s="41">
        <v>0</v>
      </c>
      <c r="BU67" s="41">
        <v>0</v>
      </c>
      <c r="BV67" s="41">
        <v>0</v>
      </c>
      <c r="BW67" s="41">
        <v>0</v>
      </c>
      <c r="BX67" s="41">
        <v>0</v>
      </c>
      <c r="BY67" s="41">
        <v>0</v>
      </c>
      <c r="BZ67" s="41">
        <v>0</v>
      </c>
      <c r="CA67" s="41">
        <v>0</v>
      </c>
      <c r="CB67" s="41">
        <v>0</v>
      </c>
      <c r="CC67" s="41">
        <v>0</v>
      </c>
      <c r="CD67" s="41">
        <v>0</v>
      </c>
      <c r="CE67" s="41">
        <v>0</v>
      </c>
      <c r="CF67" s="41">
        <v>0</v>
      </c>
      <c r="CG67" s="41">
        <v>0</v>
      </c>
      <c r="CH67" s="41">
        <v>0</v>
      </c>
      <c r="CI67" s="94">
        <v>0</v>
      </c>
      <c r="CJ67" s="1">
        <f t="shared" si="18"/>
        <v>11</v>
      </c>
      <c r="CK67" s="1">
        <f t="shared" si="19"/>
        <v>10</v>
      </c>
      <c r="CL67" s="1">
        <f t="shared" ref="CL67:CL76" si="44">BN67+BO67</f>
        <v>10</v>
      </c>
      <c r="CM67" s="1">
        <f t="shared" ref="CM67:CM76" si="45">BN67</f>
        <v>10</v>
      </c>
      <c r="CN67" s="1">
        <f t="shared" si="20"/>
        <v>1</v>
      </c>
      <c r="CO67" s="1">
        <f t="shared" si="21"/>
        <v>0</v>
      </c>
      <c r="CP67">
        <v>24.6</v>
      </c>
      <c r="CQ67">
        <v>110</v>
      </c>
      <c r="CR67">
        <v>-13.6</v>
      </c>
      <c r="CS67">
        <v>11</v>
      </c>
      <c r="CT67" s="3">
        <f t="shared" ref="CT67:CT130" si="46">CS67*(CQ67-CR67)/100</f>
        <v>13.595999999999998</v>
      </c>
      <c r="CU67">
        <v>4</v>
      </c>
      <c r="CV67">
        <v>0.8</v>
      </c>
      <c r="CW67">
        <v>805</v>
      </c>
      <c r="CX67" s="62">
        <v>806</v>
      </c>
      <c r="CY67" s="1">
        <v>14</v>
      </c>
      <c r="CZ67" s="3">
        <v>28</v>
      </c>
      <c r="DA67" s="3">
        <v>13</v>
      </c>
      <c r="DB67" s="3">
        <v>8</v>
      </c>
      <c r="DC67" s="3">
        <v>2</v>
      </c>
      <c r="DD67" s="2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2">
        <v>0</v>
      </c>
      <c r="DK67" s="1">
        <v>0</v>
      </c>
      <c r="DL67" s="3">
        <v>0</v>
      </c>
      <c r="DM67" s="3">
        <v>0</v>
      </c>
      <c r="DN67" s="3">
        <v>1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2">
        <v>0</v>
      </c>
      <c r="DU67" s="1">
        <v>0</v>
      </c>
      <c r="DV67" s="1">
        <v>0</v>
      </c>
      <c r="DW67" s="1">
        <v>0</v>
      </c>
      <c r="DX67" s="1">
        <v>0</v>
      </c>
      <c r="DY67" s="58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2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2">
        <v>0</v>
      </c>
      <c r="EL67" s="1">
        <v>0</v>
      </c>
      <c r="EM67" s="1">
        <v>0</v>
      </c>
      <c r="EN67" s="1">
        <v>0</v>
      </c>
      <c r="EO67" s="1">
        <v>0</v>
      </c>
      <c r="EP67" s="2">
        <v>0</v>
      </c>
      <c r="EQ67" s="1">
        <v>0</v>
      </c>
      <c r="ER67" s="1">
        <v>0</v>
      </c>
      <c r="ES67" s="1">
        <v>0</v>
      </c>
      <c r="ET67" s="1">
        <v>0</v>
      </c>
      <c r="EU67" s="2">
        <v>0</v>
      </c>
      <c r="EV67" s="3">
        <v>0</v>
      </c>
      <c r="EW67" s="3">
        <v>0</v>
      </c>
      <c r="EX67" s="3">
        <v>0</v>
      </c>
      <c r="EY67" s="3">
        <v>0</v>
      </c>
      <c r="EZ67" s="2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2">
        <v>0</v>
      </c>
      <c r="FG67" s="1"/>
    </row>
    <row r="68" spans="1:163">
      <c r="A68" t="s">
        <v>50</v>
      </c>
      <c r="B68" t="s">
        <v>43</v>
      </c>
      <c r="C68" t="s">
        <v>7</v>
      </c>
      <c r="D68">
        <v>8</v>
      </c>
      <c r="E68" t="s">
        <v>187</v>
      </c>
      <c r="F68" t="str">
        <f t="shared" si="31"/>
        <v>ABLA-M-8N</v>
      </c>
      <c r="H68" s="3">
        <v>48.623010000000001</v>
      </c>
      <c r="J68" s="3">
        <v>113.84126999999999</v>
      </c>
      <c r="L68" s="3">
        <v>1918</v>
      </c>
      <c r="M68" s="3">
        <v>50.7</v>
      </c>
      <c r="N68" s="3">
        <v>260</v>
      </c>
      <c r="O68" s="15">
        <v>19.5</v>
      </c>
      <c r="P68" s="16">
        <v>0.8</v>
      </c>
      <c r="Q68" s="3">
        <v>10</v>
      </c>
      <c r="R68" s="3">
        <v>9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 s="62">
        <v>0</v>
      </c>
      <c r="BB68" s="1">
        <f t="shared" si="32"/>
        <v>130</v>
      </c>
      <c r="BC68" s="1">
        <f t="shared" si="33"/>
        <v>90</v>
      </c>
      <c r="BD68" s="1">
        <f t="shared" si="34"/>
        <v>90</v>
      </c>
      <c r="BE68" s="1">
        <f t="shared" si="35"/>
        <v>0</v>
      </c>
      <c r="BF68" s="1">
        <f t="shared" si="36"/>
        <v>90</v>
      </c>
      <c r="BG68" s="1">
        <f t="shared" si="37"/>
        <v>20</v>
      </c>
      <c r="BH68" s="1">
        <f t="shared" si="38"/>
        <v>20</v>
      </c>
      <c r="BI68" s="1">
        <f t="shared" si="39"/>
        <v>20</v>
      </c>
      <c r="BJ68" s="1">
        <f t="shared" si="40"/>
        <v>40</v>
      </c>
      <c r="BK68" s="1">
        <f t="shared" si="41"/>
        <v>110</v>
      </c>
      <c r="BL68" s="1">
        <f t="shared" si="42"/>
        <v>0</v>
      </c>
      <c r="BM68" s="1">
        <f t="shared" si="43"/>
        <v>20</v>
      </c>
      <c r="BN68" s="41">
        <v>5</v>
      </c>
      <c r="BO68" s="41">
        <v>0</v>
      </c>
      <c r="BP68" s="41">
        <v>0</v>
      </c>
      <c r="BQ68" s="41">
        <v>0</v>
      </c>
      <c r="BR68" s="41">
        <v>0</v>
      </c>
      <c r="BS68" s="41">
        <v>0</v>
      </c>
      <c r="BT68" s="41">
        <v>0</v>
      </c>
      <c r="BU68" s="41">
        <v>0</v>
      </c>
      <c r="BV68" s="41">
        <v>0</v>
      </c>
      <c r="BW68" s="41">
        <v>0</v>
      </c>
      <c r="BX68" s="41">
        <v>0</v>
      </c>
      <c r="BY68" s="41">
        <v>0</v>
      </c>
      <c r="BZ68" s="41">
        <v>0</v>
      </c>
      <c r="CA68" s="41">
        <v>0</v>
      </c>
      <c r="CB68" s="41">
        <v>0</v>
      </c>
      <c r="CC68" s="41">
        <v>0</v>
      </c>
      <c r="CD68" s="41">
        <v>0</v>
      </c>
      <c r="CE68" s="41">
        <v>0</v>
      </c>
      <c r="CF68" s="41">
        <v>0</v>
      </c>
      <c r="CG68" s="41">
        <v>0</v>
      </c>
      <c r="CH68" s="41">
        <v>0</v>
      </c>
      <c r="CI68" s="94">
        <v>0</v>
      </c>
      <c r="CJ68" s="1">
        <f t="shared" ref="CJ68:CJ131" si="47">SUM(BN68:CI68)</f>
        <v>5</v>
      </c>
      <c r="CK68" s="1">
        <f t="shared" ref="CK68:CK131" si="48">SUM(BN68,BP68,BR68,BT68,BV68,BX68,BZ68,CB68,CD68,CF68,CH68)</f>
        <v>5</v>
      </c>
      <c r="CL68" s="1">
        <f t="shared" si="44"/>
        <v>5</v>
      </c>
      <c r="CM68" s="1">
        <f t="shared" si="45"/>
        <v>5</v>
      </c>
      <c r="CN68" s="1">
        <f t="shared" ref="CN68:CN76" si="49">CJ68-CL68</f>
        <v>0</v>
      </c>
      <c r="CO68" s="1">
        <f t="shared" ref="CO68:CO76" si="50">CK68-CM68</f>
        <v>0</v>
      </c>
      <c r="CP68">
        <v>28.5</v>
      </c>
      <c r="CQ68">
        <v>118</v>
      </c>
      <c r="CR68">
        <v>-7</v>
      </c>
      <c r="CS68">
        <v>11</v>
      </c>
      <c r="CT68" s="3">
        <f t="shared" si="46"/>
        <v>13.75</v>
      </c>
      <c r="CU68">
        <v>1</v>
      </c>
      <c r="CV68">
        <v>0.3</v>
      </c>
      <c r="CW68">
        <v>803</v>
      </c>
      <c r="CX68" s="62">
        <v>804</v>
      </c>
      <c r="CY68" s="1">
        <v>3</v>
      </c>
      <c r="CZ68" s="3">
        <v>21</v>
      </c>
      <c r="DA68" s="3">
        <v>9</v>
      </c>
      <c r="DB68" s="3">
        <v>4</v>
      </c>
      <c r="DC68" s="3">
        <v>0</v>
      </c>
      <c r="DD68" s="2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2">
        <v>0</v>
      </c>
      <c r="DK68" s="1">
        <v>0</v>
      </c>
      <c r="DL68" s="3">
        <v>0</v>
      </c>
      <c r="DM68" s="3">
        <v>0</v>
      </c>
      <c r="DN68" s="3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2">
        <v>0</v>
      </c>
      <c r="DU68" s="1">
        <v>0</v>
      </c>
      <c r="DV68" s="1">
        <v>0</v>
      </c>
      <c r="DW68" s="1">
        <v>0</v>
      </c>
      <c r="DX68" s="1">
        <v>0</v>
      </c>
      <c r="DY68" s="58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2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2">
        <v>0</v>
      </c>
      <c r="EL68" s="1">
        <v>0</v>
      </c>
      <c r="EM68" s="1">
        <v>0</v>
      </c>
      <c r="EN68" s="1">
        <v>0</v>
      </c>
      <c r="EO68" s="1">
        <v>0</v>
      </c>
      <c r="EP68" s="2">
        <v>0</v>
      </c>
      <c r="EQ68" s="1">
        <v>0</v>
      </c>
      <c r="ER68" s="1">
        <v>0</v>
      </c>
      <c r="ES68" s="1">
        <v>0</v>
      </c>
      <c r="ET68" s="1">
        <v>0</v>
      </c>
      <c r="EU68" s="2">
        <v>0</v>
      </c>
      <c r="EV68" s="3">
        <v>0</v>
      </c>
      <c r="EW68" s="3">
        <v>0</v>
      </c>
      <c r="EX68" s="3">
        <v>0</v>
      </c>
      <c r="EY68" s="3">
        <v>0</v>
      </c>
      <c r="EZ68" s="2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2">
        <v>0</v>
      </c>
      <c r="FG68" s="1"/>
    </row>
    <row r="69" spans="1:163">
      <c r="A69" t="s">
        <v>50</v>
      </c>
      <c r="B69" t="s">
        <v>43</v>
      </c>
      <c r="C69" t="s">
        <v>7</v>
      </c>
      <c r="D69">
        <v>9</v>
      </c>
      <c r="E69" t="s">
        <v>186</v>
      </c>
      <c r="F69" t="str">
        <f t="shared" si="31"/>
        <v>ABLA-M-9C</v>
      </c>
      <c r="H69" s="3">
        <v>48.623460000000001</v>
      </c>
      <c r="J69" s="3">
        <v>113.84084</v>
      </c>
      <c r="L69" s="3">
        <v>1938</v>
      </c>
      <c r="M69" s="3">
        <v>55.8</v>
      </c>
      <c r="N69" s="3">
        <v>250</v>
      </c>
      <c r="O69" s="15">
        <v>24.5</v>
      </c>
      <c r="P69" s="16">
        <v>0.7</v>
      </c>
      <c r="Q69" s="3">
        <v>10</v>
      </c>
      <c r="R69" s="3">
        <v>8</v>
      </c>
      <c r="S69" s="3">
        <v>0</v>
      </c>
      <c r="T69" s="3">
        <v>2</v>
      </c>
      <c r="U69" s="3">
        <v>0</v>
      </c>
      <c r="V69" s="3">
        <v>0</v>
      </c>
      <c r="W69" s="3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 s="62">
        <v>0</v>
      </c>
      <c r="BB69" s="1">
        <f t="shared" si="32"/>
        <v>140</v>
      </c>
      <c r="BC69" s="1">
        <f t="shared" si="33"/>
        <v>80</v>
      </c>
      <c r="BD69" s="1">
        <f t="shared" si="34"/>
        <v>80</v>
      </c>
      <c r="BE69" s="1">
        <f t="shared" si="35"/>
        <v>20</v>
      </c>
      <c r="BF69" s="1">
        <f t="shared" si="36"/>
        <v>100</v>
      </c>
      <c r="BG69" s="1">
        <f t="shared" si="37"/>
        <v>0</v>
      </c>
      <c r="BH69" s="1">
        <f t="shared" si="38"/>
        <v>0</v>
      </c>
      <c r="BI69" s="1">
        <f t="shared" si="39"/>
        <v>40</v>
      </c>
      <c r="BJ69" s="1">
        <f t="shared" si="40"/>
        <v>40</v>
      </c>
      <c r="BK69" s="1">
        <f t="shared" si="41"/>
        <v>80</v>
      </c>
      <c r="BL69" s="1">
        <f t="shared" si="42"/>
        <v>0</v>
      </c>
      <c r="BM69" s="1">
        <f t="shared" si="43"/>
        <v>60</v>
      </c>
      <c r="BN69" s="41">
        <v>13</v>
      </c>
      <c r="BO69" s="41">
        <v>1</v>
      </c>
      <c r="BP69" s="41">
        <v>0</v>
      </c>
      <c r="BQ69" s="41">
        <v>0</v>
      </c>
      <c r="BR69" s="41">
        <v>0</v>
      </c>
      <c r="BS69" s="41">
        <v>0</v>
      </c>
      <c r="BT69" s="41">
        <v>0</v>
      </c>
      <c r="BU69" s="41">
        <v>0</v>
      </c>
      <c r="BV69" s="41">
        <v>0</v>
      </c>
      <c r="BW69" s="41">
        <v>0</v>
      </c>
      <c r="BX69" s="41">
        <v>0</v>
      </c>
      <c r="BY69" s="41">
        <v>0</v>
      </c>
      <c r="BZ69" s="41">
        <v>0</v>
      </c>
      <c r="CA69" s="41">
        <v>0</v>
      </c>
      <c r="CB69" s="41">
        <v>0</v>
      </c>
      <c r="CC69" s="41">
        <v>0</v>
      </c>
      <c r="CD69" s="41">
        <v>0</v>
      </c>
      <c r="CE69" s="41">
        <v>0</v>
      </c>
      <c r="CF69" s="41">
        <v>0</v>
      </c>
      <c r="CG69" s="41">
        <v>0</v>
      </c>
      <c r="CH69" s="41">
        <v>0</v>
      </c>
      <c r="CI69" s="94">
        <v>0</v>
      </c>
      <c r="CJ69" s="1">
        <f t="shared" si="47"/>
        <v>14</v>
      </c>
      <c r="CK69" s="1">
        <f t="shared" si="48"/>
        <v>13</v>
      </c>
      <c r="CL69" s="1">
        <f t="shared" si="44"/>
        <v>14</v>
      </c>
      <c r="CM69" s="1">
        <f t="shared" si="45"/>
        <v>13</v>
      </c>
      <c r="CN69" s="1">
        <f t="shared" si="49"/>
        <v>0</v>
      </c>
      <c r="CO69" s="1">
        <f t="shared" si="50"/>
        <v>0</v>
      </c>
      <c r="CP69">
        <v>37.5</v>
      </c>
      <c r="CQ69">
        <v>113</v>
      </c>
      <c r="CR69">
        <v>-6.6</v>
      </c>
      <c r="CS69">
        <v>12</v>
      </c>
      <c r="CT69" s="3">
        <f t="shared" si="46"/>
        <v>14.351999999999999</v>
      </c>
      <c r="CU69">
        <v>3</v>
      </c>
      <c r="CV69">
        <v>1</v>
      </c>
      <c r="CW69">
        <v>807</v>
      </c>
      <c r="CX69" s="62">
        <v>808</v>
      </c>
      <c r="CY69" s="1">
        <v>13</v>
      </c>
      <c r="CZ69" s="3">
        <v>38</v>
      </c>
      <c r="DA69" s="3">
        <v>13</v>
      </c>
      <c r="DB69" s="3">
        <v>11</v>
      </c>
      <c r="DC69" s="3">
        <v>0</v>
      </c>
      <c r="DD69" s="2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2">
        <v>0</v>
      </c>
      <c r="DK69" s="1">
        <v>0</v>
      </c>
      <c r="DL69" s="3">
        <v>0</v>
      </c>
      <c r="DM69" s="3">
        <v>0</v>
      </c>
      <c r="DN69" s="3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2">
        <v>0</v>
      </c>
      <c r="DU69" s="1">
        <v>0</v>
      </c>
      <c r="DV69" s="1">
        <v>0</v>
      </c>
      <c r="DW69" s="1">
        <v>0</v>
      </c>
      <c r="DX69" s="1">
        <v>0</v>
      </c>
      <c r="DY69" s="58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2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2">
        <v>0</v>
      </c>
      <c r="EL69" s="1">
        <v>0</v>
      </c>
      <c r="EM69" s="1">
        <v>0</v>
      </c>
      <c r="EN69" s="1">
        <v>0</v>
      </c>
      <c r="EO69" s="1">
        <v>0</v>
      </c>
      <c r="EP69" s="2">
        <v>0</v>
      </c>
      <c r="EQ69" s="1">
        <v>0</v>
      </c>
      <c r="ER69" s="1">
        <v>0</v>
      </c>
      <c r="ES69" s="1">
        <v>0</v>
      </c>
      <c r="ET69" s="1">
        <v>0</v>
      </c>
      <c r="EU69" s="2">
        <v>0</v>
      </c>
      <c r="EV69" s="3">
        <v>10</v>
      </c>
      <c r="EW69" s="3">
        <v>0</v>
      </c>
      <c r="EX69" s="3">
        <v>0</v>
      </c>
      <c r="EY69" s="3">
        <v>0</v>
      </c>
      <c r="EZ69" s="2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2">
        <v>0</v>
      </c>
      <c r="FG69" s="1"/>
    </row>
    <row r="70" spans="1:163">
      <c r="A70" t="s">
        <v>50</v>
      </c>
      <c r="B70" t="s">
        <v>43</v>
      </c>
      <c r="C70" t="s">
        <v>7</v>
      </c>
      <c r="D70">
        <v>9</v>
      </c>
      <c r="E70" t="s">
        <v>187</v>
      </c>
      <c r="F70" t="str">
        <f t="shared" si="31"/>
        <v>ABLA-M-9N</v>
      </c>
      <c r="H70" s="3">
        <v>48.623339999999999</v>
      </c>
      <c r="J70" s="3">
        <v>113.84097</v>
      </c>
      <c r="L70" s="3">
        <v>1936</v>
      </c>
      <c r="M70" s="3">
        <v>48.2</v>
      </c>
      <c r="N70" s="3">
        <v>255</v>
      </c>
      <c r="O70" s="15">
        <v>22.6</v>
      </c>
      <c r="P70" s="16">
        <v>0.8</v>
      </c>
      <c r="Q70" s="3">
        <v>10</v>
      </c>
      <c r="R70" s="3">
        <v>7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</v>
      </c>
      <c r="AZ70">
        <v>0</v>
      </c>
      <c r="BA70" s="62">
        <v>0</v>
      </c>
      <c r="BB70" s="1">
        <f t="shared" si="32"/>
        <v>110</v>
      </c>
      <c r="BC70" s="1">
        <f t="shared" si="33"/>
        <v>70</v>
      </c>
      <c r="BD70" s="1">
        <f t="shared" si="34"/>
        <v>70</v>
      </c>
      <c r="BE70" s="1">
        <f t="shared" si="35"/>
        <v>0</v>
      </c>
      <c r="BF70" s="1">
        <f t="shared" si="36"/>
        <v>70</v>
      </c>
      <c r="BG70" s="1">
        <f t="shared" si="37"/>
        <v>0</v>
      </c>
      <c r="BH70" s="1">
        <f t="shared" si="38"/>
        <v>0</v>
      </c>
      <c r="BI70" s="1">
        <f t="shared" si="39"/>
        <v>40</v>
      </c>
      <c r="BJ70" s="1">
        <f t="shared" si="40"/>
        <v>40</v>
      </c>
      <c r="BK70" s="1">
        <f t="shared" si="41"/>
        <v>70</v>
      </c>
      <c r="BL70" s="1">
        <f t="shared" si="42"/>
        <v>0</v>
      </c>
      <c r="BM70" s="1">
        <f t="shared" si="43"/>
        <v>40</v>
      </c>
      <c r="BN70" s="41">
        <v>8</v>
      </c>
      <c r="BO70" s="41">
        <v>0</v>
      </c>
      <c r="BP70" s="41">
        <v>0</v>
      </c>
      <c r="BQ70" s="41">
        <v>0</v>
      </c>
      <c r="BR70" s="41">
        <v>0</v>
      </c>
      <c r="BS70" s="41">
        <v>0</v>
      </c>
      <c r="BT70" s="41">
        <v>1</v>
      </c>
      <c r="BU70" s="41">
        <v>0</v>
      </c>
      <c r="BV70" s="41">
        <v>0</v>
      </c>
      <c r="BW70" s="41">
        <v>0</v>
      </c>
      <c r="BX70" s="41">
        <v>0</v>
      </c>
      <c r="BY70" s="41">
        <v>0</v>
      </c>
      <c r="BZ70" s="41">
        <v>0</v>
      </c>
      <c r="CA70" s="41">
        <v>0</v>
      </c>
      <c r="CB70" s="41">
        <v>0</v>
      </c>
      <c r="CC70" s="41">
        <v>0</v>
      </c>
      <c r="CD70" s="41">
        <v>0</v>
      </c>
      <c r="CE70" s="41">
        <v>0</v>
      </c>
      <c r="CF70" s="41">
        <v>0</v>
      </c>
      <c r="CG70" s="41">
        <v>0</v>
      </c>
      <c r="CH70" s="41">
        <v>0</v>
      </c>
      <c r="CI70" s="94">
        <v>0</v>
      </c>
      <c r="CJ70" s="1">
        <f t="shared" si="47"/>
        <v>9</v>
      </c>
      <c r="CK70" s="1">
        <f t="shared" si="48"/>
        <v>9</v>
      </c>
      <c r="CL70" s="1">
        <f t="shared" si="44"/>
        <v>8</v>
      </c>
      <c r="CM70" s="1">
        <f t="shared" si="45"/>
        <v>8</v>
      </c>
      <c r="CN70" s="1">
        <f t="shared" si="49"/>
        <v>1</v>
      </c>
      <c r="CO70" s="1">
        <f t="shared" si="50"/>
        <v>1</v>
      </c>
      <c r="CP70">
        <v>42</v>
      </c>
      <c r="CQ70">
        <v>147</v>
      </c>
      <c r="CR70">
        <v>6.5</v>
      </c>
      <c r="CS70">
        <v>11</v>
      </c>
      <c r="CT70" s="3">
        <f t="shared" si="46"/>
        <v>15.455</v>
      </c>
      <c r="CU70">
        <v>2</v>
      </c>
      <c r="CV70">
        <v>1</v>
      </c>
      <c r="CW70">
        <v>809</v>
      </c>
      <c r="CX70" s="62">
        <v>810</v>
      </c>
      <c r="CY70" s="1">
        <v>3</v>
      </c>
      <c r="CZ70" s="3">
        <v>9</v>
      </c>
      <c r="DA70" s="3">
        <v>7</v>
      </c>
      <c r="DB70" s="3">
        <v>7</v>
      </c>
      <c r="DC70" s="3">
        <v>0</v>
      </c>
      <c r="DD70" s="2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2">
        <v>0</v>
      </c>
      <c r="DK70" s="1">
        <v>0</v>
      </c>
      <c r="DL70" s="3">
        <v>0</v>
      </c>
      <c r="DM70" s="3">
        <v>0</v>
      </c>
      <c r="DN70" s="3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2">
        <v>0</v>
      </c>
      <c r="DU70" s="1">
        <v>0</v>
      </c>
      <c r="DV70" s="1">
        <v>0</v>
      </c>
      <c r="DW70" s="1">
        <v>0</v>
      </c>
      <c r="DX70" s="1">
        <v>0</v>
      </c>
      <c r="DY70" s="58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2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2">
        <v>0</v>
      </c>
      <c r="EL70" s="1">
        <v>0</v>
      </c>
      <c r="EM70" s="1">
        <v>0</v>
      </c>
      <c r="EN70" s="1">
        <v>0</v>
      </c>
      <c r="EO70" s="1">
        <v>0</v>
      </c>
      <c r="EP70" s="2">
        <v>0</v>
      </c>
      <c r="EQ70" s="1">
        <v>0</v>
      </c>
      <c r="ER70" s="1">
        <v>0</v>
      </c>
      <c r="ES70" s="1">
        <v>0</v>
      </c>
      <c r="ET70" s="1">
        <v>0</v>
      </c>
      <c r="EU70" s="2">
        <v>0</v>
      </c>
      <c r="EV70" s="3">
        <v>0</v>
      </c>
      <c r="EW70" s="3">
        <v>0</v>
      </c>
      <c r="EX70" s="3">
        <v>0</v>
      </c>
      <c r="EY70" s="3">
        <v>0</v>
      </c>
      <c r="EZ70" s="2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2">
        <v>0</v>
      </c>
      <c r="FG70" s="1"/>
    </row>
    <row r="71" spans="1:163">
      <c r="A71" t="s">
        <v>50</v>
      </c>
      <c r="B71" t="s">
        <v>43</v>
      </c>
      <c r="C71" t="s">
        <v>7</v>
      </c>
      <c r="D71">
        <v>10</v>
      </c>
      <c r="E71" t="s">
        <v>186</v>
      </c>
      <c r="F71" t="str">
        <f t="shared" si="31"/>
        <v>ABLA-M-10C</v>
      </c>
      <c r="H71" s="3">
        <v>48.622489999999999</v>
      </c>
      <c r="J71" s="3">
        <v>113.84166999999999</v>
      </c>
      <c r="L71" s="3">
        <v>1920</v>
      </c>
      <c r="M71" s="3">
        <v>35.799999999999997</v>
      </c>
      <c r="N71" s="3">
        <v>240</v>
      </c>
      <c r="O71" s="15">
        <v>22.3</v>
      </c>
      <c r="P71" s="16">
        <v>0.6</v>
      </c>
      <c r="Q71" s="3">
        <v>10</v>
      </c>
      <c r="R71" s="3">
        <v>17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</v>
      </c>
      <c r="AV71">
        <v>0</v>
      </c>
      <c r="AW71">
        <v>0</v>
      </c>
      <c r="AX71">
        <v>0</v>
      </c>
      <c r="AY71">
        <v>0</v>
      </c>
      <c r="AZ71">
        <v>0</v>
      </c>
      <c r="BA71" s="62">
        <v>0</v>
      </c>
      <c r="BB71" s="1">
        <f t="shared" si="32"/>
        <v>210</v>
      </c>
      <c r="BC71" s="1">
        <f t="shared" si="33"/>
        <v>170</v>
      </c>
      <c r="BD71" s="1">
        <f t="shared" si="34"/>
        <v>170</v>
      </c>
      <c r="BE71" s="1">
        <f t="shared" si="35"/>
        <v>0</v>
      </c>
      <c r="BF71" s="1">
        <f t="shared" si="36"/>
        <v>170</v>
      </c>
      <c r="BG71" s="1">
        <f t="shared" si="37"/>
        <v>0</v>
      </c>
      <c r="BH71" s="1">
        <f t="shared" si="38"/>
        <v>0</v>
      </c>
      <c r="BI71" s="1">
        <f t="shared" si="39"/>
        <v>40</v>
      </c>
      <c r="BJ71" s="1">
        <f t="shared" si="40"/>
        <v>40</v>
      </c>
      <c r="BK71" s="1">
        <f t="shared" si="41"/>
        <v>170</v>
      </c>
      <c r="BL71" s="1">
        <f t="shared" si="42"/>
        <v>0</v>
      </c>
      <c r="BM71" s="1">
        <f t="shared" si="43"/>
        <v>40</v>
      </c>
      <c r="BN71" s="41">
        <v>26</v>
      </c>
      <c r="BO71" s="41">
        <v>0</v>
      </c>
      <c r="BP71" s="41">
        <v>0</v>
      </c>
      <c r="BQ71" s="41">
        <v>0</v>
      </c>
      <c r="BR71" s="41">
        <v>0</v>
      </c>
      <c r="BS71" s="41">
        <v>0</v>
      </c>
      <c r="BT71" s="41">
        <v>0</v>
      </c>
      <c r="BU71" s="41">
        <v>0</v>
      </c>
      <c r="BV71" s="41">
        <v>0</v>
      </c>
      <c r="BW71" s="41">
        <v>0</v>
      </c>
      <c r="BX71" s="41">
        <v>0</v>
      </c>
      <c r="BY71" s="41">
        <v>0</v>
      </c>
      <c r="BZ71" s="41">
        <v>0</v>
      </c>
      <c r="CA71" s="41">
        <v>0</v>
      </c>
      <c r="CB71" s="41">
        <v>0</v>
      </c>
      <c r="CC71" s="41">
        <v>0</v>
      </c>
      <c r="CD71" s="41">
        <v>0</v>
      </c>
      <c r="CE71" s="41">
        <v>0</v>
      </c>
      <c r="CF71" s="41">
        <v>0</v>
      </c>
      <c r="CG71" s="41">
        <v>0</v>
      </c>
      <c r="CH71" s="41">
        <v>0</v>
      </c>
      <c r="CI71" s="94">
        <v>0</v>
      </c>
      <c r="CJ71" s="1">
        <f t="shared" si="47"/>
        <v>26</v>
      </c>
      <c r="CK71" s="1">
        <f t="shared" si="48"/>
        <v>26</v>
      </c>
      <c r="CL71" s="1">
        <f t="shared" si="44"/>
        <v>26</v>
      </c>
      <c r="CM71" s="1">
        <f t="shared" si="45"/>
        <v>26</v>
      </c>
      <c r="CN71" s="1">
        <f t="shared" si="49"/>
        <v>0</v>
      </c>
      <c r="CO71" s="1">
        <f t="shared" si="50"/>
        <v>0</v>
      </c>
      <c r="CP71">
        <v>35.6</v>
      </c>
      <c r="CQ71">
        <v>132</v>
      </c>
      <c r="CR71">
        <v>-1.4</v>
      </c>
      <c r="CS71">
        <v>14</v>
      </c>
      <c r="CT71" s="3">
        <f t="shared" si="46"/>
        <v>18.676000000000002</v>
      </c>
      <c r="CU71">
        <v>4</v>
      </c>
      <c r="CV71">
        <v>0.75</v>
      </c>
      <c r="CW71">
        <v>813</v>
      </c>
      <c r="CX71" s="62">
        <v>814</v>
      </c>
      <c r="CY71" s="1">
        <v>8</v>
      </c>
      <c r="CZ71" s="3">
        <v>30</v>
      </c>
      <c r="DA71" s="3">
        <v>42</v>
      </c>
      <c r="DB71" s="3">
        <v>19</v>
      </c>
      <c r="DC71" s="3">
        <v>0</v>
      </c>
      <c r="DD71" s="2">
        <v>2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2">
        <v>0</v>
      </c>
      <c r="DK71" s="1">
        <v>0</v>
      </c>
      <c r="DL71" s="3">
        <v>1</v>
      </c>
      <c r="DM71" s="3">
        <v>1</v>
      </c>
      <c r="DN71" s="3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2">
        <v>0</v>
      </c>
      <c r="DU71" s="1">
        <v>0</v>
      </c>
      <c r="DV71" s="1">
        <v>0</v>
      </c>
      <c r="DW71" s="1">
        <v>0</v>
      </c>
      <c r="DX71" s="1">
        <v>0</v>
      </c>
      <c r="DY71" s="58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2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2">
        <v>0</v>
      </c>
      <c r="EL71" s="1">
        <v>0</v>
      </c>
      <c r="EM71" s="1">
        <v>0</v>
      </c>
      <c r="EN71" s="1">
        <v>0</v>
      </c>
      <c r="EO71" s="1">
        <v>0</v>
      </c>
      <c r="EP71" s="2">
        <v>0</v>
      </c>
      <c r="EQ71" s="1">
        <v>0</v>
      </c>
      <c r="ER71" s="1">
        <v>0</v>
      </c>
      <c r="ES71" s="1">
        <v>0</v>
      </c>
      <c r="ET71" s="1">
        <v>0</v>
      </c>
      <c r="EU71" s="2">
        <v>0</v>
      </c>
      <c r="EV71" s="3">
        <v>0</v>
      </c>
      <c r="EW71" s="3">
        <v>0</v>
      </c>
      <c r="EX71" s="3">
        <v>0</v>
      </c>
      <c r="EY71" s="3">
        <v>0</v>
      </c>
      <c r="EZ71" s="2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2">
        <v>0</v>
      </c>
      <c r="FG71" s="1"/>
    </row>
    <row r="72" spans="1:163">
      <c r="A72" t="s">
        <v>50</v>
      </c>
      <c r="B72" t="s">
        <v>43</v>
      </c>
      <c r="C72" t="s">
        <v>7</v>
      </c>
      <c r="D72">
        <v>10</v>
      </c>
      <c r="E72" t="s">
        <v>187</v>
      </c>
      <c r="F72" t="str">
        <f t="shared" si="31"/>
        <v>ABLA-M-10N</v>
      </c>
      <c r="H72" s="3">
        <v>48.622450000000001</v>
      </c>
      <c r="J72" s="3">
        <v>113.84148999999999</v>
      </c>
      <c r="L72" s="3">
        <v>1929</v>
      </c>
      <c r="M72" s="3">
        <v>36.200000000000003</v>
      </c>
      <c r="N72" s="3">
        <v>245</v>
      </c>
      <c r="O72" s="15">
        <v>20.6</v>
      </c>
      <c r="P72" s="16">
        <v>0.8</v>
      </c>
      <c r="Q72" s="3">
        <v>10</v>
      </c>
      <c r="R72" s="3">
        <v>13</v>
      </c>
      <c r="S72" s="3">
        <v>0</v>
      </c>
      <c r="T72" s="3">
        <v>2</v>
      </c>
      <c r="U72" s="3">
        <v>0</v>
      </c>
      <c r="V72" s="3">
        <v>0</v>
      </c>
      <c r="W72" s="3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 s="62">
        <v>0</v>
      </c>
      <c r="BB72" s="1">
        <f t="shared" si="32"/>
        <v>170</v>
      </c>
      <c r="BC72" s="1">
        <f t="shared" si="33"/>
        <v>130</v>
      </c>
      <c r="BD72" s="1">
        <f t="shared" si="34"/>
        <v>130</v>
      </c>
      <c r="BE72" s="1">
        <f t="shared" si="35"/>
        <v>20</v>
      </c>
      <c r="BF72" s="1">
        <f t="shared" si="36"/>
        <v>150</v>
      </c>
      <c r="BG72" s="1">
        <f t="shared" si="37"/>
        <v>0</v>
      </c>
      <c r="BH72" s="1">
        <f t="shared" si="38"/>
        <v>0</v>
      </c>
      <c r="BI72" s="1">
        <f t="shared" si="39"/>
        <v>20</v>
      </c>
      <c r="BJ72" s="1">
        <f t="shared" si="40"/>
        <v>20</v>
      </c>
      <c r="BK72" s="1">
        <f t="shared" si="41"/>
        <v>130</v>
      </c>
      <c r="BL72" s="1">
        <f t="shared" si="42"/>
        <v>0</v>
      </c>
      <c r="BM72" s="1">
        <f t="shared" si="43"/>
        <v>40</v>
      </c>
      <c r="BN72" s="41">
        <v>10</v>
      </c>
      <c r="BO72" s="41">
        <v>2</v>
      </c>
      <c r="BP72" s="41">
        <v>0</v>
      </c>
      <c r="BQ72" s="41">
        <v>0</v>
      </c>
      <c r="BR72" s="41">
        <v>0</v>
      </c>
      <c r="BS72" s="41">
        <v>0</v>
      </c>
      <c r="BT72" s="41">
        <v>0</v>
      </c>
      <c r="BU72" s="41">
        <v>0</v>
      </c>
      <c r="BV72" s="41">
        <v>0</v>
      </c>
      <c r="BW72" s="41">
        <v>0</v>
      </c>
      <c r="BX72" s="41">
        <v>0</v>
      </c>
      <c r="BY72" s="41">
        <v>0</v>
      </c>
      <c r="BZ72" s="41">
        <v>0</v>
      </c>
      <c r="CA72" s="41">
        <v>0</v>
      </c>
      <c r="CB72" s="41">
        <v>0</v>
      </c>
      <c r="CC72" s="41">
        <v>0</v>
      </c>
      <c r="CD72" s="41">
        <v>0</v>
      </c>
      <c r="CE72" s="41">
        <v>0</v>
      </c>
      <c r="CF72" s="41">
        <v>0</v>
      </c>
      <c r="CG72" s="41">
        <v>0</v>
      </c>
      <c r="CH72" s="41">
        <v>0</v>
      </c>
      <c r="CI72" s="94">
        <v>0</v>
      </c>
      <c r="CJ72" s="1">
        <f t="shared" si="47"/>
        <v>12</v>
      </c>
      <c r="CK72" s="1">
        <f t="shared" si="48"/>
        <v>10</v>
      </c>
      <c r="CL72" s="1">
        <f t="shared" si="44"/>
        <v>12</v>
      </c>
      <c r="CM72" s="1">
        <f t="shared" si="45"/>
        <v>10</v>
      </c>
      <c r="CN72" s="1">
        <f t="shared" si="49"/>
        <v>0</v>
      </c>
      <c r="CO72" s="1">
        <f t="shared" si="50"/>
        <v>0</v>
      </c>
      <c r="CP72">
        <v>34.9</v>
      </c>
      <c r="CQ72">
        <v>103</v>
      </c>
      <c r="CR72">
        <v>-12</v>
      </c>
      <c r="CS72">
        <v>12</v>
      </c>
      <c r="CT72" s="3">
        <f t="shared" si="46"/>
        <v>13.8</v>
      </c>
      <c r="CU72">
        <v>2</v>
      </c>
      <c r="CV72">
        <v>1</v>
      </c>
      <c r="CW72">
        <v>811</v>
      </c>
      <c r="CX72" s="62">
        <v>812</v>
      </c>
      <c r="CY72" s="1">
        <v>6</v>
      </c>
      <c r="CZ72" s="3">
        <v>21</v>
      </c>
      <c r="DA72" s="3">
        <v>18</v>
      </c>
      <c r="DB72" s="3">
        <v>19</v>
      </c>
      <c r="DC72" s="3">
        <v>0</v>
      </c>
      <c r="DD72" s="2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2">
        <v>0</v>
      </c>
      <c r="DK72" s="1">
        <v>0</v>
      </c>
      <c r="DL72" s="3">
        <v>0</v>
      </c>
      <c r="DM72" s="3">
        <v>0</v>
      </c>
      <c r="DN72" s="3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2">
        <v>0</v>
      </c>
      <c r="DU72" s="1">
        <v>0</v>
      </c>
      <c r="DV72" s="1">
        <v>0</v>
      </c>
      <c r="DW72" s="1">
        <v>0</v>
      </c>
      <c r="DX72" s="1">
        <v>0</v>
      </c>
      <c r="DY72" s="58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2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2">
        <v>0</v>
      </c>
      <c r="EL72" s="1">
        <v>0</v>
      </c>
      <c r="EM72" s="1">
        <v>0</v>
      </c>
      <c r="EN72" s="1">
        <v>0</v>
      </c>
      <c r="EO72" s="1">
        <v>0</v>
      </c>
      <c r="EP72" s="2">
        <v>0</v>
      </c>
      <c r="EQ72" s="1">
        <v>0</v>
      </c>
      <c r="ER72" s="1">
        <v>0</v>
      </c>
      <c r="ES72" s="1">
        <v>0</v>
      </c>
      <c r="ET72" s="1">
        <v>0</v>
      </c>
      <c r="EU72" s="2">
        <v>0</v>
      </c>
      <c r="EV72" s="3">
        <v>0</v>
      </c>
      <c r="EW72" s="3">
        <v>0</v>
      </c>
      <c r="EX72" s="3">
        <v>0</v>
      </c>
      <c r="EY72" s="3">
        <v>0</v>
      </c>
      <c r="EZ72" s="2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2">
        <v>0</v>
      </c>
      <c r="FG72" s="1"/>
    </row>
    <row r="73" spans="1:163">
      <c r="A73" t="s">
        <v>50</v>
      </c>
      <c r="B73" t="s">
        <v>43</v>
      </c>
      <c r="C73" t="s">
        <v>7</v>
      </c>
      <c r="D73">
        <v>11</v>
      </c>
      <c r="E73" t="s">
        <v>186</v>
      </c>
      <c r="F73" t="str">
        <f t="shared" si="31"/>
        <v>ABLA-M-11C</v>
      </c>
      <c r="H73" s="1">
        <v>48.622349999999997</v>
      </c>
      <c r="J73" s="3">
        <v>113.84224</v>
      </c>
      <c r="L73" s="3">
        <v>1889</v>
      </c>
      <c r="M73" s="3">
        <v>43.9</v>
      </c>
      <c r="N73" s="3">
        <v>260</v>
      </c>
      <c r="O73" s="15">
        <v>27.7</v>
      </c>
      <c r="P73" s="16">
        <v>0.7</v>
      </c>
      <c r="Q73" s="3">
        <v>10</v>
      </c>
      <c r="R73" s="3">
        <v>15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 s="62">
        <v>0</v>
      </c>
      <c r="BB73" s="1">
        <f t="shared" si="32"/>
        <v>180</v>
      </c>
      <c r="BC73" s="1">
        <f t="shared" si="33"/>
        <v>150</v>
      </c>
      <c r="BD73" s="1">
        <f t="shared" si="34"/>
        <v>150</v>
      </c>
      <c r="BE73" s="1">
        <f t="shared" si="35"/>
        <v>10</v>
      </c>
      <c r="BF73" s="1">
        <f t="shared" si="36"/>
        <v>160</v>
      </c>
      <c r="BG73" s="1">
        <f t="shared" si="37"/>
        <v>10</v>
      </c>
      <c r="BH73" s="1">
        <f t="shared" si="38"/>
        <v>10</v>
      </c>
      <c r="BI73" s="1">
        <f t="shared" si="39"/>
        <v>10</v>
      </c>
      <c r="BJ73" s="1">
        <f t="shared" si="40"/>
        <v>20</v>
      </c>
      <c r="BK73" s="1">
        <f t="shared" si="41"/>
        <v>160</v>
      </c>
      <c r="BL73" s="1">
        <f t="shared" si="42"/>
        <v>0</v>
      </c>
      <c r="BM73" s="1">
        <f t="shared" si="43"/>
        <v>20</v>
      </c>
      <c r="BN73" s="41">
        <v>12</v>
      </c>
      <c r="BO73" s="41">
        <v>0</v>
      </c>
      <c r="BP73" s="41">
        <v>0</v>
      </c>
      <c r="BQ73" s="41">
        <v>0</v>
      </c>
      <c r="BR73" s="41">
        <v>0</v>
      </c>
      <c r="BS73" s="41">
        <v>0</v>
      </c>
      <c r="BT73" s="41">
        <v>0</v>
      </c>
      <c r="BU73" s="41">
        <v>0</v>
      </c>
      <c r="BV73" s="41">
        <v>0</v>
      </c>
      <c r="BW73" s="41">
        <v>0</v>
      </c>
      <c r="BX73" s="41">
        <v>0</v>
      </c>
      <c r="BY73" s="41">
        <v>0</v>
      </c>
      <c r="BZ73" s="41">
        <v>0</v>
      </c>
      <c r="CA73" s="41">
        <v>0</v>
      </c>
      <c r="CB73" s="41">
        <v>0</v>
      </c>
      <c r="CC73" s="41">
        <v>0</v>
      </c>
      <c r="CD73" s="41">
        <v>0</v>
      </c>
      <c r="CE73" s="41">
        <v>0</v>
      </c>
      <c r="CF73" s="41">
        <v>0</v>
      </c>
      <c r="CG73" s="41">
        <v>0</v>
      </c>
      <c r="CH73" s="41">
        <v>0</v>
      </c>
      <c r="CI73" s="94">
        <v>0</v>
      </c>
      <c r="CJ73" s="1">
        <f t="shared" si="47"/>
        <v>12</v>
      </c>
      <c r="CK73" s="1">
        <f t="shared" si="48"/>
        <v>12</v>
      </c>
      <c r="CL73" s="1">
        <f t="shared" si="44"/>
        <v>12</v>
      </c>
      <c r="CM73" s="1">
        <f t="shared" si="45"/>
        <v>12</v>
      </c>
      <c r="CN73" s="1">
        <f t="shared" si="49"/>
        <v>0</v>
      </c>
      <c r="CO73" s="1">
        <f t="shared" si="50"/>
        <v>0</v>
      </c>
      <c r="CP73">
        <v>34.6</v>
      </c>
      <c r="CQ73">
        <v>126</v>
      </c>
      <c r="CR73">
        <v>-8.5</v>
      </c>
      <c r="CS73">
        <v>14</v>
      </c>
      <c r="CT73" s="3">
        <f t="shared" si="46"/>
        <v>18.829999999999998</v>
      </c>
      <c r="CU73">
        <v>4</v>
      </c>
      <c r="CV73">
        <v>1</v>
      </c>
      <c r="CW73">
        <v>817</v>
      </c>
      <c r="CX73" s="62">
        <v>818</v>
      </c>
      <c r="CY73" s="1">
        <v>7</v>
      </c>
      <c r="CZ73" s="3">
        <v>7</v>
      </c>
      <c r="DA73" s="3">
        <v>6</v>
      </c>
      <c r="DB73" s="3">
        <v>10</v>
      </c>
      <c r="DC73" s="3">
        <v>0</v>
      </c>
      <c r="DD73" s="2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2">
        <v>0</v>
      </c>
      <c r="DK73" s="1">
        <v>0</v>
      </c>
      <c r="DL73" s="3">
        <v>0</v>
      </c>
      <c r="DM73" s="3">
        <v>0</v>
      </c>
      <c r="DN73" s="3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2">
        <v>0</v>
      </c>
      <c r="DU73" s="1">
        <v>0</v>
      </c>
      <c r="DV73" s="1">
        <v>0</v>
      </c>
      <c r="DW73" s="1">
        <v>0</v>
      </c>
      <c r="DX73" s="1">
        <v>0</v>
      </c>
      <c r="DY73" s="58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2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2">
        <v>0</v>
      </c>
      <c r="EL73" s="1">
        <v>0</v>
      </c>
      <c r="EM73" s="1">
        <v>0</v>
      </c>
      <c r="EN73" s="1">
        <v>0</v>
      </c>
      <c r="EO73" s="1">
        <v>0</v>
      </c>
      <c r="EP73" s="2">
        <v>0</v>
      </c>
      <c r="EQ73" s="1">
        <v>0</v>
      </c>
      <c r="ER73" s="1">
        <v>0</v>
      </c>
      <c r="ES73" s="1">
        <v>0</v>
      </c>
      <c r="ET73" s="1">
        <v>0</v>
      </c>
      <c r="EU73" s="2">
        <v>0</v>
      </c>
      <c r="EV73" s="3">
        <v>0</v>
      </c>
      <c r="EW73" s="3">
        <v>0</v>
      </c>
      <c r="EX73" s="3">
        <v>0</v>
      </c>
      <c r="EY73" s="3">
        <v>0</v>
      </c>
      <c r="EZ73" s="2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2">
        <v>0</v>
      </c>
      <c r="FG73" s="1"/>
    </row>
    <row r="74" spans="1:163">
      <c r="A74" t="s">
        <v>50</v>
      </c>
      <c r="B74" t="s">
        <v>43</v>
      </c>
      <c r="C74" t="s">
        <v>7</v>
      </c>
      <c r="D74">
        <v>11</v>
      </c>
      <c r="E74" t="s">
        <v>187</v>
      </c>
      <c r="F74" t="str">
        <f t="shared" si="31"/>
        <v>ABLA-M-11N</v>
      </c>
      <c r="H74" s="3">
        <v>48.622399999999999</v>
      </c>
      <c r="J74" s="3">
        <v>113.84220999999999</v>
      </c>
      <c r="L74" s="3">
        <v>1882</v>
      </c>
      <c r="M74" s="3">
        <v>49</v>
      </c>
      <c r="N74" s="3">
        <v>260</v>
      </c>
      <c r="O74" s="15">
        <v>25.4</v>
      </c>
      <c r="P74" s="16">
        <v>0.7</v>
      </c>
      <c r="Q74" s="3">
        <v>10</v>
      </c>
      <c r="R74" s="3">
        <v>11</v>
      </c>
      <c r="S74" s="3">
        <v>0</v>
      </c>
      <c r="T74" s="3">
        <v>2</v>
      </c>
      <c r="U74" s="3">
        <v>0</v>
      </c>
      <c r="V74" s="3">
        <v>0</v>
      </c>
      <c r="W74" s="3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 s="62">
        <v>0</v>
      </c>
      <c r="BB74" s="1">
        <f t="shared" si="32"/>
        <v>160</v>
      </c>
      <c r="BC74" s="1">
        <f t="shared" si="33"/>
        <v>110</v>
      </c>
      <c r="BD74" s="1">
        <f t="shared" si="34"/>
        <v>110</v>
      </c>
      <c r="BE74" s="1">
        <f t="shared" si="35"/>
        <v>20</v>
      </c>
      <c r="BF74" s="1">
        <f t="shared" si="36"/>
        <v>130</v>
      </c>
      <c r="BG74" s="1">
        <f t="shared" si="37"/>
        <v>10</v>
      </c>
      <c r="BH74" s="1">
        <f t="shared" si="38"/>
        <v>10</v>
      </c>
      <c r="BI74" s="1">
        <f t="shared" si="39"/>
        <v>20</v>
      </c>
      <c r="BJ74" s="1">
        <f t="shared" si="40"/>
        <v>30</v>
      </c>
      <c r="BK74" s="1">
        <f t="shared" si="41"/>
        <v>120</v>
      </c>
      <c r="BL74" s="1">
        <f t="shared" si="42"/>
        <v>0</v>
      </c>
      <c r="BM74" s="1">
        <f t="shared" si="43"/>
        <v>40</v>
      </c>
      <c r="BN74" s="41">
        <v>5</v>
      </c>
      <c r="BO74" s="41">
        <v>0</v>
      </c>
      <c r="BP74" s="41">
        <v>0</v>
      </c>
      <c r="BQ74" s="41">
        <v>0</v>
      </c>
      <c r="BR74" s="41">
        <v>0</v>
      </c>
      <c r="BS74" s="41">
        <v>0</v>
      </c>
      <c r="BT74" s="41">
        <v>0</v>
      </c>
      <c r="BU74" s="41">
        <v>0</v>
      </c>
      <c r="BV74" s="41">
        <v>0</v>
      </c>
      <c r="BW74" s="41">
        <v>0</v>
      </c>
      <c r="BX74" s="41">
        <v>0</v>
      </c>
      <c r="BY74" s="41">
        <v>0</v>
      </c>
      <c r="BZ74" s="41">
        <v>0</v>
      </c>
      <c r="CA74" s="41">
        <v>0</v>
      </c>
      <c r="CB74" s="41">
        <v>0</v>
      </c>
      <c r="CC74" s="41">
        <v>0</v>
      </c>
      <c r="CD74" s="41">
        <v>0</v>
      </c>
      <c r="CE74" s="41">
        <v>0</v>
      </c>
      <c r="CF74" s="41">
        <v>0</v>
      </c>
      <c r="CG74" s="41">
        <v>0</v>
      </c>
      <c r="CH74" s="41">
        <v>0</v>
      </c>
      <c r="CI74" s="94">
        <v>0</v>
      </c>
      <c r="CJ74" s="1">
        <f t="shared" si="47"/>
        <v>5</v>
      </c>
      <c r="CK74" s="1">
        <f t="shared" si="48"/>
        <v>5</v>
      </c>
      <c r="CL74" s="1">
        <f t="shared" si="44"/>
        <v>5</v>
      </c>
      <c r="CM74" s="1">
        <f t="shared" si="45"/>
        <v>5</v>
      </c>
      <c r="CN74" s="1">
        <f t="shared" si="49"/>
        <v>0</v>
      </c>
      <c r="CO74" s="1">
        <f t="shared" si="50"/>
        <v>0</v>
      </c>
      <c r="CP74">
        <v>41.8</v>
      </c>
      <c r="CQ74">
        <v>150</v>
      </c>
      <c r="CR74">
        <v>1.9</v>
      </c>
      <c r="CS74">
        <v>14</v>
      </c>
      <c r="CT74" s="3">
        <f t="shared" si="46"/>
        <v>20.734000000000002</v>
      </c>
      <c r="CU74">
        <v>1</v>
      </c>
      <c r="CV74">
        <v>1</v>
      </c>
      <c r="CW74">
        <v>815</v>
      </c>
      <c r="CX74" s="62">
        <v>816</v>
      </c>
      <c r="CY74" s="1">
        <v>13</v>
      </c>
      <c r="CZ74" s="3">
        <v>7</v>
      </c>
      <c r="DA74" s="3">
        <v>6</v>
      </c>
      <c r="DB74" s="3">
        <v>5</v>
      </c>
      <c r="DC74" s="3">
        <v>0</v>
      </c>
      <c r="DD74" s="2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2">
        <v>0</v>
      </c>
      <c r="DK74" s="1">
        <v>0</v>
      </c>
      <c r="DL74" s="3">
        <v>0</v>
      </c>
      <c r="DM74" s="3">
        <v>0</v>
      </c>
      <c r="DN74" s="3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2">
        <v>0</v>
      </c>
      <c r="DU74" s="1">
        <v>0</v>
      </c>
      <c r="DV74" s="1">
        <v>0</v>
      </c>
      <c r="DW74" s="1">
        <v>0</v>
      </c>
      <c r="DX74" s="1">
        <v>0</v>
      </c>
      <c r="DY74" s="58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2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2">
        <v>0</v>
      </c>
      <c r="EL74" s="1">
        <v>0</v>
      </c>
      <c r="EM74" s="1">
        <v>0</v>
      </c>
      <c r="EN74" s="1">
        <v>0</v>
      </c>
      <c r="EO74" s="1">
        <v>0</v>
      </c>
      <c r="EP74" s="2">
        <v>0</v>
      </c>
      <c r="EQ74" s="1">
        <v>0</v>
      </c>
      <c r="ER74" s="1">
        <v>0</v>
      </c>
      <c r="ES74" s="1">
        <v>0</v>
      </c>
      <c r="ET74" s="1">
        <v>0</v>
      </c>
      <c r="EU74" s="2">
        <v>0</v>
      </c>
      <c r="EV74" s="3">
        <v>0</v>
      </c>
      <c r="EW74" s="3">
        <v>0</v>
      </c>
      <c r="EX74" s="3">
        <v>0</v>
      </c>
      <c r="EY74" s="3">
        <v>0</v>
      </c>
      <c r="EZ74" s="2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2">
        <v>0</v>
      </c>
      <c r="FG74" s="1"/>
    </row>
    <row r="75" spans="1:163">
      <c r="A75" t="s">
        <v>50</v>
      </c>
      <c r="B75" t="s">
        <v>43</v>
      </c>
      <c r="C75" t="s">
        <v>7</v>
      </c>
      <c r="D75">
        <v>12</v>
      </c>
      <c r="E75" t="s">
        <v>186</v>
      </c>
      <c r="F75" t="str">
        <f t="shared" si="31"/>
        <v>ABLA-M-12C</v>
      </c>
      <c r="H75" s="1">
        <v>48.621740000000003</v>
      </c>
      <c r="J75" s="3">
        <v>113.84238999999999</v>
      </c>
      <c r="L75" s="3">
        <v>1879</v>
      </c>
      <c r="M75" s="3">
        <v>25.7</v>
      </c>
      <c r="N75" s="3">
        <v>225</v>
      </c>
      <c r="O75" s="15">
        <v>36.4</v>
      </c>
      <c r="P75" s="16">
        <v>1</v>
      </c>
      <c r="Q75" s="3">
        <v>10</v>
      </c>
      <c r="R75" s="3">
        <v>15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s="62">
        <v>0</v>
      </c>
      <c r="BB75" s="1">
        <f t="shared" si="32"/>
        <v>200</v>
      </c>
      <c r="BC75" s="1">
        <f t="shared" si="33"/>
        <v>150</v>
      </c>
      <c r="BD75" s="1">
        <f t="shared" si="34"/>
        <v>150</v>
      </c>
      <c r="BE75" s="1">
        <f t="shared" si="35"/>
        <v>10</v>
      </c>
      <c r="BF75" s="1">
        <f t="shared" si="36"/>
        <v>160</v>
      </c>
      <c r="BG75" s="1">
        <f t="shared" si="37"/>
        <v>40</v>
      </c>
      <c r="BH75" s="1">
        <f t="shared" si="38"/>
        <v>40</v>
      </c>
      <c r="BI75" s="1">
        <f t="shared" si="39"/>
        <v>0</v>
      </c>
      <c r="BJ75" s="1">
        <f t="shared" si="40"/>
        <v>40</v>
      </c>
      <c r="BK75" s="1">
        <f t="shared" si="41"/>
        <v>190</v>
      </c>
      <c r="BL75" s="1">
        <f t="shared" si="42"/>
        <v>0</v>
      </c>
      <c r="BM75" s="1">
        <f t="shared" si="43"/>
        <v>10</v>
      </c>
      <c r="BN75" s="41">
        <v>11</v>
      </c>
      <c r="BO75" s="41">
        <v>2</v>
      </c>
      <c r="BP75" s="41">
        <v>0</v>
      </c>
      <c r="BQ75" s="41">
        <v>0</v>
      </c>
      <c r="BR75" s="41">
        <v>0</v>
      </c>
      <c r="BS75" s="41">
        <v>0</v>
      </c>
      <c r="BT75" s="41">
        <v>1</v>
      </c>
      <c r="BU75" s="41">
        <v>0</v>
      </c>
      <c r="BV75" s="41">
        <v>0</v>
      </c>
      <c r="BW75" s="41">
        <v>0</v>
      </c>
      <c r="BX75" s="41">
        <v>0</v>
      </c>
      <c r="BY75" s="41">
        <v>0</v>
      </c>
      <c r="BZ75" s="41">
        <v>0</v>
      </c>
      <c r="CA75" s="41">
        <v>0</v>
      </c>
      <c r="CB75" s="41">
        <v>0</v>
      </c>
      <c r="CC75" s="41">
        <v>0</v>
      </c>
      <c r="CD75" s="41">
        <v>0</v>
      </c>
      <c r="CE75" s="41">
        <v>0</v>
      </c>
      <c r="CF75" s="41">
        <v>0</v>
      </c>
      <c r="CG75" s="41">
        <v>0</v>
      </c>
      <c r="CH75" s="41">
        <v>0</v>
      </c>
      <c r="CI75" s="94">
        <v>0</v>
      </c>
      <c r="CJ75" s="1">
        <f t="shared" si="47"/>
        <v>14</v>
      </c>
      <c r="CK75" s="1">
        <f t="shared" si="48"/>
        <v>12</v>
      </c>
      <c r="CL75" s="1">
        <f t="shared" si="44"/>
        <v>13</v>
      </c>
      <c r="CM75" s="1">
        <f t="shared" si="45"/>
        <v>11</v>
      </c>
      <c r="CN75" s="1">
        <f t="shared" si="49"/>
        <v>1</v>
      </c>
      <c r="CO75" s="1">
        <f t="shared" si="50"/>
        <v>1</v>
      </c>
      <c r="CP75">
        <v>37.9</v>
      </c>
      <c r="CQ75">
        <v>101</v>
      </c>
      <c r="CR75">
        <v>1.3</v>
      </c>
      <c r="CS75">
        <v>21</v>
      </c>
      <c r="CT75" s="3">
        <f t="shared" si="46"/>
        <v>20.937000000000001</v>
      </c>
      <c r="CU75">
        <v>6</v>
      </c>
      <c r="CV75">
        <v>1</v>
      </c>
      <c r="CW75">
        <v>819</v>
      </c>
      <c r="CX75" s="62">
        <v>820</v>
      </c>
      <c r="CY75" s="1">
        <v>3</v>
      </c>
      <c r="CZ75" s="3">
        <v>3</v>
      </c>
      <c r="DA75" s="3">
        <v>4</v>
      </c>
      <c r="DB75" s="3">
        <v>5</v>
      </c>
      <c r="DC75" s="3">
        <v>0</v>
      </c>
      <c r="DD75" s="2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2">
        <v>0</v>
      </c>
      <c r="DK75" s="1">
        <v>0</v>
      </c>
      <c r="DL75" s="3">
        <v>0</v>
      </c>
      <c r="DM75" s="3">
        <v>0</v>
      </c>
      <c r="DN75" s="3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2">
        <v>0</v>
      </c>
      <c r="DU75" s="1">
        <v>0</v>
      </c>
      <c r="DV75" s="1">
        <v>0</v>
      </c>
      <c r="DW75" s="1">
        <v>0</v>
      </c>
      <c r="DX75" s="1">
        <v>0</v>
      </c>
      <c r="DY75" s="58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2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2">
        <v>0</v>
      </c>
      <c r="EL75" s="1">
        <v>0</v>
      </c>
      <c r="EM75" s="1">
        <v>0</v>
      </c>
      <c r="EN75" s="1">
        <v>0</v>
      </c>
      <c r="EO75" s="1">
        <v>0</v>
      </c>
      <c r="EP75" s="2">
        <v>0</v>
      </c>
      <c r="EQ75" s="1">
        <v>0</v>
      </c>
      <c r="ER75" s="1">
        <v>0</v>
      </c>
      <c r="ES75" s="1">
        <v>0</v>
      </c>
      <c r="ET75" s="1">
        <v>0</v>
      </c>
      <c r="EU75" s="2">
        <v>0</v>
      </c>
      <c r="EV75" s="3">
        <v>0</v>
      </c>
      <c r="EW75" s="3">
        <v>0</v>
      </c>
      <c r="EX75" s="3">
        <v>0</v>
      </c>
      <c r="EY75" s="3">
        <v>0</v>
      </c>
      <c r="EZ75" s="2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2">
        <v>0</v>
      </c>
      <c r="FG75" s="1"/>
    </row>
    <row r="76" spans="1:163">
      <c r="A76" t="s">
        <v>50</v>
      </c>
      <c r="B76" t="s">
        <v>43</v>
      </c>
      <c r="C76" t="s">
        <v>7</v>
      </c>
      <c r="D76">
        <v>12</v>
      </c>
      <c r="E76" t="s">
        <v>187</v>
      </c>
      <c r="F76" t="str">
        <f t="shared" si="31"/>
        <v>ABLA-M-12N</v>
      </c>
      <c r="H76" s="1">
        <v>48.6218</v>
      </c>
      <c r="J76" s="3">
        <v>113.84224</v>
      </c>
      <c r="L76" s="3">
        <v>1881</v>
      </c>
      <c r="M76" s="3">
        <v>33.9</v>
      </c>
      <c r="N76" s="3">
        <v>225</v>
      </c>
      <c r="O76" s="15">
        <v>38.299999999999997</v>
      </c>
      <c r="P76" s="16">
        <v>1.1000000000000001</v>
      </c>
      <c r="Q76" s="3">
        <v>10</v>
      </c>
      <c r="R76" s="3">
        <v>9</v>
      </c>
      <c r="S76" s="3">
        <v>0</v>
      </c>
      <c r="T76" s="3">
        <v>2</v>
      </c>
      <c r="U76" s="3">
        <v>0</v>
      </c>
      <c r="V76" s="3">
        <v>0</v>
      </c>
      <c r="W76" s="3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s="62">
        <v>0</v>
      </c>
      <c r="BB76" s="1">
        <f t="shared" si="32"/>
        <v>120</v>
      </c>
      <c r="BC76" s="1">
        <f t="shared" si="33"/>
        <v>90</v>
      </c>
      <c r="BD76" s="1">
        <f t="shared" si="34"/>
        <v>90</v>
      </c>
      <c r="BE76" s="1">
        <f t="shared" si="35"/>
        <v>20</v>
      </c>
      <c r="BF76" s="1">
        <f t="shared" si="36"/>
        <v>110</v>
      </c>
      <c r="BG76" s="1">
        <f t="shared" si="37"/>
        <v>10</v>
      </c>
      <c r="BH76" s="1">
        <f t="shared" si="38"/>
        <v>10</v>
      </c>
      <c r="BI76" s="1">
        <f t="shared" si="39"/>
        <v>0</v>
      </c>
      <c r="BJ76" s="1">
        <f t="shared" si="40"/>
        <v>10</v>
      </c>
      <c r="BK76" s="1">
        <f t="shared" si="41"/>
        <v>100</v>
      </c>
      <c r="BL76" s="1">
        <f t="shared" si="42"/>
        <v>0</v>
      </c>
      <c r="BM76" s="1">
        <f t="shared" si="43"/>
        <v>20</v>
      </c>
      <c r="BN76" s="41">
        <v>2</v>
      </c>
      <c r="BO76" s="41">
        <v>0</v>
      </c>
      <c r="BP76" s="41">
        <v>0</v>
      </c>
      <c r="BQ76" s="41">
        <v>0</v>
      </c>
      <c r="BR76" s="41">
        <v>0</v>
      </c>
      <c r="BS76" s="41">
        <v>0</v>
      </c>
      <c r="BT76" s="41">
        <v>0</v>
      </c>
      <c r="BU76" s="41">
        <v>0</v>
      </c>
      <c r="BV76" s="41">
        <v>0</v>
      </c>
      <c r="BW76" s="41">
        <v>0</v>
      </c>
      <c r="BX76" s="41">
        <v>0</v>
      </c>
      <c r="BY76" s="41">
        <v>0</v>
      </c>
      <c r="BZ76" s="41">
        <v>0</v>
      </c>
      <c r="CA76" s="41">
        <v>0</v>
      </c>
      <c r="CB76" s="41">
        <v>0</v>
      </c>
      <c r="CC76" s="41">
        <v>0</v>
      </c>
      <c r="CD76" s="41">
        <v>0</v>
      </c>
      <c r="CE76" s="41">
        <v>0</v>
      </c>
      <c r="CF76" s="41">
        <v>0</v>
      </c>
      <c r="CG76" s="41">
        <v>0</v>
      </c>
      <c r="CH76" s="41">
        <v>0</v>
      </c>
      <c r="CI76" s="94">
        <v>0</v>
      </c>
      <c r="CJ76" s="1">
        <f t="shared" si="47"/>
        <v>2</v>
      </c>
      <c r="CK76" s="1">
        <f t="shared" si="48"/>
        <v>2</v>
      </c>
      <c r="CL76" s="1">
        <f t="shared" si="44"/>
        <v>2</v>
      </c>
      <c r="CM76" s="1">
        <f t="shared" si="45"/>
        <v>2</v>
      </c>
      <c r="CN76" s="1">
        <f t="shared" si="49"/>
        <v>0</v>
      </c>
      <c r="CO76" s="1">
        <f t="shared" si="50"/>
        <v>0</v>
      </c>
      <c r="CP76">
        <v>17.399999999999999</v>
      </c>
      <c r="CQ76">
        <v>99.6</v>
      </c>
      <c r="CR76">
        <v>-7</v>
      </c>
      <c r="CS76">
        <v>20</v>
      </c>
      <c r="CT76" s="3">
        <f t="shared" si="46"/>
        <v>21.32</v>
      </c>
      <c r="CU76">
        <v>1</v>
      </c>
      <c r="CV76">
        <v>1</v>
      </c>
      <c r="CW76">
        <v>821</v>
      </c>
      <c r="CX76" s="62">
        <v>822</v>
      </c>
      <c r="CY76" s="1">
        <v>5</v>
      </c>
      <c r="CZ76" s="3">
        <v>1</v>
      </c>
      <c r="DA76" s="3">
        <v>2</v>
      </c>
      <c r="DB76" s="3">
        <v>0</v>
      </c>
      <c r="DC76" s="3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2">
        <v>0</v>
      </c>
      <c r="DK76" s="1">
        <v>0</v>
      </c>
      <c r="DL76" s="3">
        <v>0</v>
      </c>
      <c r="DM76" s="3">
        <v>0</v>
      </c>
      <c r="DN76" s="3">
        <v>0</v>
      </c>
      <c r="DO76" s="2">
        <v>0</v>
      </c>
      <c r="DP76" s="1">
        <v>0</v>
      </c>
      <c r="DQ76" s="1">
        <v>0</v>
      </c>
      <c r="DR76" s="1">
        <v>0</v>
      </c>
      <c r="DS76" s="1">
        <v>0</v>
      </c>
      <c r="DT76" s="2">
        <v>0</v>
      </c>
      <c r="DU76" s="1">
        <v>0</v>
      </c>
      <c r="DV76" s="1">
        <v>0</v>
      </c>
      <c r="DW76" s="1">
        <v>0</v>
      </c>
      <c r="DX76" s="1">
        <v>0</v>
      </c>
      <c r="DY76" s="58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2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2">
        <v>0</v>
      </c>
      <c r="EL76" s="1">
        <v>0</v>
      </c>
      <c r="EM76" s="1">
        <v>0</v>
      </c>
      <c r="EN76" s="1">
        <v>0</v>
      </c>
      <c r="EO76" s="1">
        <v>0</v>
      </c>
      <c r="EP76" s="2">
        <v>0</v>
      </c>
      <c r="EQ76" s="1">
        <v>0</v>
      </c>
      <c r="ER76" s="1">
        <v>0</v>
      </c>
      <c r="ES76" s="1">
        <v>0</v>
      </c>
      <c r="ET76" s="1">
        <v>0</v>
      </c>
      <c r="EU76" s="2">
        <v>0</v>
      </c>
      <c r="EV76" s="3">
        <v>0</v>
      </c>
      <c r="EW76" s="3">
        <v>0</v>
      </c>
      <c r="EX76" s="3">
        <v>0</v>
      </c>
      <c r="EY76" s="3">
        <v>0</v>
      </c>
      <c r="EZ76" s="2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2">
        <v>0</v>
      </c>
      <c r="FG76" s="1"/>
    </row>
    <row r="77" spans="1:163">
      <c r="A77" t="s">
        <v>50</v>
      </c>
      <c r="B77" t="s">
        <v>70</v>
      </c>
      <c r="C77" t="s">
        <v>15</v>
      </c>
      <c r="D77">
        <v>1</v>
      </c>
      <c r="E77" t="s">
        <v>186</v>
      </c>
      <c r="F77" t="str">
        <f t="shared" si="31"/>
        <v>PSME-H-1C</v>
      </c>
      <c r="H77" s="1">
        <v>48.616869999999999</v>
      </c>
      <c r="J77" s="3">
        <v>113.84641999999999</v>
      </c>
      <c r="L77" s="3">
        <v>1651</v>
      </c>
      <c r="M77" s="3">
        <v>34.4</v>
      </c>
      <c r="N77" s="3">
        <v>255</v>
      </c>
      <c r="O77" s="15">
        <v>42.5</v>
      </c>
      <c r="P77" s="16">
        <v>3.2</v>
      </c>
      <c r="Q77" s="3">
        <v>10</v>
      </c>
      <c r="R77" s="3">
        <v>5</v>
      </c>
      <c r="S77" s="3">
        <v>0</v>
      </c>
      <c r="T77" s="3">
        <v>0</v>
      </c>
      <c r="U77" s="3">
        <v>10</v>
      </c>
      <c r="V77" s="3">
        <v>0</v>
      </c>
      <c r="W77" s="3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s="62">
        <v>0</v>
      </c>
      <c r="BB77" s="1">
        <f t="shared" si="32"/>
        <v>180</v>
      </c>
      <c r="BC77" s="3">
        <f t="shared" ref="BC77:BC108" si="51">Q77*U77</f>
        <v>100</v>
      </c>
      <c r="BD77" s="1">
        <f t="shared" ref="BD77:BD108" si="52">(U77+V77)*Q77</f>
        <v>100</v>
      </c>
      <c r="BE77" s="1">
        <f t="shared" si="35"/>
        <v>0</v>
      </c>
      <c r="BF77" s="1">
        <f t="shared" ref="BF77:BF108" si="53">SUM(U77:W77)*Q77</f>
        <v>100</v>
      </c>
      <c r="BG77" s="1">
        <f t="shared" si="37"/>
        <v>80</v>
      </c>
      <c r="BH77" s="1">
        <f t="shared" si="38"/>
        <v>80</v>
      </c>
      <c r="BI77" s="1">
        <f t="shared" si="39"/>
        <v>0</v>
      </c>
      <c r="BJ77" s="1">
        <f t="shared" si="40"/>
        <v>80</v>
      </c>
      <c r="BK77" s="1">
        <f t="shared" si="41"/>
        <v>180</v>
      </c>
      <c r="BL77" s="1">
        <f t="shared" si="42"/>
        <v>0</v>
      </c>
      <c r="BM77" s="1">
        <f t="shared" si="43"/>
        <v>0</v>
      </c>
      <c r="BN77" s="41">
        <v>2</v>
      </c>
      <c r="BO77" s="41">
        <v>0</v>
      </c>
      <c r="BP77" s="41">
        <v>1</v>
      </c>
      <c r="BQ77" s="41">
        <v>0</v>
      </c>
      <c r="BR77" s="41">
        <v>1</v>
      </c>
      <c r="BS77" s="41">
        <v>0</v>
      </c>
      <c r="BT77" s="41">
        <v>0</v>
      </c>
      <c r="BU77" s="41">
        <v>0</v>
      </c>
      <c r="BV77" s="41">
        <v>0</v>
      </c>
      <c r="BW77" s="41">
        <v>0</v>
      </c>
      <c r="BX77" s="41">
        <v>0</v>
      </c>
      <c r="BY77" s="41">
        <v>0</v>
      </c>
      <c r="BZ77" s="41">
        <v>0</v>
      </c>
      <c r="CA77" s="41">
        <v>0</v>
      </c>
      <c r="CB77" s="41">
        <v>0</v>
      </c>
      <c r="CC77" s="41">
        <v>0</v>
      </c>
      <c r="CD77" s="41">
        <v>0</v>
      </c>
      <c r="CE77" s="41">
        <v>0</v>
      </c>
      <c r="CF77" s="41">
        <v>0</v>
      </c>
      <c r="CG77" s="41">
        <v>0</v>
      </c>
      <c r="CH77" s="41">
        <v>0</v>
      </c>
      <c r="CI77" s="94">
        <v>0</v>
      </c>
      <c r="CJ77" s="1">
        <f t="shared" si="47"/>
        <v>4</v>
      </c>
      <c r="CK77" s="1">
        <f t="shared" si="48"/>
        <v>4</v>
      </c>
      <c r="CL77" s="1">
        <f t="shared" ref="CL77:CL108" si="54">BP77+BQ77</f>
        <v>1</v>
      </c>
      <c r="CM77" s="1">
        <f t="shared" ref="CM77:CM108" si="55">BP77</f>
        <v>1</v>
      </c>
      <c r="CN77" s="1">
        <f>CJ77-CL77</f>
        <v>3</v>
      </c>
      <c r="CO77" s="1">
        <f>CK77-CM77</f>
        <v>3</v>
      </c>
      <c r="CP77">
        <v>50.3</v>
      </c>
      <c r="CQ77">
        <v>104</v>
      </c>
      <c r="CR77">
        <v>-5.8</v>
      </c>
      <c r="CS77">
        <v>15</v>
      </c>
      <c r="CT77" s="3">
        <f t="shared" si="46"/>
        <v>16.47</v>
      </c>
      <c r="CU77">
        <v>4</v>
      </c>
      <c r="CV77">
        <v>0.5</v>
      </c>
      <c r="CW77">
        <v>731</v>
      </c>
      <c r="CX77" s="62">
        <v>732</v>
      </c>
      <c r="CY77" s="1">
        <v>0</v>
      </c>
      <c r="CZ77" s="3">
        <v>0</v>
      </c>
      <c r="DA77" s="3">
        <v>0</v>
      </c>
      <c r="DB77" s="3">
        <v>0</v>
      </c>
      <c r="DC77" s="3">
        <v>0</v>
      </c>
      <c r="DD77" s="1"/>
      <c r="DE77" s="40">
        <v>8</v>
      </c>
      <c r="DF77" s="3">
        <v>1</v>
      </c>
      <c r="DG77" s="3">
        <v>0</v>
      </c>
      <c r="DH77" s="3">
        <v>0</v>
      </c>
      <c r="DI77" s="3">
        <v>2</v>
      </c>
      <c r="DJ77" s="1">
        <v>2</v>
      </c>
      <c r="DK77" s="3">
        <v>2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2">
        <v>0</v>
      </c>
      <c r="DU77" s="3">
        <v>0</v>
      </c>
      <c r="DV77" s="3">
        <v>0</v>
      </c>
      <c r="DW77" s="3">
        <v>0</v>
      </c>
      <c r="DX77" s="3">
        <v>0</v>
      </c>
      <c r="DY77" s="58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2">
        <v>0</v>
      </c>
      <c r="EF77" s="3">
        <v>0</v>
      </c>
      <c r="EG77" s="3">
        <v>1</v>
      </c>
      <c r="EH77" s="3">
        <v>0</v>
      </c>
      <c r="EI77" s="3">
        <v>0</v>
      </c>
      <c r="EJ77" s="3">
        <v>0</v>
      </c>
      <c r="EK77" s="2">
        <v>0</v>
      </c>
      <c r="EL77" s="3">
        <v>0</v>
      </c>
      <c r="EM77" s="3">
        <v>0</v>
      </c>
      <c r="EN77" s="3">
        <v>0</v>
      </c>
      <c r="EO77" s="3">
        <v>0</v>
      </c>
      <c r="EP77" s="2">
        <v>0</v>
      </c>
      <c r="EQ77" s="3">
        <v>0</v>
      </c>
      <c r="ER77" s="3">
        <v>0</v>
      </c>
      <c r="ES77" s="3">
        <v>0</v>
      </c>
      <c r="ET77" s="3">
        <v>0</v>
      </c>
      <c r="EU77" s="51">
        <v>0</v>
      </c>
      <c r="EV77" s="3">
        <v>0</v>
      </c>
      <c r="EW77" s="3">
        <v>0</v>
      </c>
      <c r="EX77" s="3">
        <v>0</v>
      </c>
      <c r="EY77" s="3">
        <v>0</v>
      </c>
      <c r="EZ77" s="2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2">
        <v>0</v>
      </c>
      <c r="FG77" s="1"/>
    </row>
    <row r="78" spans="1:163">
      <c r="A78" t="s">
        <v>50</v>
      </c>
      <c r="B78" t="s">
        <v>70</v>
      </c>
      <c r="C78" t="s">
        <v>15</v>
      </c>
      <c r="D78">
        <v>1</v>
      </c>
      <c r="E78" t="s">
        <v>187</v>
      </c>
      <c r="F78" t="str">
        <f t="shared" si="31"/>
        <v>PSME-H-1N</v>
      </c>
      <c r="H78" s="1">
        <v>48.617010000000001</v>
      </c>
      <c r="J78" s="3">
        <v>113.84618</v>
      </c>
      <c r="L78" s="3">
        <v>1653</v>
      </c>
      <c r="M78" s="3">
        <v>33.1</v>
      </c>
      <c r="N78" s="3">
        <v>255</v>
      </c>
      <c r="O78" s="15">
        <v>42.6</v>
      </c>
      <c r="P78" s="16">
        <v>2.2999999999999998</v>
      </c>
      <c r="Q78" s="3">
        <v>10</v>
      </c>
      <c r="R78" s="3">
        <v>3</v>
      </c>
      <c r="S78" s="3">
        <v>0</v>
      </c>
      <c r="T78" s="3">
        <v>0</v>
      </c>
      <c r="U78" s="3">
        <v>2</v>
      </c>
      <c r="V78" s="3">
        <v>0</v>
      </c>
      <c r="W78" s="3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s="62">
        <v>0</v>
      </c>
      <c r="BB78" s="1">
        <f t="shared" si="32"/>
        <v>80</v>
      </c>
      <c r="BC78" s="3">
        <f t="shared" si="51"/>
        <v>20</v>
      </c>
      <c r="BD78" s="1">
        <f t="shared" si="52"/>
        <v>20</v>
      </c>
      <c r="BE78" s="1">
        <f t="shared" si="35"/>
        <v>0</v>
      </c>
      <c r="BF78" s="1">
        <f t="shared" si="53"/>
        <v>20</v>
      </c>
      <c r="BG78" s="1">
        <f t="shared" si="37"/>
        <v>60</v>
      </c>
      <c r="BH78" s="1">
        <f t="shared" si="38"/>
        <v>60</v>
      </c>
      <c r="BI78" s="1">
        <f t="shared" si="39"/>
        <v>0</v>
      </c>
      <c r="BJ78" s="1">
        <f t="shared" si="40"/>
        <v>60</v>
      </c>
      <c r="BK78" s="1">
        <f t="shared" si="41"/>
        <v>80</v>
      </c>
      <c r="BL78" s="1">
        <f t="shared" si="42"/>
        <v>0</v>
      </c>
      <c r="BM78" s="1">
        <f t="shared" si="43"/>
        <v>0</v>
      </c>
      <c r="BN78" s="41">
        <v>2</v>
      </c>
      <c r="BO78" s="41">
        <v>0</v>
      </c>
      <c r="BP78" s="41">
        <v>0</v>
      </c>
      <c r="BQ78" s="41">
        <v>0</v>
      </c>
      <c r="BR78" s="41">
        <v>0</v>
      </c>
      <c r="BS78" s="41">
        <v>0</v>
      </c>
      <c r="BT78" s="41">
        <v>0</v>
      </c>
      <c r="BU78" s="41">
        <v>0</v>
      </c>
      <c r="BV78" s="41">
        <v>0</v>
      </c>
      <c r="BW78" s="41">
        <v>0</v>
      </c>
      <c r="BX78" s="41">
        <v>0</v>
      </c>
      <c r="BY78" s="41">
        <v>0</v>
      </c>
      <c r="BZ78" s="41">
        <v>0</v>
      </c>
      <c r="CA78" s="41">
        <v>0</v>
      </c>
      <c r="CB78" s="41">
        <v>0</v>
      </c>
      <c r="CC78" s="41">
        <v>0</v>
      </c>
      <c r="CD78" s="41">
        <v>0</v>
      </c>
      <c r="CE78" s="41">
        <v>0</v>
      </c>
      <c r="CF78" s="41">
        <v>0</v>
      </c>
      <c r="CG78" s="41">
        <v>0</v>
      </c>
      <c r="CH78" s="41">
        <v>0</v>
      </c>
      <c r="CI78" s="94">
        <v>0</v>
      </c>
      <c r="CJ78" s="1">
        <f t="shared" si="47"/>
        <v>2</v>
      </c>
      <c r="CK78" s="1">
        <f t="shared" si="48"/>
        <v>2</v>
      </c>
      <c r="CL78" s="1">
        <f t="shared" si="54"/>
        <v>0</v>
      </c>
      <c r="CM78" s="1">
        <f t="shared" si="55"/>
        <v>0</v>
      </c>
      <c r="CN78" s="1">
        <f t="shared" ref="CN78:CN141" si="56">CJ78-CL78</f>
        <v>2</v>
      </c>
      <c r="CO78" s="1">
        <f t="shared" ref="CO78:CO141" si="57">CK78-CM78</f>
        <v>2</v>
      </c>
      <c r="CP78">
        <v>64.400000000000006</v>
      </c>
      <c r="CQ78">
        <v>165</v>
      </c>
      <c r="CR78">
        <v>-11.4</v>
      </c>
      <c r="CS78">
        <v>10</v>
      </c>
      <c r="CT78" s="3">
        <f t="shared" si="46"/>
        <v>17.64</v>
      </c>
      <c r="CU78">
        <v>1</v>
      </c>
      <c r="CV78">
        <v>1</v>
      </c>
      <c r="CW78">
        <v>733</v>
      </c>
      <c r="CX78" s="62">
        <v>734</v>
      </c>
      <c r="CY78" s="1">
        <v>7</v>
      </c>
      <c r="CZ78" s="3">
        <v>15</v>
      </c>
      <c r="DA78" s="3">
        <v>4</v>
      </c>
      <c r="DB78" s="3">
        <v>7</v>
      </c>
      <c r="DC78" s="3">
        <v>0</v>
      </c>
      <c r="DD78" s="1"/>
      <c r="DE78" s="3">
        <v>15</v>
      </c>
      <c r="DF78" s="3">
        <v>8</v>
      </c>
      <c r="DG78" s="3">
        <v>0</v>
      </c>
      <c r="DH78" s="3">
        <v>0</v>
      </c>
      <c r="DI78" s="3">
        <v>0</v>
      </c>
      <c r="DJ78" s="1">
        <v>0</v>
      </c>
      <c r="DK78" s="3">
        <v>3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2">
        <v>0</v>
      </c>
      <c r="DU78" s="3">
        <v>0</v>
      </c>
      <c r="DV78" s="3">
        <v>0</v>
      </c>
      <c r="DW78" s="3">
        <v>0</v>
      </c>
      <c r="DX78" s="3">
        <v>0</v>
      </c>
      <c r="DY78" s="58">
        <v>0</v>
      </c>
      <c r="DZ78" s="3">
        <v>0</v>
      </c>
      <c r="EA78" s="3">
        <v>1</v>
      </c>
      <c r="EB78" s="3">
        <v>0</v>
      </c>
      <c r="EC78" s="3">
        <v>0</v>
      </c>
      <c r="ED78" s="3">
        <v>0</v>
      </c>
      <c r="EE78" s="2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2">
        <v>0</v>
      </c>
      <c r="EL78" s="3">
        <v>0</v>
      </c>
      <c r="EM78" s="3">
        <v>0</v>
      </c>
      <c r="EN78" s="3">
        <v>0</v>
      </c>
      <c r="EO78" s="3">
        <v>0</v>
      </c>
      <c r="EP78" s="2">
        <v>0</v>
      </c>
      <c r="EQ78" s="3">
        <v>0</v>
      </c>
      <c r="ER78" s="3">
        <v>0</v>
      </c>
      <c r="ES78" s="3">
        <v>0</v>
      </c>
      <c r="ET78" s="3">
        <v>0</v>
      </c>
      <c r="EU78" s="51">
        <v>0</v>
      </c>
      <c r="EV78" s="3">
        <v>0</v>
      </c>
      <c r="EW78" s="3">
        <v>0</v>
      </c>
      <c r="EX78" s="3">
        <v>0</v>
      </c>
      <c r="EY78" s="3">
        <v>0</v>
      </c>
      <c r="EZ78" s="2">
        <v>0</v>
      </c>
      <c r="FA78" s="1">
        <v>1</v>
      </c>
      <c r="FB78" s="3">
        <v>0</v>
      </c>
      <c r="FC78" s="3">
        <v>0</v>
      </c>
      <c r="FD78" s="3">
        <v>0</v>
      </c>
      <c r="FE78" s="3">
        <v>0</v>
      </c>
      <c r="FF78" s="2">
        <v>0</v>
      </c>
      <c r="FG78" s="1"/>
    </row>
    <row r="79" spans="1:163">
      <c r="A79" t="s">
        <v>50</v>
      </c>
      <c r="B79" t="s">
        <v>70</v>
      </c>
      <c r="C79" t="s">
        <v>15</v>
      </c>
      <c r="D79">
        <v>2</v>
      </c>
      <c r="E79" t="s">
        <v>186</v>
      </c>
      <c r="F79" t="str">
        <f t="shared" si="31"/>
        <v>PSME-H-2C</v>
      </c>
      <c r="H79" s="1">
        <v>48.616619999999998</v>
      </c>
      <c r="J79" s="3">
        <v>113.84708000000001</v>
      </c>
      <c r="L79" s="3">
        <v>1635</v>
      </c>
      <c r="M79" s="3">
        <v>33.6</v>
      </c>
      <c r="N79" s="3">
        <v>255</v>
      </c>
      <c r="O79" s="15">
        <v>51.2</v>
      </c>
      <c r="P79" s="16">
        <v>3.6</v>
      </c>
      <c r="Q79" s="3">
        <v>10</v>
      </c>
      <c r="R79" s="3">
        <v>8</v>
      </c>
      <c r="S79" s="3">
        <v>0</v>
      </c>
      <c r="T79" s="3">
        <v>2</v>
      </c>
      <c r="U79" s="3">
        <v>3</v>
      </c>
      <c r="V79" s="3">
        <v>0</v>
      </c>
      <c r="W79" s="3">
        <v>0</v>
      </c>
      <c r="X79" s="3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s="62">
        <v>0</v>
      </c>
      <c r="BB79" s="1">
        <f t="shared" si="32"/>
        <v>160</v>
      </c>
      <c r="BC79" s="3">
        <f t="shared" si="51"/>
        <v>30</v>
      </c>
      <c r="BD79" s="1">
        <f t="shared" si="52"/>
        <v>30</v>
      </c>
      <c r="BE79" s="1">
        <f t="shared" si="35"/>
        <v>0</v>
      </c>
      <c r="BF79" s="1">
        <f t="shared" si="53"/>
        <v>30</v>
      </c>
      <c r="BG79" s="1">
        <f t="shared" si="37"/>
        <v>110</v>
      </c>
      <c r="BH79" s="1">
        <f t="shared" si="38"/>
        <v>110</v>
      </c>
      <c r="BI79" s="1">
        <f t="shared" si="39"/>
        <v>20</v>
      </c>
      <c r="BJ79" s="1">
        <f t="shared" si="40"/>
        <v>130</v>
      </c>
      <c r="BK79" s="1">
        <f t="shared" si="41"/>
        <v>140</v>
      </c>
      <c r="BL79" s="1">
        <f t="shared" si="42"/>
        <v>0</v>
      </c>
      <c r="BM79" s="1">
        <f t="shared" si="43"/>
        <v>20</v>
      </c>
      <c r="BN79" s="41">
        <v>3</v>
      </c>
      <c r="BO79" s="41">
        <v>1</v>
      </c>
      <c r="BP79" s="41">
        <v>1</v>
      </c>
      <c r="BQ79" s="41">
        <v>0</v>
      </c>
      <c r="BR79" s="41">
        <v>0</v>
      </c>
      <c r="BS79" s="41">
        <v>0</v>
      </c>
      <c r="BT79" s="41">
        <v>0</v>
      </c>
      <c r="BU79" s="41">
        <v>0</v>
      </c>
      <c r="BV79" s="41">
        <v>0</v>
      </c>
      <c r="BW79" s="41">
        <v>0</v>
      </c>
      <c r="BX79" s="41">
        <v>0</v>
      </c>
      <c r="BY79" s="41">
        <v>0</v>
      </c>
      <c r="BZ79" s="41">
        <v>0</v>
      </c>
      <c r="CA79" s="41">
        <v>0</v>
      </c>
      <c r="CB79" s="41">
        <v>0</v>
      </c>
      <c r="CC79" s="41">
        <v>0</v>
      </c>
      <c r="CD79" s="41">
        <v>0</v>
      </c>
      <c r="CE79" s="41">
        <v>0</v>
      </c>
      <c r="CF79" s="41">
        <v>0</v>
      </c>
      <c r="CG79" s="41">
        <v>0</v>
      </c>
      <c r="CH79" s="41">
        <v>0</v>
      </c>
      <c r="CI79" s="94">
        <v>0</v>
      </c>
      <c r="CJ79" s="1">
        <f t="shared" si="47"/>
        <v>5</v>
      </c>
      <c r="CK79" s="1">
        <f t="shared" si="48"/>
        <v>4</v>
      </c>
      <c r="CL79" s="1">
        <f t="shared" si="54"/>
        <v>1</v>
      </c>
      <c r="CM79" s="1">
        <f t="shared" si="55"/>
        <v>1</v>
      </c>
      <c r="CN79" s="1">
        <f t="shared" si="56"/>
        <v>4</v>
      </c>
      <c r="CO79" s="1">
        <f t="shared" si="57"/>
        <v>3</v>
      </c>
      <c r="CP79">
        <v>106</v>
      </c>
      <c r="CQ79">
        <v>227</v>
      </c>
      <c r="CR79">
        <v>-8.4</v>
      </c>
      <c r="CS79">
        <v>13</v>
      </c>
      <c r="CT79" s="3">
        <f t="shared" si="46"/>
        <v>30.602000000000004</v>
      </c>
      <c r="CU79">
        <v>3</v>
      </c>
      <c r="CV79">
        <v>1</v>
      </c>
      <c r="CW79">
        <v>741</v>
      </c>
      <c r="CX79" s="62">
        <v>742</v>
      </c>
      <c r="CY79" s="1">
        <v>4</v>
      </c>
      <c r="CZ79" s="3">
        <v>9</v>
      </c>
      <c r="DA79" s="3">
        <v>3</v>
      </c>
      <c r="DB79" s="3">
        <v>1</v>
      </c>
      <c r="DC79" s="3">
        <v>0</v>
      </c>
      <c r="DD79" s="1"/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1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2">
        <v>0</v>
      </c>
      <c r="DU79" s="3">
        <v>0</v>
      </c>
      <c r="DV79" s="3">
        <v>0</v>
      </c>
      <c r="DW79" s="3">
        <v>0</v>
      </c>
      <c r="DX79" s="3">
        <v>0</v>
      </c>
      <c r="DY79" s="58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2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2">
        <v>0</v>
      </c>
      <c r="EL79" s="3">
        <v>0</v>
      </c>
      <c r="EM79" s="3">
        <v>0</v>
      </c>
      <c r="EN79" s="3">
        <v>0</v>
      </c>
      <c r="EO79" s="3">
        <v>0</v>
      </c>
      <c r="EP79" s="2">
        <v>0</v>
      </c>
      <c r="EQ79" s="3">
        <v>0</v>
      </c>
      <c r="ER79" s="3">
        <v>0</v>
      </c>
      <c r="ES79" s="3">
        <v>0</v>
      </c>
      <c r="ET79" s="3">
        <v>0</v>
      </c>
      <c r="EU79" s="51">
        <v>0</v>
      </c>
      <c r="EV79" s="3">
        <v>0</v>
      </c>
      <c r="EW79" s="3">
        <v>0</v>
      </c>
      <c r="EX79" s="3">
        <v>0</v>
      </c>
      <c r="EY79" s="3">
        <v>0</v>
      </c>
      <c r="EZ79" s="2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2">
        <v>0</v>
      </c>
      <c r="FG79" s="1"/>
    </row>
    <row r="80" spans="1:163">
      <c r="A80" t="s">
        <v>50</v>
      </c>
      <c r="B80" t="s">
        <v>70</v>
      </c>
      <c r="C80" t="s">
        <v>15</v>
      </c>
      <c r="D80">
        <v>2</v>
      </c>
      <c r="E80" t="s">
        <v>187</v>
      </c>
      <c r="F80" t="str">
        <f t="shared" si="31"/>
        <v>PSME-H-2N</v>
      </c>
      <c r="H80" s="1">
        <v>48.616709999999998</v>
      </c>
      <c r="J80" s="40">
        <v>113.84707</v>
      </c>
      <c r="K80" s="40">
        <v>113.84707</v>
      </c>
      <c r="L80" s="3">
        <v>1632</v>
      </c>
      <c r="M80" s="3">
        <v>33.200000000000003</v>
      </c>
      <c r="N80" s="3">
        <v>275</v>
      </c>
      <c r="O80" s="15">
        <v>50.6</v>
      </c>
      <c r="P80" s="16">
        <v>2.4</v>
      </c>
      <c r="Q80" s="3">
        <v>10</v>
      </c>
      <c r="R80" s="3">
        <v>4</v>
      </c>
      <c r="S80" s="3">
        <v>0</v>
      </c>
      <c r="T80" s="3">
        <v>0</v>
      </c>
      <c r="U80" s="3">
        <v>3</v>
      </c>
      <c r="V80" s="3">
        <v>0</v>
      </c>
      <c r="W80" s="3">
        <v>0</v>
      </c>
      <c r="X80" s="3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s="62">
        <v>0</v>
      </c>
      <c r="BB80" s="1">
        <f t="shared" si="32"/>
        <v>170</v>
      </c>
      <c r="BC80" s="3">
        <f t="shared" si="51"/>
        <v>30</v>
      </c>
      <c r="BD80" s="1">
        <f t="shared" si="52"/>
        <v>30</v>
      </c>
      <c r="BE80" s="1">
        <f t="shared" si="35"/>
        <v>0</v>
      </c>
      <c r="BF80" s="1">
        <f t="shared" si="53"/>
        <v>30</v>
      </c>
      <c r="BG80" s="1">
        <f t="shared" si="37"/>
        <v>140</v>
      </c>
      <c r="BH80" s="1">
        <f t="shared" si="38"/>
        <v>140</v>
      </c>
      <c r="BI80" s="1">
        <f t="shared" si="39"/>
        <v>0</v>
      </c>
      <c r="BJ80" s="1">
        <f t="shared" si="40"/>
        <v>140</v>
      </c>
      <c r="BK80" s="1">
        <f t="shared" si="41"/>
        <v>170</v>
      </c>
      <c r="BL80" s="1">
        <f t="shared" si="42"/>
        <v>0</v>
      </c>
      <c r="BM80" s="1">
        <f t="shared" si="43"/>
        <v>0</v>
      </c>
      <c r="BN80" s="41">
        <v>2</v>
      </c>
      <c r="BO80" s="41">
        <v>0</v>
      </c>
      <c r="BP80" s="41">
        <v>0</v>
      </c>
      <c r="BQ80" s="41">
        <v>0</v>
      </c>
      <c r="BR80" s="41">
        <v>0</v>
      </c>
      <c r="BS80" s="41">
        <v>0</v>
      </c>
      <c r="BT80" s="41">
        <v>0</v>
      </c>
      <c r="BU80" s="41">
        <v>0</v>
      </c>
      <c r="BV80" s="41">
        <v>1</v>
      </c>
      <c r="BW80" s="41">
        <v>0</v>
      </c>
      <c r="BX80" s="41">
        <v>0</v>
      </c>
      <c r="BY80" s="41">
        <v>0</v>
      </c>
      <c r="BZ80" s="41">
        <v>0</v>
      </c>
      <c r="CA80" s="41">
        <v>0</v>
      </c>
      <c r="CB80" s="41">
        <v>0</v>
      </c>
      <c r="CC80" s="41">
        <v>0</v>
      </c>
      <c r="CD80" s="41">
        <v>0</v>
      </c>
      <c r="CE80" s="41">
        <v>0</v>
      </c>
      <c r="CF80" s="41">
        <v>0</v>
      </c>
      <c r="CG80" s="41">
        <v>0</v>
      </c>
      <c r="CH80" s="41">
        <v>0</v>
      </c>
      <c r="CI80" s="94">
        <v>0</v>
      </c>
      <c r="CJ80" s="1">
        <f t="shared" si="47"/>
        <v>3</v>
      </c>
      <c r="CK80" s="1">
        <f t="shared" si="48"/>
        <v>3</v>
      </c>
      <c r="CL80" s="1">
        <f t="shared" si="54"/>
        <v>0</v>
      </c>
      <c r="CM80" s="1">
        <f t="shared" si="55"/>
        <v>0</v>
      </c>
      <c r="CN80" s="1">
        <f t="shared" si="56"/>
        <v>3</v>
      </c>
      <c r="CO80" s="1">
        <f t="shared" si="57"/>
        <v>3</v>
      </c>
      <c r="CP80">
        <v>45.8</v>
      </c>
      <c r="CQ80">
        <v>167</v>
      </c>
      <c r="CR80">
        <v>-6.2</v>
      </c>
      <c r="CS80">
        <v>16</v>
      </c>
      <c r="CT80" s="3">
        <f t="shared" si="46"/>
        <v>27.712</v>
      </c>
      <c r="CU80">
        <v>2</v>
      </c>
      <c r="CV80">
        <v>1</v>
      </c>
      <c r="CW80">
        <v>739</v>
      </c>
      <c r="CX80" s="62">
        <v>740</v>
      </c>
      <c r="CY80" s="1">
        <v>55</v>
      </c>
      <c r="CZ80" s="3">
        <v>16</v>
      </c>
      <c r="DA80" s="3">
        <v>2</v>
      </c>
      <c r="DB80" s="3">
        <v>0</v>
      </c>
      <c r="DC80" s="3">
        <v>2</v>
      </c>
      <c r="DD80" s="1"/>
      <c r="DE80" s="40">
        <v>4</v>
      </c>
      <c r="DF80" s="3">
        <v>3</v>
      </c>
      <c r="DG80" s="3">
        <v>1</v>
      </c>
      <c r="DH80" s="3">
        <v>0</v>
      </c>
      <c r="DI80" s="3">
        <v>1</v>
      </c>
      <c r="DJ80" s="1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2">
        <v>0</v>
      </c>
      <c r="DU80" s="3">
        <v>0</v>
      </c>
      <c r="DV80" s="3">
        <v>0</v>
      </c>
      <c r="DW80" s="3">
        <v>0</v>
      </c>
      <c r="DX80" s="3">
        <v>0</v>
      </c>
      <c r="DY80" s="58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2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2">
        <v>0</v>
      </c>
      <c r="EL80" s="3">
        <v>0</v>
      </c>
      <c r="EM80" s="3">
        <v>0</v>
      </c>
      <c r="EN80" s="3">
        <v>0</v>
      </c>
      <c r="EO80" s="3">
        <v>0</v>
      </c>
      <c r="EP80" s="2">
        <v>0</v>
      </c>
      <c r="EQ80" s="3">
        <v>0</v>
      </c>
      <c r="ER80" s="3">
        <v>0</v>
      </c>
      <c r="ES80" s="3">
        <v>0</v>
      </c>
      <c r="ET80" s="3">
        <v>0</v>
      </c>
      <c r="EU80" s="51">
        <v>0</v>
      </c>
      <c r="EV80" s="3">
        <v>0</v>
      </c>
      <c r="EW80" s="3">
        <v>0</v>
      </c>
      <c r="EX80" s="3">
        <v>0</v>
      </c>
      <c r="EY80" s="3">
        <v>0</v>
      </c>
      <c r="EZ80" s="2">
        <v>0</v>
      </c>
      <c r="FA80" s="3">
        <v>1</v>
      </c>
      <c r="FB80" s="3">
        <v>0</v>
      </c>
      <c r="FC80" s="3">
        <v>0</v>
      </c>
      <c r="FD80" s="3">
        <v>0</v>
      </c>
      <c r="FE80" s="3">
        <v>0</v>
      </c>
      <c r="FF80" s="2">
        <v>0</v>
      </c>
      <c r="FG80" s="1"/>
    </row>
    <row r="81" spans="1:163">
      <c r="A81" t="s">
        <v>50</v>
      </c>
      <c r="B81" t="s">
        <v>70</v>
      </c>
      <c r="C81" t="s">
        <v>15</v>
      </c>
      <c r="D81">
        <v>3</v>
      </c>
      <c r="E81" t="s">
        <v>186</v>
      </c>
      <c r="F81" t="str">
        <f t="shared" si="31"/>
        <v>PSME-H-3C</v>
      </c>
      <c r="H81" s="1">
        <v>48.618139999999997</v>
      </c>
      <c r="J81" s="3">
        <v>113.8466</v>
      </c>
      <c r="L81" s="3">
        <v>1626</v>
      </c>
      <c r="M81" s="3">
        <v>54.3</v>
      </c>
      <c r="N81" s="3">
        <v>285</v>
      </c>
      <c r="O81" s="15">
        <v>26.3</v>
      </c>
      <c r="P81" s="16">
        <v>1.2</v>
      </c>
      <c r="Q81" s="3">
        <v>10</v>
      </c>
      <c r="R81" s="3">
        <v>0</v>
      </c>
      <c r="S81" s="3">
        <v>0</v>
      </c>
      <c r="T81" s="3">
        <v>0</v>
      </c>
      <c r="U81" s="3">
        <v>12</v>
      </c>
      <c r="V81" s="3">
        <v>0</v>
      </c>
      <c r="W81" s="3">
        <v>0</v>
      </c>
      <c r="X81" s="3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s="62">
        <v>0</v>
      </c>
      <c r="BB81" s="1">
        <f t="shared" si="32"/>
        <v>140</v>
      </c>
      <c r="BC81" s="3">
        <f t="shared" si="51"/>
        <v>120</v>
      </c>
      <c r="BD81" s="1">
        <f t="shared" si="52"/>
        <v>120</v>
      </c>
      <c r="BE81" s="1">
        <f t="shared" si="35"/>
        <v>0</v>
      </c>
      <c r="BF81" s="1">
        <f t="shared" si="53"/>
        <v>120</v>
      </c>
      <c r="BG81" s="1">
        <f t="shared" si="37"/>
        <v>20</v>
      </c>
      <c r="BH81" s="1">
        <f t="shared" si="38"/>
        <v>20</v>
      </c>
      <c r="BI81" s="1">
        <f t="shared" si="39"/>
        <v>0</v>
      </c>
      <c r="BJ81" s="1">
        <f t="shared" si="40"/>
        <v>20</v>
      </c>
      <c r="BK81" s="1">
        <f t="shared" si="41"/>
        <v>140</v>
      </c>
      <c r="BL81" s="1">
        <f t="shared" si="42"/>
        <v>0</v>
      </c>
      <c r="BM81" s="1">
        <f t="shared" si="43"/>
        <v>0</v>
      </c>
      <c r="BN81" s="41">
        <v>0</v>
      </c>
      <c r="BO81" s="41">
        <v>0</v>
      </c>
      <c r="BP81" s="41">
        <v>5</v>
      </c>
      <c r="BQ81" s="41">
        <v>0</v>
      </c>
      <c r="BR81" s="41">
        <v>0</v>
      </c>
      <c r="BS81" s="41">
        <v>0</v>
      </c>
      <c r="BT81" s="41">
        <v>0</v>
      </c>
      <c r="BU81" s="41">
        <v>0</v>
      </c>
      <c r="BV81" s="41">
        <v>0</v>
      </c>
      <c r="BW81" s="41">
        <v>0</v>
      </c>
      <c r="BX81" s="41">
        <v>0</v>
      </c>
      <c r="BY81" s="41">
        <v>0</v>
      </c>
      <c r="BZ81" s="41">
        <v>0</v>
      </c>
      <c r="CA81" s="41">
        <v>0</v>
      </c>
      <c r="CB81" s="41">
        <v>0</v>
      </c>
      <c r="CC81" s="41">
        <v>0</v>
      </c>
      <c r="CD81" s="41">
        <v>0</v>
      </c>
      <c r="CE81" s="41">
        <v>0</v>
      </c>
      <c r="CF81" s="41">
        <v>1</v>
      </c>
      <c r="CG81" s="41">
        <v>0</v>
      </c>
      <c r="CH81" s="41">
        <v>0</v>
      </c>
      <c r="CI81" s="94">
        <v>0</v>
      </c>
      <c r="CJ81" s="1">
        <f t="shared" si="47"/>
        <v>6</v>
      </c>
      <c r="CK81" s="1">
        <f t="shared" si="48"/>
        <v>6</v>
      </c>
      <c r="CL81" s="1">
        <f t="shared" si="54"/>
        <v>5</v>
      </c>
      <c r="CM81" s="1">
        <f t="shared" si="55"/>
        <v>5</v>
      </c>
      <c r="CN81" s="1">
        <f t="shared" si="56"/>
        <v>1</v>
      </c>
      <c r="CO81" s="1">
        <f t="shared" si="57"/>
        <v>1</v>
      </c>
      <c r="CP81">
        <v>79.599999999999994</v>
      </c>
      <c r="CQ81">
        <v>186</v>
      </c>
      <c r="CR81">
        <v>-5.7</v>
      </c>
      <c r="CS81">
        <v>10</v>
      </c>
      <c r="CT81" s="3">
        <f t="shared" si="46"/>
        <v>19.170000000000002</v>
      </c>
      <c r="CU81">
        <v>4</v>
      </c>
      <c r="CV81">
        <v>1</v>
      </c>
      <c r="CW81">
        <v>749</v>
      </c>
      <c r="CX81" s="62">
        <v>750</v>
      </c>
      <c r="CY81" s="1">
        <v>7</v>
      </c>
      <c r="CZ81" s="3">
        <v>11</v>
      </c>
      <c r="DA81" s="3">
        <v>1</v>
      </c>
      <c r="DB81" s="3">
        <v>1</v>
      </c>
      <c r="DC81" s="3">
        <v>0</v>
      </c>
      <c r="DD81" s="1"/>
      <c r="DE81" s="3">
        <v>1</v>
      </c>
      <c r="DF81" s="3">
        <v>2</v>
      </c>
      <c r="DG81" s="3">
        <v>0</v>
      </c>
      <c r="DH81" s="3">
        <v>0</v>
      </c>
      <c r="DI81" s="3">
        <v>0</v>
      </c>
      <c r="DJ81" s="1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2">
        <v>0</v>
      </c>
      <c r="DU81" s="3">
        <v>0</v>
      </c>
      <c r="DV81" s="3">
        <v>0</v>
      </c>
      <c r="DW81" s="3">
        <v>0</v>
      </c>
      <c r="DX81" s="3">
        <v>0</v>
      </c>
      <c r="DY81" s="58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2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2">
        <v>0</v>
      </c>
      <c r="EL81" s="3">
        <v>0</v>
      </c>
      <c r="EM81" s="3">
        <v>0</v>
      </c>
      <c r="EN81" s="3">
        <v>0</v>
      </c>
      <c r="EO81" s="3">
        <v>0</v>
      </c>
      <c r="EP81" s="2">
        <v>0</v>
      </c>
      <c r="EQ81" s="3">
        <v>0</v>
      </c>
      <c r="ER81" s="3">
        <v>0</v>
      </c>
      <c r="ES81" s="3">
        <v>0</v>
      </c>
      <c r="ET81" s="3">
        <v>0</v>
      </c>
      <c r="EU81" s="51">
        <v>0</v>
      </c>
      <c r="EV81" s="3">
        <v>0</v>
      </c>
      <c r="EW81" s="3">
        <v>0</v>
      </c>
      <c r="EX81" s="3">
        <v>0</v>
      </c>
      <c r="EY81" s="3">
        <v>0</v>
      </c>
      <c r="EZ81" s="2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2">
        <v>0</v>
      </c>
      <c r="FG81" s="1"/>
    </row>
    <row r="82" spans="1:163">
      <c r="A82" t="s">
        <v>50</v>
      </c>
      <c r="B82" t="s">
        <v>70</v>
      </c>
      <c r="C82" t="s">
        <v>15</v>
      </c>
      <c r="D82">
        <v>3</v>
      </c>
      <c r="E82" t="s">
        <v>187</v>
      </c>
      <c r="F82" t="str">
        <f t="shared" si="31"/>
        <v>PSME-H-3N</v>
      </c>
      <c r="H82" s="1">
        <v>48.618119999999998</v>
      </c>
      <c r="J82" s="41">
        <v>113.8466</v>
      </c>
      <c r="L82" s="3">
        <v>1634</v>
      </c>
      <c r="M82" s="3">
        <v>58</v>
      </c>
      <c r="N82" s="3">
        <v>280</v>
      </c>
      <c r="O82" s="15">
        <v>26.1</v>
      </c>
      <c r="P82" s="16">
        <v>1.3</v>
      </c>
      <c r="Q82" s="3">
        <v>10</v>
      </c>
      <c r="R82" s="3">
        <v>0</v>
      </c>
      <c r="S82" s="3">
        <v>0</v>
      </c>
      <c r="T82" s="3">
        <v>0</v>
      </c>
      <c r="U82" s="3">
        <v>5</v>
      </c>
      <c r="V82" s="3">
        <v>0</v>
      </c>
      <c r="W82" s="3">
        <v>0</v>
      </c>
      <c r="X82" s="3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 s="62">
        <v>0</v>
      </c>
      <c r="BB82" s="1">
        <f t="shared" si="32"/>
        <v>110</v>
      </c>
      <c r="BC82" s="3">
        <f t="shared" si="51"/>
        <v>50</v>
      </c>
      <c r="BD82" s="1">
        <f t="shared" si="52"/>
        <v>50</v>
      </c>
      <c r="BE82" s="1">
        <f t="shared" si="35"/>
        <v>0</v>
      </c>
      <c r="BF82" s="1">
        <f t="shared" si="53"/>
        <v>50</v>
      </c>
      <c r="BG82" s="1">
        <f t="shared" si="37"/>
        <v>60</v>
      </c>
      <c r="BH82" s="1">
        <f t="shared" si="38"/>
        <v>60</v>
      </c>
      <c r="BI82" s="1">
        <f t="shared" si="39"/>
        <v>0</v>
      </c>
      <c r="BJ82" s="1">
        <f t="shared" si="40"/>
        <v>60</v>
      </c>
      <c r="BK82" s="1">
        <f t="shared" si="41"/>
        <v>110</v>
      </c>
      <c r="BL82" s="1">
        <f t="shared" si="42"/>
        <v>0</v>
      </c>
      <c r="BM82" s="1">
        <f t="shared" si="43"/>
        <v>0</v>
      </c>
      <c r="BN82" s="41">
        <v>0</v>
      </c>
      <c r="BO82" s="41">
        <v>0</v>
      </c>
      <c r="BP82" s="41">
        <v>2</v>
      </c>
      <c r="BQ82" s="41">
        <v>0</v>
      </c>
      <c r="BR82" s="41">
        <v>0</v>
      </c>
      <c r="BS82" s="41">
        <v>0</v>
      </c>
      <c r="BT82" s="41">
        <v>0</v>
      </c>
      <c r="BU82" s="41">
        <v>0</v>
      </c>
      <c r="BV82" s="41">
        <v>0</v>
      </c>
      <c r="BW82" s="41">
        <v>0</v>
      </c>
      <c r="BX82" s="41">
        <v>0</v>
      </c>
      <c r="BY82" s="41">
        <v>0</v>
      </c>
      <c r="BZ82" s="41">
        <v>0</v>
      </c>
      <c r="CA82" s="41">
        <v>0</v>
      </c>
      <c r="CB82" s="41">
        <v>0</v>
      </c>
      <c r="CC82" s="41">
        <v>0</v>
      </c>
      <c r="CD82" s="41">
        <v>0</v>
      </c>
      <c r="CE82" s="41">
        <v>0</v>
      </c>
      <c r="CF82" s="41">
        <v>0</v>
      </c>
      <c r="CG82" s="41">
        <v>0</v>
      </c>
      <c r="CH82" s="41">
        <v>0</v>
      </c>
      <c r="CI82" s="94">
        <v>0</v>
      </c>
      <c r="CJ82" s="1">
        <f t="shared" si="47"/>
        <v>2</v>
      </c>
      <c r="CK82" s="1">
        <f t="shared" si="48"/>
        <v>2</v>
      </c>
      <c r="CL82" s="1">
        <f t="shared" si="54"/>
        <v>2</v>
      </c>
      <c r="CM82" s="1">
        <f t="shared" si="55"/>
        <v>2</v>
      </c>
      <c r="CN82" s="1">
        <f t="shared" si="56"/>
        <v>0</v>
      </c>
      <c r="CO82" s="1">
        <f t="shared" si="57"/>
        <v>0</v>
      </c>
      <c r="CP82">
        <v>34</v>
      </c>
      <c r="CQ82">
        <v>158</v>
      </c>
      <c r="CR82">
        <v>-18.2</v>
      </c>
      <c r="CS82">
        <v>10</v>
      </c>
      <c r="CT82" s="3">
        <f t="shared" si="46"/>
        <v>17.62</v>
      </c>
      <c r="CU82">
        <v>0</v>
      </c>
      <c r="CV82">
        <v>1</v>
      </c>
      <c r="CW82">
        <v>747</v>
      </c>
      <c r="CX82" s="62">
        <v>748</v>
      </c>
      <c r="CY82" s="1">
        <v>6</v>
      </c>
      <c r="CZ82" s="3">
        <v>6</v>
      </c>
      <c r="DA82" s="3">
        <v>3</v>
      </c>
      <c r="DB82" s="3">
        <v>1</v>
      </c>
      <c r="DC82" s="3">
        <v>0</v>
      </c>
      <c r="DD82" s="1"/>
      <c r="DE82" s="3">
        <v>1</v>
      </c>
      <c r="DF82" s="3">
        <v>1</v>
      </c>
      <c r="DG82" s="3">
        <v>0</v>
      </c>
      <c r="DH82" s="3">
        <v>2</v>
      </c>
      <c r="DI82" s="3">
        <v>0</v>
      </c>
      <c r="DJ82" s="1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2">
        <v>0</v>
      </c>
      <c r="DU82" s="3">
        <v>0</v>
      </c>
      <c r="DV82" s="3">
        <v>0</v>
      </c>
      <c r="DW82" s="3">
        <v>0</v>
      </c>
      <c r="DX82" s="3">
        <v>0</v>
      </c>
      <c r="DY82" s="58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2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2">
        <v>0</v>
      </c>
      <c r="EL82" s="3">
        <v>0</v>
      </c>
      <c r="EM82" s="3">
        <v>0</v>
      </c>
      <c r="EN82" s="3">
        <v>0</v>
      </c>
      <c r="EO82" s="3">
        <v>0</v>
      </c>
      <c r="EP82" s="2">
        <v>0</v>
      </c>
      <c r="EQ82" s="3">
        <v>0</v>
      </c>
      <c r="ER82" s="3">
        <v>0</v>
      </c>
      <c r="ES82" s="3">
        <v>0</v>
      </c>
      <c r="ET82" s="3">
        <v>0</v>
      </c>
      <c r="EU82" s="51">
        <v>0</v>
      </c>
      <c r="EV82" s="3">
        <v>0</v>
      </c>
      <c r="EW82" s="3">
        <v>0</v>
      </c>
      <c r="EX82" s="3">
        <v>0</v>
      </c>
      <c r="EY82" s="3">
        <v>0</v>
      </c>
      <c r="EZ82" s="2">
        <v>0</v>
      </c>
      <c r="FA82" s="3">
        <v>0</v>
      </c>
      <c r="FB82" s="1">
        <v>2</v>
      </c>
      <c r="FC82" s="3">
        <v>0</v>
      </c>
      <c r="FD82" s="3">
        <v>0</v>
      </c>
      <c r="FE82" s="3">
        <v>0</v>
      </c>
      <c r="FF82" s="2">
        <v>0</v>
      </c>
      <c r="FG82" s="1"/>
    </row>
    <row r="83" spans="1:163">
      <c r="A83" t="s">
        <v>50</v>
      </c>
      <c r="B83" t="s">
        <v>70</v>
      </c>
      <c r="C83" t="s">
        <v>15</v>
      </c>
      <c r="D83">
        <v>4</v>
      </c>
      <c r="E83" t="s">
        <v>186</v>
      </c>
      <c r="F83" t="str">
        <f t="shared" si="31"/>
        <v>PSME-H-4C</v>
      </c>
      <c r="H83" s="1">
        <v>48.618639999999999</v>
      </c>
      <c r="J83" s="38">
        <v>113.84625</v>
      </c>
      <c r="L83" s="3">
        <v>1641</v>
      </c>
      <c r="M83" s="3">
        <v>60.5</v>
      </c>
      <c r="N83" s="3">
        <v>270</v>
      </c>
      <c r="O83" s="15">
        <v>26.2</v>
      </c>
      <c r="P83" s="16">
        <v>1.8</v>
      </c>
      <c r="Q83" s="3">
        <v>10</v>
      </c>
      <c r="R83" s="3">
        <v>0</v>
      </c>
      <c r="S83" s="3">
        <v>0</v>
      </c>
      <c r="T83" s="3">
        <v>0</v>
      </c>
      <c r="U83" s="3">
        <v>21</v>
      </c>
      <c r="V83" s="3">
        <v>0</v>
      </c>
      <c r="W83" s="3">
        <v>0</v>
      </c>
      <c r="X83" s="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s="62">
        <v>0</v>
      </c>
      <c r="BB83" s="1">
        <f t="shared" si="32"/>
        <v>210</v>
      </c>
      <c r="BC83" s="3">
        <f t="shared" si="51"/>
        <v>210</v>
      </c>
      <c r="BD83" s="1">
        <f t="shared" si="52"/>
        <v>210</v>
      </c>
      <c r="BE83" s="1">
        <f t="shared" si="35"/>
        <v>0</v>
      </c>
      <c r="BF83" s="1">
        <f t="shared" si="53"/>
        <v>210</v>
      </c>
      <c r="BG83" s="1">
        <f t="shared" si="37"/>
        <v>0</v>
      </c>
      <c r="BH83" s="1">
        <f t="shared" si="38"/>
        <v>0</v>
      </c>
      <c r="BI83" s="1">
        <f t="shared" si="39"/>
        <v>0</v>
      </c>
      <c r="BJ83" s="1">
        <f t="shared" si="40"/>
        <v>0</v>
      </c>
      <c r="BK83" s="1">
        <f t="shared" si="41"/>
        <v>210</v>
      </c>
      <c r="BL83" s="1">
        <f t="shared" si="42"/>
        <v>0</v>
      </c>
      <c r="BM83" s="1">
        <f t="shared" si="43"/>
        <v>0</v>
      </c>
      <c r="BN83" s="41">
        <v>0</v>
      </c>
      <c r="BO83" s="41">
        <v>0</v>
      </c>
      <c r="BP83" s="41">
        <v>8</v>
      </c>
      <c r="BQ83" s="41">
        <v>0</v>
      </c>
      <c r="BR83" s="41">
        <v>0</v>
      </c>
      <c r="BS83" s="41">
        <v>0</v>
      </c>
      <c r="BT83" s="41">
        <v>0</v>
      </c>
      <c r="BU83" s="41">
        <v>0</v>
      </c>
      <c r="BV83" s="41">
        <v>0</v>
      </c>
      <c r="BW83" s="41">
        <v>0</v>
      </c>
      <c r="BX83" s="41">
        <v>0</v>
      </c>
      <c r="BY83" s="41">
        <v>0</v>
      </c>
      <c r="BZ83" s="41">
        <v>0</v>
      </c>
      <c r="CA83" s="41">
        <v>0</v>
      </c>
      <c r="CB83" s="41">
        <v>0</v>
      </c>
      <c r="CC83" s="41">
        <v>0</v>
      </c>
      <c r="CD83" s="41">
        <v>0</v>
      </c>
      <c r="CE83" s="41">
        <v>0</v>
      </c>
      <c r="CF83" s="41">
        <v>2</v>
      </c>
      <c r="CG83" s="41">
        <v>0</v>
      </c>
      <c r="CH83" s="41">
        <v>0</v>
      </c>
      <c r="CI83" s="94">
        <v>0</v>
      </c>
      <c r="CJ83" s="1">
        <f t="shared" si="47"/>
        <v>10</v>
      </c>
      <c r="CK83" s="1">
        <f t="shared" si="48"/>
        <v>10</v>
      </c>
      <c r="CL83" s="1">
        <f t="shared" si="54"/>
        <v>8</v>
      </c>
      <c r="CM83" s="1">
        <f t="shared" si="55"/>
        <v>8</v>
      </c>
      <c r="CN83" s="1">
        <f t="shared" si="56"/>
        <v>2</v>
      </c>
      <c r="CO83" s="1">
        <f t="shared" si="57"/>
        <v>2</v>
      </c>
      <c r="CP83">
        <v>94.7</v>
      </c>
      <c r="CQ83">
        <v>169</v>
      </c>
      <c r="CR83">
        <v>-6.9</v>
      </c>
      <c r="CS83">
        <v>13</v>
      </c>
      <c r="CT83" s="3">
        <f t="shared" si="46"/>
        <v>22.867000000000004</v>
      </c>
      <c r="CU83">
        <v>5</v>
      </c>
      <c r="CV83">
        <v>0.5</v>
      </c>
      <c r="CW83">
        <v>757</v>
      </c>
      <c r="CX83" s="62">
        <v>758</v>
      </c>
      <c r="CY83" s="1">
        <v>1</v>
      </c>
      <c r="CZ83" s="3">
        <v>0</v>
      </c>
      <c r="DA83" s="3">
        <v>0</v>
      </c>
      <c r="DB83" s="3">
        <v>1</v>
      </c>
      <c r="DC83" s="3">
        <v>0</v>
      </c>
      <c r="DD83" s="1"/>
      <c r="DE83" s="3">
        <v>4</v>
      </c>
      <c r="DF83" s="3">
        <v>2</v>
      </c>
      <c r="DG83" s="3">
        <v>0</v>
      </c>
      <c r="DH83" s="3">
        <v>0</v>
      </c>
      <c r="DI83" s="3">
        <v>0</v>
      </c>
      <c r="DJ83" s="1">
        <v>0</v>
      </c>
      <c r="DK83" s="3">
        <v>1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2">
        <v>0</v>
      </c>
      <c r="DU83" s="3">
        <v>0</v>
      </c>
      <c r="DV83" s="3">
        <v>0</v>
      </c>
      <c r="DW83" s="3">
        <v>0</v>
      </c>
      <c r="DX83" s="3">
        <v>0</v>
      </c>
      <c r="DY83" s="58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2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2">
        <v>0</v>
      </c>
      <c r="EL83" s="3">
        <v>0</v>
      </c>
      <c r="EM83" s="3">
        <v>0</v>
      </c>
      <c r="EN83" s="3">
        <v>0</v>
      </c>
      <c r="EO83" s="3">
        <v>0</v>
      </c>
      <c r="EP83" s="2">
        <v>0</v>
      </c>
      <c r="EQ83" s="3">
        <v>0</v>
      </c>
      <c r="ER83" s="3">
        <v>0</v>
      </c>
      <c r="ES83" s="3">
        <v>0</v>
      </c>
      <c r="ET83" s="3">
        <v>0</v>
      </c>
      <c r="EU83" s="51">
        <v>0</v>
      </c>
      <c r="EV83" s="3">
        <v>0</v>
      </c>
      <c r="EW83" s="3">
        <v>0</v>
      </c>
      <c r="EX83" s="3">
        <v>0</v>
      </c>
      <c r="EY83" s="3">
        <v>0</v>
      </c>
      <c r="EZ83" s="2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2">
        <v>0</v>
      </c>
      <c r="FG83" s="1"/>
    </row>
    <row r="84" spans="1:163">
      <c r="A84" t="s">
        <v>50</v>
      </c>
      <c r="B84" t="s">
        <v>70</v>
      </c>
      <c r="C84" t="s">
        <v>15</v>
      </c>
      <c r="D84">
        <v>4</v>
      </c>
      <c r="E84" t="s">
        <v>187</v>
      </c>
      <c r="F84" t="str">
        <f t="shared" si="31"/>
        <v>PSME-H-4N</v>
      </c>
      <c r="H84" s="1">
        <v>48.618400000000001</v>
      </c>
      <c r="J84" s="40">
        <v>113.84636</v>
      </c>
      <c r="L84" s="3">
        <v>1650</v>
      </c>
      <c r="M84" s="3">
        <v>63.7</v>
      </c>
      <c r="N84" s="3">
        <v>265</v>
      </c>
      <c r="O84" s="15">
        <v>25.9</v>
      </c>
      <c r="P84" s="16">
        <v>1.8</v>
      </c>
      <c r="Q84" s="3">
        <v>10</v>
      </c>
      <c r="R84" s="3">
        <v>4</v>
      </c>
      <c r="S84" s="3">
        <v>1</v>
      </c>
      <c r="T84" s="3">
        <v>1</v>
      </c>
      <c r="U84" s="3">
        <v>6</v>
      </c>
      <c r="V84" s="3">
        <v>0</v>
      </c>
      <c r="W84" s="3">
        <v>0</v>
      </c>
      <c r="X84" s="3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 s="62">
        <v>0</v>
      </c>
      <c r="BB84" s="1">
        <f t="shared" si="32"/>
        <v>140</v>
      </c>
      <c r="BC84" s="3">
        <f t="shared" si="51"/>
        <v>60</v>
      </c>
      <c r="BD84" s="1">
        <f t="shared" si="52"/>
        <v>60</v>
      </c>
      <c r="BE84" s="1">
        <f t="shared" si="35"/>
        <v>0</v>
      </c>
      <c r="BF84" s="1">
        <f t="shared" si="53"/>
        <v>60</v>
      </c>
      <c r="BG84" s="1">
        <f t="shared" si="37"/>
        <v>60</v>
      </c>
      <c r="BH84" s="1">
        <f t="shared" si="38"/>
        <v>70</v>
      </c>
      <c r="BI84" s="1">
        <f t="shared" si="39"/>
        <v>20</v>
      </c>
      <c r="BJ84" s="1">
        <f t="shared" si="40"/>
        <v>80</v>
      </c>
      <c r="BK84" s="1">
        <f t="shared" si="41"/>
        <v>120</v>
      </c>
      <c r="BL84" s="1">
        <f t="shared" si="42"/>
        <v>10</v>
      </c>
      <c r="BM84" s="1">
        <f t="shared" si="43"/>
        <v>10</v>
      </c>
      <c r="BN84" s="41">
        <v>3</v>
      </c>
      <c r="BO84" s="41">
        <v>1</v>
      </c>
      <c r="BP84" s="41">
        <v>2</v>
      </c>
      <c r="BQ84" s="41">
        <v>0</v>
      </c>
      <c r="BR84" s="41">
        <v>0</v>
      </c>
      <c r="BS84" s="41">
        <v>0</v>
      </c>
      <c r="BT84" s="41">
        <v>0</v>
      </c>
      <c r="BU84" s="41">
        <v>0</v>
      </c>
      <c r="BV84" s="41">
        <v>0</v>
      </c>
      <c r="BW84" s="41">
        <v>0</v>
      </c>
      <c r="BX84" s="41">
        <v>0</v>
      </c>
      <c r="BY84" s="41">
        <v>0</v>
      </c>
      <c r="BZ84" s="41">
        <v>0</v>
      </c>
      <c r="CA84" s="41">
        <v>0</v>
      </c>
      <c r="CB84" s="41">
        <v>0</v>
      </c>
      <c r="CC84" s="41">
        <v>0</v>
      </c>
      <c r="CD84" s="41">
        <v>0</v>
      </c>
      <c r="CE84" s="41">
        <v>0</v>
      </c>
      <c r="CF84" s="41">
        <v>2</v>
      </c>
      <c r="CG84" s="41">
        <v>0</v>
      </c>
      <c r="CH84" s="41">
        <v>0</v>
      </c>
      <c r="CI84" s="94">
        <v>0</v>
      </c>
      <c r="CJ84" s="1">
        <f t="shared" si="47"/>
        <v>8</v>
      </c>
      <c r="CK84" s="1">
        <f t="shared" si="48"/>
        <v>7</v>
      </c>
      <c r="CL84" s="1">
        <f t="shared" si="54"/>
        <v>2</v>
      </c>
      <c r="CM84" s="1">
        <f t="shared" si="55"/>
        <v>2</v>
      </c>
      <c r="CN84" s="1">
        <f t="shared" si="56"/>
        <v>6</v>
      </c>
      <c r="CO84" s="1">
        <f t="shared" si="57"/>
        <v>5</v>
      </c>
      <c r="CP84">
        <v>72.599999999999994</v>
      </c>
      <c r="CQ84">
        <v>201</v>
      </c>
      <c r="CR84">
        <v>0.6</v>
      </c>
      <c r="CS84">
        <v>10</v>
      </c>
      <c r="CT84" s="3">
        <f t="shared" si="46"/>
        <v>20.04</v>
      </c>
      <c r="CU84">
        <v>2</v>
      </c>
      <c r="CV84">
        <v>1</v>
      </c>
      <c r="CW84">
        <v>755</v>
      </c>
      <c r="CX84" s="62">
        <v>756</v>
      </c>
      <c r="CY84" s="1">
        <v>5</v>
      </c>
      <c r="CZ84" s="3">
        <v>0</v>
      </c>
      <c r="DA84" s="3">
        <v>0</v>
      </c>
      <c r="DB84" s="3">
        <v>3</v>
      </c>
      <c r="DC84" s="3">
        <v>0</v>
      </c>
      <c r="DD84" s="1"/>
      <c r="DE84" s="3">
        <v>7</v>
      </c>
      <c r="DF84" s="3">
        <v>1</v>
      </c>
      <c r="DG84" s="3">
        <v>1</v>
      </c>
      <c r="DH84" s="3">
        <v>5</v>
      </c>
      <c r="DI84" s="3">
        <v>0</v>
      </c>
      <c r="DJ84" s="1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2">
        <v>0</v>
      </c>
      <c r="DU84" s="3">
        <v>0</v>
      </c>
      <c r="DV84" s="3">
        <v>0</v>
      </c>
      <c r="DW84" s="3">
        <v>0</v>
      </c>
      <c r="DX84" s="3">
        <v>0</v>
      </c>
      <c r="DY84" s="58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2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2">
        <v>0</v>
      </c>
      <c r="EL84" s="3">
        <v>0</v>
      </c>
      <c r="EM84" s="3">
        <v>0</v>
      </c>
      <c r="EN84" s="3">
        <v>0</v>
      </c>
      <c r="EO84" s="3">
        <v>0</v>
      </c>
      <c r="EP84" s="2">
        <v>0</v>
      </c>
      <c r="EQ84" s="3">
        <v>0</v>
      </c>
      <c r="ER84" s="3">
        <v>0</v>
      </c>
      <c r="ES84" s="3">
        <v>0</v>
      </c>
      <c r="ET84" s="3">
        <v>0</v>
      </c>
      <c r="EU84" s="51">
        <v>0</v>
      </c>
      <c r="EV84" s="3">
        <v>0</v>
      </c>
      <c r="EW84" s="3">
        <v>0</v>
      </c>
      <c r="EX84" s="3">
        <v>0</v>
      </c>
      <c r="EY84" s="3">
        <v>0</v>
      </c>
      <c r="EZ84" s="2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2">
        <v>0</v>
      </c>
      <c r="FG84" s="1"/>
    </row>
    <row r="85" spans="1:163">
      <c r="A85" t="s">
        <v>50</v>
      </c>
      <c r="B85" t="s">
        <v>70</v>
      </c>
      <c r="C85" t="s">
        <v>15</v>
      </c>
      <c r="D85">
        <v>5</v>
      </c>
      <c r="E85" t="s">
        <v>186</v>
      </c>
      <c r="F85" t="str">
        <f t="shared" si="31"/>
        <v>PSME-H-5C</v>
      </c>
      <c r="H85" s="38">
        <v>48.618569999999998</v>
      </c>
      <c r="I85"/>
      <c r="J85" s="38">
        <v>113.84690000000001</v>
      </c>
      <c r="K85"/>
      <c r="L85">
        <v>1625</v>
      </c>
      <c r="M85">
        <v>51.1</v>
      </c>
      <c r="N85">
        <v>280</v>
      </c>
      <c r="O85" s="15">
        <v>28.1</v>
      </c>
      <c r="P85" s="16">
        <v>1.5</v>
      </c>
      <c r="Q85">
        <v>10</v>
      </c>
      <c r="R85">
        <v>0</v>
      </c>
      <c r="S85">
        <v>0</v>
      </c>
      <c r="T85">
        <v>0</v>
      </c>
      <c r="U85">
        <v>20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 s="62">
        <v>0</v>
      </c>
      <c r="BB85">
        <f t="shared" si="32"/>
        <v>230</v>
      </c>
      <c r="BC85">
        <f t="shared" si="51"/>
        <v>200</v>
      </c>
      <c r="BD85">
        <f t="shared" si="52"/>
        <v>200</v>
      </c>
      <c r="BE85">
        <f t="shared" si="35"/>
        <v>10</v>
      </c>
      <c r="BF85">
        <f t="shared" si="53"/>
        <v>210</v>
      </c>
      <c r="BG85">
        <f t="shared" si="37"/>
        <v>20</v>
      </c>
      <c r="BH85">
        <f t="shared" si="38"/>
        <v>20</v>
      </c>
      <c r="BI85">
        <f t="shared" si="39"/>
        <v>0</v>
      </c>
      <c r="BJ85">
        <f t="shared" si="40"/>
        <v>20</v>
      </c>
      <c r="BK85">
        <f t="shared" si="41"/>
        <v>220</v>
      </c>
      <c r="BL85">
        <f t="shared" si="42"/>
        <v>0</v>
      </c>
      <c r="BM85">
        <f t="shared" si="43"/>
        <v>10</v>
      </c>
      <c r="BN85" s="41">
        <v>0</v>
      </c>
      <c r="BO85" s="41">
        <v>0</v>
      </c>
      <c r="BP85" s="41">
        <v>8</v>
      </c>
      <c r="BQ85" s="41">
        <v>0</v>
      </c>
      <c r="BR85" s="41">
        <v>0</v>
      </c>
      <c r="BS85" s="41">
        <v>0</v>
      </c>
      <c r="BT85" s="41">
        <v>0</v>
      </c>
      <c r="BU85" s="41">
        <v>0</v>
      </c>
      <c r="BV85" s="41">
        <v>0</v>
      </c>
      <c r="BW85" s="41">
        <v>0</v>
      </c>
      <c r="BX85" s="41">
        <v>0</v>
      </c>
      <c r="BY85" s="41">
        <v>0</v>
      </c>
      <c r="BZ85" s="41">
        <v>0</v>
      </c>
      <c r="CA85" s="41">
        <v>0</v>
      </c>
      <c r="CB85" s="41">
        <v>0</v>
      </c>
      <c r="CC85" s="41">
        <v>0</v>
      </c>
      <c r="CD85" s="41">
        <v>0</v>
      </c>
      <c r="CE85" s="41">
        <v>0</v>
      </c>
      <c r="CF85" s="41">
        <v>0</v>
      </c>
      <c r="CG85" s="41">
        <v>0</v>
      </c>
      <c r="CH85" s="41">
        <v>0</v>
      </c>
      <c r="CI85" s="94">
        <v>0</v>
      </c>
      <c r="CJ85" s="1">
        <f t="shared" si="47"/>
        <v>8</v>
      </c>
      <c r="CK85" s="1">
        <f t="shared" si="48"/>
        <v>8</v>
      </c>
      <c r="CL85" s="1">
        <f t="shared" si="54"/>
        <v>8</v>
      </c>
      <c r="CM85" s="1">
        <f t="shared" si="55"/>
        <v>8</v>
      </c>
      <c r="CN85" s="1">
        <f t="shared" si="56"/>
        <v>0</v>
      </c>
      <c r="CO85" s="1">
        <f t="shared" si="57"/>
        <v>0</v>
      </c>
      <c r="CP85">
        <v>36.1</v>
      </c>
      <c r="CQ85">
        <v>168</v>
      </c>
      <c r="CR85">
        <v>-2.2000000000000002</v>
      </c>
      <c r="CS85">
        <v>12</v>
      </c>
      <c r="CT85">
        <f t="shared" si="46"/>
        <v>20.423999999999999</v>
      </c>
      <c r="CU85">
        <v>5</v>
      </c>
      <c r="CV85">
        <v>1</v>
      </c>
      <c r="CW85">
        <v>761</v>
      </c>
      <c r="CX85" s="62">
        <v>762</v>
      </c>
      <c r="CY85">
        <v>0</v>
      </c>
      <c r="CZ85">
        <v>0</v>
      </c>
      <c r="DA85">
        <v>1</v>
      </c>
      <c r="DB85">
        <v>0</v>
      </c>
      <c r="DC85" s="3">
        <v>0</v>
      </c>
      <c r="DD85"/>
      <c r="DE85">
        <v>3</v>
      </c>
      <c r="DF85">
        <v>0</v>
      </c>
      <c r="DG85">
        <v>0</v>
      </c>
      <c r="DH85">
        <v>3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s="2">
        <v>0</v>
      </c>
      <c r="DU85">
        <v>0</v>
      </c>
      <c r="DV85">
        <v>0</v>
      </c>
      <c r="DW85">
        <v>0</v>
      </c>
      <c r="DX85">
        <v>0</v>
      </c>
      <c r="DY85" s="2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 s="2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 s="2">
        <v>0</v>
      </c>
      <c r="EL85">
        <v>0</v>
      </c>
      <c r="EM85">
        <v>0</v>
      </c>
      <c r="EN85">
        <v>0</v>
      </c>
      <c r="EO85">
        <v>0</v>
      </c>
      <c r="EP85" s="2">
        <v>0</v>
      </c>
      <c r="EQ85">
        <v>0</v>
      </c>
      <c r="ER85">
        <v>0</v>
      </c>
      <c r="ES85">
        <v>0</v>
      </c>
      <c r="ET85">
        <v>0</v>
      </c>
      <c r="EU85" s="2">
        <v>0</v>
      </c>
      <c r="EV85">
        <v>0</v>
      </c>
      <c r="EW85">
        <v>0</v>
      </c>
      <c r="EX85">
        <v>0</v>
      </c>
      <c r="EY85">
        <v>0</v>
      </c>
      <c r="EZ85" s="2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 s="2">
        <v>0</v>
      </c>
    </row>
    <row r="86" spans="1:163">
      <c r="A86" t="s">
        <v>50</v>
      </c>
      <c r="B86" t="s">
        <v>70</v>
      </c>
      <c r="C86" t="s">
        <v>15</v>
      </c>
      <c r="D86">
        <v>5</v>
      </c>
      <c r="E86" t="s">
        <v>187</v>
      </c>
      <c r="F86" t="str">
        <f t="shared" si="31"/>
        <v>PSME-H-5N</v>
      </c>
      <c r="H86">
        <v>48.618519999999997</v>
      </c>
      <c r="I86"/>
      <c r="J86" s="38">
        <v>113.84697</v>
      </c>
      <c r="K86" s="38">
        <v>113.84697</v>
      </c>
      <c r="L86">
        <v>1617</v>
      </c>
      <c r="M86">
        <v>54</v>
      </c>
      <c r="N86">
        <v>270</v>
      </c>
      <c r="O86" s="15">
        <v>26.1</v>
      </c>
      <c r="P86" s="16">
        <v>1.8</v>
      </c>
      <c r="Q86">
        <v>10</v>
      </c>
      <c r="R86">
        <v>1</v>
      </c>
      <c r="S86">
        <v>0</v>
      </c>
      <c r="T86">
        <v>0</v>
      </c>
      <c r="U86">
        <v>9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 s="62">
        <v>0</v>
      </c>
      <c r="BB86">
        <f t="shared" si="32"/>
        <v>140</v>
      </c>
      <c r="BC86">
        <f t="shared" si="51"/>
        <v>90</v>
      </c>
      <c r="BD86">
        <f t="shared" si="52"/>
        <v>90</v>
      </c>
      <c r="BE86">
        <f t="shared" si="35"/>
        <v>0</v>
      </c>
      <c r="BF86">
        <f t="shared" si="53"/>
        <v>90</v>
      </c>
      <c r="BG86">
        <f t="shared" si="37"/>
        <v>50</v>
      </c>
      <c r="BH86">
        <f t="shared" si="38"/>
        <v>50</v>
      </c>
      <c r="BI86">
        <f t="shared" si="39"/>
        <v>0</v>
      </c>
      <c r="BJ86">
        <f t="shared" si="40"/>
        <v>50</v>
      </c>
      <c r="BK86">
        <f t="shared" si="41"/>
        <v>140</v>
      </c>
      <c r="BL86">
        <f t="shared" si="42"/>
        <v>0</v>
      </c>
      <c r="BM86">
        <f t="shared" si="43"/>
        <v>0</v>
      </c>
      <c r="BN86" s="41">
        <v>1</v>
      </c>
      <c r="BO86" s="41">
        <v>0</v>
      </c>
      <c r="BP86" s="41">
        <v>4</v>
      </c>
      <c r="BQ86" s="41">
        <v>0</v>
      </c>
      <c r="BR86" s="41">
        <v>0</v>
      </c>
      <c r="BS86" s="41">
        <v>0</v>
      </c>
      <c r="BT86" s="41">
        <v>0</v>
      </c>
      <c r="BU86" s="41">
        <v>0</v>
      </c>
      <c r="BV86" s="41">
        <v>0</v>
      </c>
      <c r="BW86" s="41">
        <v>0</v>
      </c>
      <c r="BX86" s="41">
        <v>0</v>
      </c>
      <c r="BY86" s="41">
        <v>0</v>
      </c>
      <c r="BZ86" s="41">
        <v>1</v>
      </c>
      <c r="CA86" s="41">
        <v>0</v>
      </c>
      <c r="CB86" s="41">
        <v>0</v>
      </c>
      <c r="CC86" s="41">
        <v>0</v>
      </c>
      <c r="CD86" s="41">
        <v>0</v>
      </c>
      <c r="CE86" s="41">
        <v>0</v>
      </c>
      <c r="CF86" s="41">
        <v>1</v>
      </c>
      <c r="CG86" s="41">
        <v>0</v>
      </c>
      <c r="CH86" s="41">
        <v>0</v>
      </c>
      <c r="CI86" s="94">
        <v>0</v>
      </c>
      <c r="CJ86" s="1">
        <f t="shared" si="47"/>
        <v>7</v>
      </c>
      <c r="CK86" s="1">
        <f t="shared" si="48"/>
        <v>7</v>
      </c>
      <c r="CL86" s="1">
        <f t="shared" si="54"/>
        <v>4</v>
      </c>
      <c r="CM86" s="1">
        <f t="shared" si="55"/>
        <v>4</v>
      </c>
      <c r="CN86" s="1">
        <f t="shared" si="56"/>
        <v>3</v>
      </c>
      <c r="CO86" s="1">
        <f t="shared" si="57"/>
        <v>3</v>
      </c>
      <c r="CP86">
        <v>57.2</v>
      </c>
      <c r="CQ86">
        <v>146</v>
      </c>
      <c r="CR86">
        <v>-11</v>
      </c>
      <c r="CS86">
        <v>11</v>
      </c>
      <c r="CT86">
        <f t="shared" si="46"/>
        <v>17.27</v>
      </c>
      <c r="CU86">
        <v>3</v>
      </c>
      <c r="CV86">
        <v>0.75</v>
      </c>
      <c r="CW86">
        <v>759</v>
      </c>
      <c r="CX86" s="62">
        <v>760</v>
      </c>
      <c r="CY86">
        <v>2</v>
      </c>
      <c r="CZ86">
        <v>0</v>
      </c>
      <c r="DA86">
        <v>0</v>
      </c>
      <c r="DB86">
        <v>0</v>
      </c>
      <c r="DC86" s="3">
        <v>0</v>
      </c>
      <c r="DD86"/>
      <c r="DE86">
        <v>3</v>
      </c>
      <c r="DF86">
        <v>4</v>
      </c>
      <c r="DG86">
        <v>1</v>
      </c>
      <c r="DH86">
        <v>4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s="2">
        <v>0</v>
      </c>
      <c r="DU86">
        <v>0</v>
      </c>
      <c r="DV86">
        <v>0</v>
      </c>
      <c r="DW86">
        <v>0</v>
      </c>
      <c r="DX86">
        <v>0</v>
      </c>
      <c r="DY86" s="2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 s="2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 s="2">
        <v>0</v>
      </c>
      <c r="EL86">
        <v>0</v>
      </c>
      <c r="EM86">
        <v>0</v>
      </c>
      <c r="EN86">
        <v>0</v>
      </c>
      <c r="EO86">
        <v>0</v>
      </c>
      <c r="EP86" s="2">
        <v>0</v>
      </c>
      <c r="EQ86">
        <v>0</v>
      </c>
      <c r="ER86">
        <v>0</v>
      </c>
      <c r="ES86">
        <v>0</v>
      </c>
      <c r="ET86">
        <v>0</v>
      </c>
      <c r="EU86" s="2">
        <v>0</v>
      </c>
      <c r="EV86">
        <v>0</v>
      </c>
      <c r="EW86">
        <v>0</v>
      </c>
      <c r="EX86">
        <v>0</v>
      </c>
      <c r="EY86">
        <v>0</v>
      </c>
      <c r="EZ86" s="2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 s="2">
        <v>0</v>
      </c>
    </row>
    <row r="87" spans="1:163">
      <c r="A87" t="s">
        <v>50</v>
      </c>
      <c r="B87" t="s">
        <v>70</v>
      </c>
      <c r="C87" t="s">
        <v>15</v>
      </c>
      <c r="D87">
        <v>6</v>
      </c>
      <c r="E87" t="s">
        <v>186</v>
      </c>
      <c r="F87" t="str">
        <f t="shared" si="31"/>
        <v>PSME-H-6C</v>
      </c>
      <c r="H87" s="1">
        <v>48.619149999999998</v>
      </c>
      <c r="J87" s="40">
        <v>113.84730999999999</v>
      </c>
      <c r="K87" s="40">
        <v>113.84730999999999</v>
      </c>
      <c r="L87" s="3">
        <v>1605</v>
      </c>
      <c r="M87" s="3">
        <v>59.2</v>
      </c>
      <c r="N87" s="3">
        <v>55</v>
      </c>
      <c r="O87" s="15">
        <v>31.9</v>
      </c>
      <c r="P87" s="16">
        <v>1.8</v>
      </c>
      <c r="Q87" s="3">
        <v>10</v>
      </c>
      <c r="R87" s="3">
        <v>0</v>
      </c>
      <c r="S87" s="3">
        <v>0</v>
      </c>
      <c r="T87" s="3">
        <v>1</v>
      </c>
      <c r="U87" s="3">
        <v>19</v>
      </c>
      <c r="V87" s="3">
        <v>0</v>
      </c>
      <c r="W87" s="3">
        <v>1</v>
      </c>
      <c r="X87" s="3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 s="62">
        <v>0</v>
      </c>
      <c r="BB87" s="1">
        <f t="shared" si="32"/>
        <v>230</v>
      </c>
      <c r="BC87" s="3">
        <f t="shared" si="51"/>
        <v>190</v>
      </c>
      <c r="BD87" s="1">
        <f t="shared" si="52"/>
        <v>190</v>
      </c>
      <c r="BE87" s="1">
        <f t="shared" si="35"/>
        <v>10</v>
      </c>
      <c r="BF87" s="1">
        <f t="shared" si="53"/>
        <v>200</v>
      </c>
      <c r="BG87" s="1">
        <f t="shared" si="37"/>
        <v>20</v>
      </c>
      <c r="BH87" s="1">
        <f t="shared" si="38"/>
        <v>20</v>
      </c>
      <c r="BI87" s="1">
        <f t="shared" si="39"/>
        <v>10</v>
      </c>
      <c r="BJ87" s="1">
        <f t="shared" si="40"/>
        <v>30</v>
      </c>
      <c r="BK87" s="1">
        <f t="shared" si="41"/>
        <v>210</v>
      </c>
      <c r="BL87" s="1">
        <f t="shared" si="42"/>
        <v>0</v>
      </c>
      <c r="BM87" s="1">
        <f t="shared" si="43"/>
        <v>20</v>
      </c>
      <c r="BN87" s="41">
        <v>0</v>
      </c>
      <c r="BO87" s="41">
        <v>0</v>
      </c>
      <c r="BP87" s="41">
        <v>13</v>
      </c>
      <c r="BQ87" s="41">
        <v>0</v>
      </c>
      <c r="BR87" s="41">
        <v>0</v>
      </c>
      <c r="BS87" s="41">
        <v>0</v>
      </c>
      <c r="BT87" s="41">
        <v>0</v>
      </c>
      <c r="BU87" s="41">
        <v>0</v>
      </c>
      <c r="BV87" s="41">
        <v>0</v>
      </c>
      <c r="BW87" s="41">
        <v>0</v>
      </c>
      <c r="BX87" s="41">
        <v>0</v>
      </c>
      <c r="BY87" s="41">
        <v>0</v>
      </c>
      <c r="BZ87" s="41">
        <v>0</v>
      </c>
      <c r="CA87" s="41">
        <v>0</v>
      </c>
      <c r="CB87" s="41">
        <v>0</v>
      </c>
      <c r="CC87" s="41">
        <v>0</v>
      </c>
      <c r="CD87" s="41">
        <v>0</v>
      </c>
      <c r="CE87" s="41">
        <v>0</v>
      </c>
      <c r="CF87" s="41">
        <v>0</v>
      </c>
      <c r="CG87" s="41">
        <v>0</v>
      </c>
      <c r="CH87" s="41">
        <v>0</v>
      </c>
      <c r="CI87" s="94">
        <v>0</v>
      </c>
      <c r="CJ87" s="1">
        <f t="shared" si="47"/>
        <v>13</v>
      </c>
      <c r="CK87" s="1">
        <f t="shared" si="48"/>
        <v>13</v>
      </c>
      <c r="CL87" s="1">
        <f t="shared" si="54"/>
        <v>13</v>
      </c>
      <c r="CM87" s="1">
        <f t="shared" si="55"/>
        <v>13</v>
      </c>
      <c r="CN87" s="1">
        <f t="shared" si="56"/>
        <v>0</v>
      </c>
      <c r="CO87" s="1">
        <f t="shared" si="57"/>
        <v>0</v>
      </c>
      <c r="CP87">
        <v>36.5</v>
      </c>
      <c r="CQ87">
        <v>125</v>
      </c>
      <c r="CR87">
        <v>0.5</v>
      </c>
      <c r="CS87">
        <v>14</v>
      </c>
      <c r="CT87" s="3">
        <f t="shared" si="46"/>
        <v>17.43</v>
      </c>
      <c r="CU87">
        <v>5</v>
      </c>
      <c r="CV87">
        <v>1</v>
      </c>
      <c r="CW87">
        <v>763</v>
      </c>
      <c r="CX87" s="62">
        <v>764</v>
      </c>
      <c r="CY87" s="1">
        <v>0</v>
      </c>
      <c r="CZ87" s="3">
        <v>0</v>
      </c>
      <c r="DA87" s="3">
        <v>0</v>
      </c>
      <c r="DB87" s="3">
        <v>0</v>
      </c>
      <c r="DC87" s="3">
        <v>0</v>
      </c>
      <c r="DD87" s="1"/>
      <c r="DE87" s="3">
        <v>6</v>
      </c>
      <c r="DF87" s="3">
        <v>0</v>
      </c>
      <c r="DG87" s="3">
        <v>0</v>
      </c>
      <c r="DH87" s="3">
        <v>3</v>
      </c>
      <c r="DI87" s="3">
        <v>0</v>
      </c>
      <c r="DJ87" s="1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2">
        <v>0</v>
      </c>
      <c r="DU87" s="3">
        <v>0</v>
      </c>
      <c r="DV87" s="3">
        <v>0</v>
      </c>
      <c r="DW87" s="3">
        <v>0</v>
      </c>
      <c r="DX87" s="3">
        <v>0</v>
      </c>
      <c r="DY87" s="58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2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2">
        <v>0</v>
      </c>
      <c r="EL87" s="3">
        <v>0</v>
      </c>
      <c r="EM87" s="3">
        <v>0</v>
      </c>
      <c r="EN87" s="3">
        <v>0</v>
      </c>
      <c r="EO87" s="3">
        <v>0</v>
      </c>
      <c r="EP87" s="2">
        <v>0</v>
      </c>
      <c r="EQ87" s="3">
        <v>0</v>
      </c>
      <c r="ER87" s="3">
        <v>0</v>
      </c>
      <c r="ES87" s="3">
        <v>0</v>
      </c>
      <c r="ET87" s="3">
        <v>0</v>
      </c>
      <c r="EU87" s="51">
        <v>0</v>
      </c>
      <c r="EV87" s="3">
        <v>0</v>
      </c>
      <c r="EW87" s="3">
        <v>0</v>
      </c>
      <c r="EX87" s="3">
        <v>0</v>
      </c>
      <c r="EY87" s="3">
        <v>0</v>
      </c>
      <c r="EZ87" s="2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2">
        <v>0</v>
      </c>
      <c r="FG87" s="1"/>
    </row>
    <row r="88" spans="1:163">
      <c r="A88" t="s">
        <v>50</v>
      </c>
      <c r="B88" t="s">
        <v>70</v>
      </c>
      <c r="C88" t="s">
        <v>15</v>
      </c>
      <c r="D88">
        <v>6</v>
      </c>
      <c r="E88" t="s">
        <v>187</v>
      </c>
      <c r="F88" t="str">
        <f t="shared" si="31"/>
        <v>PSME-H-6N</v>
      </c>
      <c r="H88" s="1">
        <v>48.619140000000002</v>
      </c>
      <c r="J88" s="40">
        <v>113.84739999999999</v>
      </c>
      <c r="K88" s="40">
        <v>113.84739999999999</v>
      </c>
      <c r="L88" s="3">
        <v>1603</v>
      </c>
      <c r="M88" s="3">
        <v>59.2</v>
      </c>
      <c r="N88" s="3">
        <v>255</v>
      </c>
      <c r="O88" s="15">
        <v>30.5</v>
      </c>
      <c r="P88" s="16">
        <v>1.6</v>
      </c>
      <c r="Q88" s="3">
        <v>10</v>
      </c>
      <c r="R88" s="3">
        <v>0</v>
      </c>
      <c r="S88" s="3">
        <v>0</v>
      </c>
      <c r="T88" s="3">
        <v>1</v>
      </c>
      <c r="U88" s="3">
        <v>6</v>
      </c>
      <c r="V88" s="3">
        <v>0</v>
      </c>
      <c r="W88" s="3">
        <v>1</v>
      </c>
      <c r="X88" s="3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 s="62">
        <v>0</v>
      </c>
      <c r="BB88" s="1">
        <f t="shared" si="32"/>
        <v>90</v>
      </c>
      <c r="BC88" s="3">
        <f t="shared" si="51"/>
        <v>60</v>
      </c>
      <c r="BD88" s="1">
        <f t="shared" si="52"/>
        <v>60</v>
      </c>
      <c r="BE88" s="1">
        <f t="shared" si="35"/>
        <v>10</v>
      </c>
      <c r="BF88" s="1">
        <f t="shared" si="53"/>
        <v>70</v>
      </c>
      <c r="BG88" s="1">
        <f t="shared" si="37"/>
        <v>10</v>
      </c>
      <c r="BH88" s="1">
        <f t="shared" si="38"/>
        <v>10</v>
      </c>
      <c r="BI88" s="1">
        <f t="shared" si="39"/>
        <v>10</v>
      </c>
      <c r="BJ88" s="1">
        <f t="shared" si="40"/>
        <v>20</v>
      </c>
      <c r="BK88" s="1">
        <f t="shared" si="41"/>
        <v>70</v>
      </c>
      <c r="BL88" s="1">
        <f t="shared" si="42"/>
        <v>0</v>
      </c>
      <c r="BM88" s="1">
        <f t="shared" si="43"/>
        <v>20</v>
      </c>
      <c r="BN88" s="41">
        <v>0</v>
      </c>
      <c r="BO88" s="41">
        <v>0</v>
      </c>
      <c r="BP88" s="41">
        <v>3</v>
      </c>
      <c r="BQ88" s="41">
        <v>0</v>
      </c>
      <c r="BR88" s="41">
        <v>0</v>
      </c>
      <c r="BS88" s="41">
        <v>0</v>
      </c>
      <c r="BT88" s="41">
        <v>0</v>
      </c>
      <c r="BU88" s="41">
        <v>0</v>
      </c>
      <c r="BV88" s="41">
        <v>0</v>
      </c>
      <c r="BW88" s="41">
        <v>0</v>
      </c>
      <c r="BX88" s="41">
        <v>0</v>
      </c>
      <c r="BY88" s="41">
        <v>0</v>
      </c>
      <c r="BZ88" s="41">
        <v>0</v>
      </c>
      <c r="CA88" s="41">
        <v>0</v>
      </c>
      <c r="CB88" s="41">
        <v>0</v>
      </c>
      <c r="CC88" s="41">
        <v>0</v>
      </c>
      <c r="CD88" s="41">
        <v>0</v>
      </c>
      <c r="CE88" s="41">
        <v>0</v>
      </c>
      <c r="CF88" s="41">
        <v>2</v>
      </c>
      <c r="CG88" s="41">
        <v>0</v>
      </c>
      <c r="CH88" s="41">
        <v>0</v>
      </c>
      <c r="CI88" s="94">
        <v>0</v>
      </c>
      <c r="CJ88" s="1">
        <f t="shared" si="47"/>
        <v>5</v>
      </c>
      <c r="CK88" s="1">
        <f t="shared" si="48"/>
        <v>5</v>
      </c>
      <c r="CL88" s="1">
        <f t="shared" si="54"/>
        <v>3</v>
      </c>
      <c r="CM88" s="1">
        <f t="shared" si="55"/>
        <v>3</v>
      </c>
      <c r="CN88" s="1">
        <f t="shared" si="56"/>
        <v>2</v>
      </c>
      <c r="CO88" s="1">
        <f t="shared" si="57"/>
        <v>2</v>
      </c>
      <c r="CP88">
        <v>21.6</v>
      </c>
      <c r="CQ88">
        <v>96.7</v>
      </c>
      <c r="CR88">
        <v>0.1</v>
      </c>
      <c r="CS88">
        <v>17</v>
      </c>
      <c r="CT88" s="3">
        <f t="shared" si="46"/>
        <v>16.422000000000001</v>
      </c>
      <c r="CU88">
        <v>3</v>
      </c>
      <c r="CV88">
        <v>1</v>
      </c>
      <c r="CW88">
        <v>765</v>
      </c>
      <c r="CX88" s="62">
        <v>766</v>
      </c>
      <c r="CY88" s="1">
        <v>0</v>
      </c>
      <c r="CZ88" s="3">
        <v>0</v>
      </c>
      <c r="DA88" s="3">
        <v>0</v>
      </c>
      <c r="DB88" s="3">
        <v>0</v>
      </c>
      <c r="DC88" s="3">
        <v>0</v>
      </c>
      <c r="DD88" s="1"/>
      <c r="DE88" s="3">
        <v>0</v>
      </c>
      <c r="DF88" s="3">
        <v>1</v>
      </c>
      <c r="DG88" s="3">
        <v>1</v>
      </c>
      <c r="DH88" s="3">
        <v>1</v>
      </c>
      <c r="DI88" s="3">
        <v>0</v>
      </c>
      <c r="DJ88" s="1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2">
        <v>0</v>
      </c>
      <c r="DU88" s="3">
        <v>0</v>
      </c>
      <c r="DV88" s="3">
        <v>0</v>
      </c>
      <c r="DW88" s="3">
        <v>0</v>
      </c>
      <c r="DX88" s="3">
        <v>0</v>
      </c>
      <c r="DY88" s="58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2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2">
        <v>0</v>
      </c>
      <c r="EL88" s="3">
        <v>0</v>
      </c>
      <c r="EM88" s="3">
        <v>0</v>
      </c>
      <c r="EN88" s="3">
        <v>0</v>
      </c>
      <c r="EO88" s="3">
        <v>0</v>
      </c>
      <c r="EP88" s="2">
        <v>0</v>
      </c>
      <c r="EQ88" s="3">
        <v>0</v>
      </c>
      <c r="ER88" s="3">
        <v>0</v>
      </c>
      <c r="ES88" s="3">
        <v>0</v>
      </c>
      <c r="ET88" s="3">
        <v>0</v>
      </c>
      <c r="EU88" s="51">
        <v>0</v>
      </c>
      <c r="EV88" s="3">
        <v>0</v>
      </c>
      <c r="EW88" s="3">
        <v>0</v>
      </c>
      <c r="EX88" s="3">
        <v>0</v>
      </c>
      <c r="EY88" s="3">
        <v>0</v>
      </c>
      <c r="EZ88" s="2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2">
        <v>0</v>
      </c>
      <c r="FG88" s="1"/>
    </row>
    <row r="89" spans="1:163">
      <c r="A89" t="s">
        <v>50</v>
      </c>
      <c r="B89" t="s">
        <v>70</v>
      </c>
      <c r="C89" t="s">
        <v>15</v>
      </c>
      <c r="D89">
        <v>7</v>
      </c>
      <c r="E89" t="s">
        <v>186</v>
      </c>
      <c r="F89" t="str">
        <f t="shared" si="31"/>
        <v>PSME-H-7C</v>
      </c>
      <c r="H89" s="1">
        <v>48.615020000000001</v>
      </c>
      <c r="J89" s="3">
        <v>113.84824999999999</v>
      </c>
      <c r="L89" s="3">
        <v>1571</v>
      </c>
      <c r="M89" s="3">
        <v>23.5</v>
      </c>
      <c r="N89" s="3">
        <v>245</v>
      </c>
      <c r="O89" s="15">
        <v>31.4</v>
      </c>
      <c r="P89" s="16">
        <v>1.4</v>
      </c>
      <c r="Q89" s="3">
        <v>10</v>
      </c>
      <c r="R89" s="3">
        <v>2</v>
      </c>
      <c r="S89" s="3">
        <v>0</v>
      </c>
      <c r="T89" s="3">
        <v>0</v>
      </c>
      <c r="U89" s="3">
        <v>9</v>
      </c>
      <c r="V89" s="3">
        <v>0</v>
      </c>
      <c r="W89" s="3">
        <v>0</v>
      </c>
      <c r="X89" s="3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</v>
      </c>
      <c r="AW89">
        <v>0</v>
      </c>
      <c r="AX89">
        <v>1</v>
      </c>
      <c r="AY89">
        <v>0</v>
      </c>
      <c r="AZ89">
        <v>0</v>
      </c>
      <c r="BA89" s="62">
        <v>0</v>
      </c>
      <c r="BB89" s="1">
        <f t="shared" si="32"/>
        <v>210</v>
      </c>
      <c r="BC89" s="3">
        <f t="shared" si="51"/>
        <v>90</v>
      </c>
      <c r="BD89" s="1">
        <f t="shared" si="52"/>
        <v>90</v>
      </c>
      <c r="BE89" s="1">
        <f t="shared" si="35"/>
        <v>0</v>
      </c>
      <c r="BF89" s="1">
        <f t="shared" si="53"/>
        <v>90</v>
      </c>
      <c r="BG89" s="1">
        <f t="shared" si="37"/>
        <v>110</v>
      </c>
      <c r="BH89" s="1">
        <f t="shared" si="38"/>
        <v>110</v>
      </c>
      <c r="BI89" s="1">
        <f t="shared" si="39"/>
        <v>10</v>
      </c>
      <c r="BJ89" s="1">
        <f t="shared" si="40"/>
        <v>120</v>
      </c>
      <c r="BK89" s="1">
        <f t="shared" si="41"/>
        <v>200</v>
      </c>
      <c r="BL89" s="1">
        <f t="shared" si="42"/>
        <v>0</v>
      </c>
      <c r="BM89" s="1">
        <f t="shared" si="43"/>
        <v>10</v>
      </c>
      <c r="BN89" s="41">
        <v>3</v>
      </c>
      <c r="BO89" s="41">
        <v>0</v>
      </c>
      <c r="BP89" s="41">
        <v>5</v>
      </c>
      <c r="BQ89" s="41">
        <v>1</v>
      </c>
      <c r="BR89" s="41">
        <v>0</v>
      </c>
      <c r="BS89" s="41">
        <v>0</v>
      </c>
      <c r="BT89" s="41">
        <v>0</v>
      </c>
      <c r="BU89" s="41">
        <v>0</v>
      </c>
      <c r="BV89" s="41">
        <v>0</v>
      </c>
      <c r="BW89" s="41">
        <v>0</v>
      </c>
      <c r="BX89" s="41">
        <v>0</v>
      </c>
      <c r="BY89" s="41">
        <v>0</v>
      </c>
      <c r="BZ89" s="41">
        <v>0</v>
      </c>
      <c r="CA89" s="41">
        <v>0</v>
      </c>
      <c r="CB89" s="41">
        <v>0</v>
      </c>
      <c r="CC89" s="41">
        <v>0</v>
      </c>
      <c r="CD89" s="41">
        <v>0</v>
      </c>
      <c r="CE89" s="41">
        <v>0</v>
      </c>
      <c r="CF89" s="41">
        <v>0</v>
      </c>
      <c r="CG89" s="41">
        <v>0</v>
      </c>
      <c r="CH89" s="41">
        <v>0</v>
      </c>
      <c r="CI89" s="94">
        <v>0</v>
      </c>
      <c r="CJ89" s="1">
        <f t="shared" si="47"/>
        <v>9</v>
      </c>
      <c r="CK89" s="1">
        <f t="shared" si="48"/>
        <v>8</v>
      </c>
      <c r="CL89" s="1">
        <f t="shared" si="54"/>
        <v>6</v>
      </c>
      <c r="CM89" s="1">
        <f t="shared" si="55"/>
        <v>5</v>
      </c>
      <c r="CN89" s="1">
        <f t="shared" si="56"/>
        <v>3</v>
      </c>
      <c r="CO89" s="1">
        <f t="shared" si="57"/>
        <v>3</v>
      </c>
      <c r="CP89">
        <v>97.2</v>
      </c>
      <c r="CQ89">
        <v>132</v>
      </c>
      <c r="CR89">
        <v>-0.8</v>
      </c>
      <c r="CS89">
        <v>14</v>
      </c>
      <c r="CT89" s="3">
        <f t="shared" si="46"/>
        <v>18.592000000000002</v>
      </c>
      <c r="CU89">
        <v>4</v>
      </c>
      <c r="CV89">
        <v>1</v>
      </c>
      <c r="CW89">
        <v>878</v>
      </c>
      <c r="CX89" s="62">
        <v>879</v>
      </c>
      <c r="CY89" s="1">
        <v>0</v>
      </c>
      <c r="CZ89" s="3">
        <v>0</v>
      </c>
      <c r="DA89" s="3">
        <v>0</v>
      </c>
      <c r="DB89" s="3">
        <v>0</v>
      </c>
      <c r="DC89" s="3">
        <v>0</v>
      </c>
      <c r="DD89" s="1"/>
      <c r="DE89" s="3">
        <v>0</v>
      </c>
      <c r="DF89" s="3">
        <v>0</v>
      </c>
      <c r="DG89" s="3">
        <v>0</v>
      </c>
      <c r="DH89" s="3">
        <v>3</v>
      </c>
      <c r="DI89" s="3">
        <v>0</v>
      </c>
      <c r="DJ89" s="1">
        <v>0</v>
      </c>
      <c r="DK89" s="3">
        <v>0</v>
      </c>
      <c r="DL89" s="3">
        <v>0</v>
      </c>
      <c r="DM89" s="3">
        <v>0</v>
      </c>
      <c r="DN89" s="3">
        <v>0</v>
      </c>
      <c r="DO89" s="1">
        <v>0</v>
      </c>
      <c r="DP89" s="3">
        <v>0</v>
      </c>
      <c r="DQ89" s="3">
        <v>0</v>
      </c>
      <c r="DR89" s="3">
        <v>0</v>
      </c>
      <c r="DS89" s="3">
        <v>0</v>
      </c>
      <c r="DT89" s="2">
        <v>0</v>
      </c>
      <c r="DU89" s="3">
        <v>0</v>
      </c>
      <c r="DV89" s="3">
        <v>0</v>
      </c>
      <c r="DW89" s="3">
        <v>0</v>
      </c>
      <c r="DX89" s="3">
        <v>0</v>
      </c>
      <c r="DY89" s="58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2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2">
        <v>0</v>
      </c>
      <c r="EL89" s="3">
        <v>0</v>
      </c>
      <c r="EM89" s="3">
        <v>0</v>
      </c>
      <c r="EN89" s="3">
        <v>0</v>
      </c>
      <c r="EO89" s="3">
        <v>0</v>
      </c>
      <c r="EP89" s="2">
        <v>0</v>
      </c>
      <c r="EQ89" s="3">
        <v>0</v>
      </c>
      <c r="ER89" s="3">
        <v>0</v>
      </c>
      <c r="ES89" s="3">
        <v>0</v>
      </c>
      <c r="ET89" s="3">
        <v>0</v>
      </c>
      <c r="EU89" s="51">
        <v>0</v>
      </c>
      <c r="EV89" s="3">
        <v>0</v>
      </c>
      <c r="EW89" s="3">
        <v>0</v>
      </c>
      <c r="EX89" s="3">
        <v>0</v>
      </c>
      <c r="EY89" s="3">
        <v>0</v>
      </c>
      <c r="EZ89" s="2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2">
        <v>0</v>
      </c>
    </row>
    <row r="90" spans="1:163">
      <c r="A90" t="s">
        <v>50</v>
      </c>
      <c r="B90" t="s">
        <v>70</v>
      </c>
      <c r="C90" t="s">
        <v>15</v>
      </c>
      <c r="D90">
        <v>7</v>
      </c>
      <c r="E90" t="s">
        <v>187</v>
      </c>
      <c r="F90" t="str">
        <f t="shared" si="31"/>
        <v>PSME-H-7N</v>
      </c>
      <c r="H90" s="40">
        <v>48.615070000000003</v>
      </c>
      <c r="J90" s="3">
        <v>113.84782</v>
      </c>
      <c r="L90" s="3">
        <v>1576</v>
      </c>
      <c r="M90" s="3">
        <v>47.2</v>
      </c>
      <c r="N90" s="3">
        <v>220</v>
      </c>
      <c r="O90" s="15">
        <v>28.1</v>
      </c>
      <c r="P90" s="16">
        <v>0.8</v>
      </c>
      <c r="Q90" s="3">
        <v>10</v>
      </c>
      <c r="R90" s="3">
        <v>1</v>
      </c>
      <c r="S90" s="3">
        <v>0</v>
      </c>
      <c r="T90" s="3">
        <v>0</v>
      </c>
      <c r="U90" s="3">
        <v>4</v>
      </c>
      <c r="V90" s="3">
        <v>0</v>
      </c>
      <c r="W90" s="3">
        <v>0</v>
      </c>
      <c r="X90" s="3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s="62">
        <v>0</v>
      </c>
      <c r="BB90" s="1">
        <f t="shared" si="32"/>
        <v>130</v>
      </c>
      <c r="BC90" s="3">
        <f t="shared" si="51"/>
        <v>40</v>
      </c>
      <c r="BD90" s="1">
        <f t="shared" si="52"/>
        <v>40</v>
      </c>
      <c r="BE90" s="1">
        <f t="shared" si="35"/>
        <v>0</v>
      </c>
      <c r="BF90" s="1">
        <f t="shared" si="53"/>
        <v>40</v>
      </c>
      <c r="BG90" s="1">
        <f t="shared" si="37"/>
        <v>90</v>
      </c>
      <c r="BH90" s="1">
        <f t="shared" si="38"/>
        <v>90</v>
      </c>
      <c r="BI90" s="1">
        <f t="shared" si="39"/>
        <v>0</v>
      </c>
      <c r="BJ90" s="1">
        <f t="shared" si="40"/>
        <v>90</v>
      </c>
      <c r="BK90" s="1">
        <f t="shared" si="41"/>
        <v>130</v>
      </c>
      <c r="BL90" s="1">
        <f t="shared" si="42"/>
        <v>0</v>
      </c>
      <c r="BM90" s="1">
        <f t="shared" si="43"/>
        <v>0</v>
      </c>
      <c r="BN90" s="41">
        <v>0</v>
      </c>
      <c r="BO90" s="41">
        <v>0</v>
      </c>
      <c r="BP90" s="41">
        <v>3</v>
      </c>
      <c r="BQ90" s="41">
        <v>0</v>
      </c>
      <c r="BR90" s="41">
        <v>0</v>
      </c>
      <c r="BS90" s="41">
        <v>0</v>
      </c>
      <c r="BT90" s="41">
        <v>0</v>
      </c>
      <c r="BU90" s="41">
        <v>0</v>
      </c>
      <c r="BV90" s="41">
        <v>0</v>
      </c>
      <c r="BW90" s="41">
        <v>0</v>
      </c>
      <c r="BX90" s="41">
        <v>0</v>
      </c>
      <c r="BY90" s="41">
        <v>0</v>
      </c>
      <c r="BZ90" s="41">
        <v>0</v>
      </c>
      <c r="CA90" s="41">
        <v>0</v>
      </c>
      <c r="CB90" s="41">
        <v>0</v>
      </c>
      <c r="CC90" s="41">
        <v>0</v>
      </c>
      <c r="CD90" s="41">
        <v>0</v>
      </c>
      <c r="CE90" s="41">
        <v>0</v>
      </c>
      <c r="CF90" s="41">
        <v>0</v>
      </c>
      <c r="CG90" s="41">
        <v>0</v>
      </c>
      <c r="CH90" s="41">
        <v>0</v>
      </c>
      <c r="CI90" s="94">
        <v>0</v>
      </c>
      <c r="CJ90" s="1">
        <f t="shared" si="47"/>
        <v>3</v>
      </c>
      <c r="CK90" s="1">
        <f t="shared" si="48"/>
        <v>3</v>
      </c>
      <c r="CL90" s="1">
        <f t="shared" si="54"/>
        <v>3</v>
      </c>
      <c r="CM90" s="1">
        <f t="shared" si="55"/>
        <v>3</v>
      </c>
      <c r="CN90" s="1">
        <f t="shared" si="56"/>
        <v>0</v>
      </c>
      <c r="CO90" s="1">
        <f t="shared" si="57"/>
        <v>0</v>
      </c>
      <c r="CP90">
        <v>91.2</v>
      </c>
      <c r="CQ90">
        <v>132</v>
      </c>
      <c r="CR90">
        <v>-1.9</v>
      </c>
      <c r="CS90">
        <v>17</v>
      </c>
      <c r="CT90" s="3">
        <f t="shared" si="46"/>
        <v>22.763000000000002</v>
      </c>
      <c r="CU90">
        <v>2</v>
      </c>
      <c r="CV90">
        <v>1</v>
      </c>
      <c r="CW90">
        <v>880</v>
      </c>
      <c r="CX90" s="62">
        <v>881</v>
      </c>
      <c r="CY90" s="1">
        <v>5</v>
      </c>
      <c r="CZ90" s="3">
        <v>3</v>
      </c>
      <c r="DA90" s="3">
        <v>0</v>
      </c>
      <c r="DB90" s="3">
        <v>0</v>
      </c>
      <c r="DC90" s="3">
        <v>0</v>
      </c>
      <c r="DD90" s="1"/>
      <c r="DE90" s="3">
        <v>13</v>
      </c>
      <c r="DF90" s="3">
        <v>0</v>
      </c>
      <c r="DG90" s="3">
        <v>1</v>
      </c>
      <c r="DH90" s="3">
        <v>2</v>
      </c>
      <c r="DI90" s="3">
        <v>0</v>
      </c>
      <c r="DJ90" s="1">
        <v>0</v>
      </c>
      <c r="DK90" s="3">
        <v>0</v>
      </c>
      <c r="DL90" s="3">
        <v>0</v>
      </c>
      <c r="DM90" s="3">
        <v>0</v>
      </c>
      <c r="DN90" s="3">
        <v>0</v>
      </c>
      <c r="DO90" s="1">
        <v>0</v>
      </c>
      <c r="DP90" s="3">
        <v>0</v>
      </c>
      <c r="DQ90" s="3">
        <v>0</v>
      </c>
      <c r="DR90" s="3">
        <v>0</v>
      </c>
      <c r="DS90" s="3">
        <v>0</v>
      </c>
      <c r="DT90" s="2">
        <v>0</v>
      </c>
      <c r="DU90" s="3">
        <v>0</v>
      </c>
      <c r="DV90" s="3">
        <v>0</v>
      </c>
      <c r="DW90" s="3">
        <v>0</v>
      </c>
      <c r="DX90" s="3">
        <v>0</v>
      </c>
      <c r="DY90" s="58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2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2">
        <v>0</v>
      </c>
      <c r="EL90" s="3">
        <v>0</v>
      </c>
      <c r="EM90" s="3">
        <v>0</v>
      </c>
      <c r="EN90" s="3">
        <v>0</v>
      </c>
      <c r="EO90" s="3">
        <v>0</v>
      </c>
      <c r="EP90" s="2">
        <v>0</v>
      </c>
      <c r="EQ90" s="3">
        <v>0</v>
      </c>
      <c r="ER90" s="3">
        <v>0</v>
      </c>
      <c r="ES90" s="3">
        <v>0</v>
      </c>
      <c r="ET90" s="3">
        <v>0</v>
      </c>
      <c r="EU90" s="51">
        <v>0</v>
      </c>
      <c r="EV90" s="3">
        <v>0</v>
      </c>
      <c r="EW90" s="3">
        <v>0</v>
      </c>
      <c r="EX90" s="3">
        <v>0</v>
      </c>
      <c r="EY90" s="3">
        <v>0</v>
      </c>
      <c r="EZ90" s="2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2">
        <v>0</v>
      </c>
    </row>
    <row r="91" spans="1:163">
      <c r="A91" t="s">
        <v>50</v>
      </c>
      <c r="B91" t="s">
        <v>70</v>
      </c>
      <c r="C91" t="s">
        <v>15</v>
      </c>
      <c r="D91">
        <v>8</v>
      </c>
      <c r="E91" t="s">
        <v>186</v>
      </c>
      <c r="F91" t="str">
        <f t="shared" si="31"/>
        <v>PSME-H-8C</v>
      </c>
      <c r="H91" s="1">
        <v>48.61553</v>
      </c>
      <c r="J91" s="3">
        <v>113.84769</v>
      </c>
      <c r="K91" s="1">
        <f>AVERAGE(L79:L100)</f>
        <v>1609.7272727272727</v>
      </c>
      <c r="L91" s="3">
        <v>1584</v>
      </c>
      <c r="M91" s="3">
        <v>49.3</v>
      </c>
      <c r="N91" s="3">
        <v>235</v>
      </c>
      <c r="O91" s="15">
        <v>26.7</v>
      </c>
      <c r="P91" s="16">
        <v>1</v>
      </c>
      <c r="Q91" s="3">
        <v>10</v>
      </c>
      <c r="R91" s="3">
        <v>3</v>
      </c>
      <c r="S91" s="3">
        <v>1</v>
      </c>
      <c r="T91" s="3">
        <v>3</v>
      </c>
      <c r="U91" s="3">
        <v>12</v>
      </c>
      <c r="V91" s="3">
        <v>0</v>
      </c>
      <c r="W91" s="3">
        <v>0</v>
      </c>
      <c r="X91" s="3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s="62">
        <v>0</v>
      </c>
      <c r="BB91" s="1">
        <f t="shared" si="32"/>
        <v>210</v>
      </c>
      <c r="BC91" s="3">
        <f t="shared" si="51"/>
        <v>120</v>
      </c>
      <c r="BD91" s="1">
        <f t="shared" si="52"/>
        <v>120</v>
      </c>
      <c r="BE91" s="1">
        <f t="shared" si="35"/>
        <v>0</v>
      </c>
      <c r="BF91" s="1">
        <f t="shared" si="53"/>
        <v>120</v>
      </c>
      <c r="BG91" s="1">
        <f t="shared" si="37"/>
        <v>50</v>
      </c>
      <c r="BH91" s="1">
        <f t="shared" si="38"/>
        <v>60</v>
      </c>
      <c r="BI91" s="1">
        <f t="shared" si="39"/>
        <v>40</v>
      </c>
      <c r="BJ91" s="1">
        <f t="shared" si="40"/>
        <v>90</v>
      </c>
      <c r="BK91" s="1">
        <f t="shared" si="41"/>
        <v>170</v>
      </c>
      <c r="BL91" s="1">
        <f t="shared" si="42"/>
        <v>10</v>
      </c>
      <c r="BM91" s="1">
        <f t="shared" si="43"/>
        <v>30</v>
      </c>
      <c r="BN91" s="41">
        <v>3</v>
      </c>
      <c r="BO91" s="41">
        <v>2</v>
      </c>
      <c r="BP91" s="41">
        <v>9</v>
      </c>
      <c r="BQ91" s="41">
        <v>0</v>
      </c>
      <c r="BR91" s="41">
        <v>1</v>
      </c>
      <c r="BS91" s="41">
        <v>0</v>
      </c>
      <c r="BT91" s="41">
        <v>0</v>
      </c>
      <c r="BU91" s="41">
        <v>0</v>
      </c>
      <c r="BV91" s="41">
        <v>0</v>
      </c>
      <c r="BW91" s="41">
        <v>0</v>
      </c>
      <c r="BX91" s="41">
        <v>0</v>
      </c>
      <c r="BY91" s="41">
        <v>0</v>
      </c>
      <c r="BZ91" s="41">
        <v>0</v>
      </c>
      <c r="CA91" s="41">
        <v>0</v>
      </c>
      <c r="CB91" s="41">
        <v>0</v>
      </c>
      <c r="CC91" s="41">
        <v>0</v>
      </c>
      <c r="CD91" s="41">
        <v>0</v>
      </c>
      <c r="CE91" s="41">
        <v>0</v>
      </c>
      <c r="CF91" s="41">
        <v>0</v>
      </c>
      <c r="CG91" s="41">
        <v>0</v>
      </c>
      <c r="CH91" s="41">
        <v>0</v>
      </c>
      <c r="CI91" s="94">
        <v>0</v>
      </c>
      <c r="CJ91" s="1">
        <f t="shared" si="47"/>
        <v>15</v>
      </c>
      <c r="CK91" s="1">
        <f t="shared" si="48"/>
        <v>13</v>
      </c>
      <c r="CL91" s="1">
        <f t="shared" si="54"/>
        <v>9</v>
      </c>
      <c r="CM91" s="1">
        <f t="shared" si="55"/>
        <v>9</v>
      </c>
      <c r="CN91" s="1">
        <f t="shared" si="56"/>
        <v>6</v>
      </c>
      <c r="CO91" s="1">
        <f t="shared" si="57"/>
        <v>4</v>
      </c>
      <c r="CP91">
        <v>80.3</v>
      </c>
      <c r="CQ91">
        <v>106</v>
      </c>
      <c r="CR91">
        <v>6.9</v>
      </c>
      <c r="CS91">
        <v>18</v>
      </c>
      <c r="CT91" s="3">
        <f t="shared" si="46"/>
        <v>17.838000000000001</v>
      </c>
      <c r="CU91">
        <v>4</v>
      </c>
      <c r="CV91">
        <v>0.75</v>
      </c>
      <c r="CW91">
        <v>884</v>
      </c>
      <c r="CX91" s="62">
        <v>885</v>
      </c>
      <c r="CY91" s="1">
        <v>4</v>
      </c>
      <c r="CZ91" s="3">
        <v>3</v>
      </c>
      <c r="DA91" s="3">
        <v>1</v>
      </c>
      <c r="DB91" s="3">
        <v>0</v>
      </c>
      <c r="DC91" s="3">
        <v>0</v>
      </c>
      <c r="DD91" s="1"/>
      <c r="DE91" s="3">
        <v>5</v>
      </c>
      <c r="DF91" s="3">
        <v>1</v>
      </c>
      <c r="DG91" s="3">
        <v>0</v>
      </c>
      <c r="DH91" s="3">
        <v>0</v>
      </c>
      <c r="DI91" s="3">
        <v>0</v>
      </c>
      <c r="DJ91" s="1">
        <v>0</v>
      </c>
      <c r="DK91" s="3">
        <v>1</v>
      </c>
      <c r="DL91" s="3">
        <v>0</v>
      </c>
      <c r="DM91" s="3">
        <v>0</v>
      </c>
      <c r="DN91" s="1">
        <v>1</v>
      </c>
      <c r="DO91" s="1">
        <v>0</v>
      </c>
      <c r="DP91" s="3">
        <v>0</v>
      </c>
      <c r="DQ91" s="3">
        <v>0</v>
      </c>
      <c r="DR91" s="3">
        <v>0</v>
      </c>
      <c r="DS91" s="3">
        <v>0</v>
      </c>
      <c r="DT91" s="2">
        <v>0</v>
      </c>
      <c r="DU91" s="3">
        <v>0</v>
      </c>
      <c r="DV91" s="3">
        <v>0</v>
      </c>
      <c r="DW91" s="3">
        <v>0</v>
      </c>
      <c r="DX91" s="3">
        <v>0</v>
      </c>
      <c r="DY91" s="58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2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2">
        <v>0</v>
      </c>
      <c r="EL91" s="3">
        <v>0</v>
      </c>
      <c r="EM91" s="3">
        <v>0</v>
      </c>
      <c r="EN91" s="3">
        <v>0</v>
      </c>
      <c r="EO91" s="3">
        <v>0</v>
      </c>
      <c r="EP91" s="2">
        <v>0</v>
      </c>
      <c r="EQ91" s="3">
        <v>0</v>
      </c>
      <c r="ER91" s="3">
        <v>0</v>
      </c>
      <c r="ES91" s="3">
        <v>0</v>
      </c>
      <c r="ET91" s="3">
        <v>0</v>
      </c>
      <c r="EU91" s="51">
        <v>0</v>
      </c>
      <c r="EV91" s="3">
        <v>0</v>
      </c>
      <c r="EW91" s="3">
        <v>0</v>
      </c>
      <c r="EX91" s="3">
        <v>0</v>
      </c>
      <c r="EY91" s="3">
        <v>0</v>
      </c>
      <c r="EZ91" s="2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2">
        <v>0</v>
      </c>
    </row>
    <row r="92" spans="1:163">
      <c r="A92" t="s">
        <v>50</v>
      </c>
      <c r="B92" t="s">
        <v>70</v>
      </c>
      <c r="C92" t="s">
        <v>15</v>
      </c>
      <c r="D92">
        <v>8</v>
      </c>
      <c r="E92" t="s">
        <v>187</v>
      </c>
      <c r="F92" t="str">
        <f t="shared" si="31"/>
        <v>PSME-H-8N</v>
      </c>
      <c r="H92" s="1">
        <v>48.615540000000003</v>
      </c>
      <c r="J92" s="3">
        <v>113.84744000000001</v>
      </c>
      <c r="L92" s="3">
        <v>1584</v>
      </c>
      <c r="M92" s="3">
        <v>44.4</v>
      </c>
      <c r="N92" s="3">
        <v>215</v>
      </c>
      <c r="O92" s="15">
        <v>26.8</v>
      </c>
      <c r="P92" s="16">
        <v>0.9</v>
      </c>
      <c r="Q92" s="3">
        <v>10</v>
      </c>
      <c r="R92" s="3">
        <v>5</v>
      </c>
      <c r="S92" s="3">
        <v>0</v>
      </c>
      <c r="T92" s="3">
        <v>0</v>
      </c>
      <c r="U92" s="3">
        <v>9</v>
      </c>
      <c r="V92" s="3">
        <v>0</v>
      </c>
      <c r="W92" s="3">
        <v>0</v>
      </c>
      <c r="X92" s="3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s="62">
        <v>0</v>
      </c>
      <c r="BB92" s="1">
        <f t="shared" si="32"/>
        <v>150</v>
      </c>
      <c r="BC92" s="3">
        <f t="shared" si="51"/>
        <v>90</v>
      </c>
      <c r="BD92" s="1">
        <f t="shared" si="52"/>
        <v>90</v>
      </c>
      <c r="BE92" s="1">
        <f t="shared" si="35"/>
        <v>0</v>
      </c>
      <c r="BF92" s="1">
        <f t="shared" si="53"/>
        <v>90</v>
      </c>
      <c r="BG92" s="1">
        <f t="shared" si="37"/>
        <v>60</v>
      </c>
      <c r="BH92" s="1">
        <f t="shared" si="38"/>
        <v>60</v>
      </c>
      <c r="BI92" s="1">
        <f t="shared" si="39"/>
        <v>0</v>
      </c>
      <c r="BJ92" s="1">
        <f t="shared" si="40"/>
        <v>60</v>
      </c>
      <c r="BK92" s="1">
        <f t="shared" si="41"/>
        <v>150</v>
      </c>
      <c r="BL92" s="1">
        <f t="shared" si="42"/>
        <v>0</v>
      </c>
      <c r="BM92" s="1">
        <f t="shared" si="43"/>
        <v>0</v>
      </c>
      <c r="BN92" s="41">
        <v>0</v>
      </c>
      <c r="BO92" s="41">
        <v>0</v>
      </c>
      <c r="BP92" s="41">
        <v>3</v>
      </c>
      <c r="BQ92" s="41">
        <v>0</v>
      </c>
      <c r="BR92" s="41">
        <v>0</v>
      </c>
      <c r="BS92" s="41">
        <v>0</v>
      </c>
      <c r="BT92" s="41">
        <v>0</v>
      </c>
      <c r="BU92" s="41">
        <v>0</v>
      </c>
      <c r="BV92" s="41">
        <v>0</v>
      </c>
      <c r="BW92" s="41">
        <v>0</v>
      </c>
      <c r="BX92" s="41">
        <v>0</v>
      </c>
      <c r="BY92" s="41">
        <v>0</v>
      </c>
      <c r="BZ92" s="41">
        <v>0</v>
      </c>
      <c r="CA92" s="41">
        <v>0</v>
      </c>
      <c r="CB92" s="41">
        <v>0</v>
      </c>
      <c r="CC92" s="41">
        <v>0</v>
      </c>
      <c r="CD92" s="41">
        <v>0</v>
      </c>
      <c r="CE92" s="41">
        <v>0</v>
      </c>
      <c r="CF92" s="41">
        <v>0</v>
      </c>
      <c r="CG92" s="41">
        <v>0</v>
      </c>
      <c r="CH92" s="41">
        <v>0</v>
      </c>
      <c r="CI92" s="94">
        <v>0</v>
      </c>
      <c r="CJ92" s="1">
        <f t="shared" si="47"/>
        <v>3</v>
      </c>
      <c r="CK92" s="1">
        <f t="shared" si="48"/>
        <v>3</v>
      </c>
      <c r="CL92" s="1">
        <f t="shared" si="54"/>
        <v>3</v>
      </c>
      <c r="CM92" s="1">
        <f t="shared" si="55"/>
        <v>3</v>
      </c>
      <c r="CN92" s="1">
        <f t="shared" si="56"/>
        <v>0</v>
      </c>
      <c r="CO92" s="1">
        <f t="shared" si="57"/>
        <v>0</v>
      </c>
      <c r="CP92">
        <v>80.400000000000006</v>
      </c>
      <c r="CQ92">
        <v>107</v>
      </c>
      <c r="CR92">
        <v>4.2</v>
      </c>
      <c r="CS92">
        <v>19</v>
      </c>
      <c r="CT92" s="3">
        <f t="shared" si="46"/>
        <v>19.532</v>
      </c>
      <c r="CU92">
        <v>1</v>
      </c>
      <c r="CV92">
        <v>1</v>
      </c>
      <c r="CW92">
        <v>882</v>
      </c>
      <c r="CX92" s="62">
        <v>883</v>
      </c>
      <c r="CY92" s="1">
        <v>21</v>
      </c>
      <c r="CZ92" s="3">
        <v>23</v>
      </c>
      <c r="DA92" s="3">
        <v>3</v>
      </c>
      <c r="DB92" s="3">
        <v>0</v>
      </c>
      <c r="DC92" s="3">
        <v>0</v>
      </c>
      <c r="DD92" s="1"/>
      <c r="DE92" s="3">
        <v>27</v>
      </c>
      <c r="DF92" s="3">
        <v>2</v>
      </c>
      <c r="DG92" s="3">
        <v>0</v>
      </c>
      <c r="DH92" s="3">
        <v>1</v>
      </c>
      <c r="DI92" s="3">
        <v>0</v>
      </c>
      <c r="DJ92" s="1">
        <v>0</v>
      </c>
      <c r="DK92" s="3">
        <v>1</v>
      </c>
      <c r="DL92" s="3">
        <v>0</v>
      </c>
      <c r="DM92" s="3">
        <v>0</v>
      </c>
      <c r="DN92" s="3">
        <v>0</v>
      </c>
      <c r="DO92" s="1">
        <v>0</v>
      </c>
      <c r="DP92" s="3">
        <v>0</v>
      </c>
      <c r="DQ92" s="3">
        <v>0</v>
      </c>
      <c r="DR92" s="3">
        <v>0</v>
      </c>
      <c r="DS92" s="3">
        <v>0</v>
      </c>
      <c r="DT92" s="2">
        <v>0</v>
      </c>
      <c r="DU92" s="3">
        <v>0</v>
      </c>
      <c r="DV92" s="3">
        <v>0</v>
      </c>
      <c r="DW92" s="3">
        <v>0</v>
      </c>
      <c r="DX92" s="3">
        <v>0</v>
      </c>
      <c r="DY92" s="58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2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2">
        <v>0</v>
      </c>
      <c r="EL92" s="3">
        <v>0</v>
      </c>
      <c r="EM92" s="3">
        <v>0</v>
      </c>
      <c r="EN92" s="3">
        <v>0</v>
      </c>
      <c r="EO92" s="3">
        <v>0</v>
      </c>
      <c r="EP92" s="2">
        <v>0</v>
      </c>
      <c r="EQ92" s="3">
        <v>0</v>
      </c>
      <c r="ER92" s="3">
        <v>0</v>
      </c>
      <c r="ES92" s="3">
        <v>0</v>
      </c>
      <c r="ET92" s="3">
        <v>0</v>
      </c>
      <c r="EU92" s="51">
        <v>0</v>
      </c>
      <c r="EV92" s="3">
        <v>0</v>
      </c>
      <c r="EW92" s="3">
        <v>0</v>
      </c>
      <c r="EX92" s="3">
        <v>0</v>
      </c>
      <c r="EY92" s="3">
        <v>0</v>
      </c>
      <c r="EZ92" s="2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2">
        <v>0</v>
      </c>
    </row>
    <row r="93" spans="1:163">
      <c r="A93" t="s">
        <v>50</v>
      </c>
      <c r="B93" t="s">
        <v>70</v>
      </c>
      <c r="C93" t="s">
        <v>15</v>
      </c>
      <c r="D93">
        <v>9</v>
      </c>
      <c r="E93" t="s">
        <v>186</v>
      </c>
      <c r="F93" t="str">
        <f t="shared" si="31"/>
        <v>PSME-H-9C</v>
      </c>
      <c r="G93" s="49">
        <v>577</v>
      </c>
      <c r="H93" s="1">
        <f t="shared" ref="H93:H102" si="58">G93*0.00001+48.61</f>
        <v>48.615769999999998</v>
      </c>
      <c r="I93" s="3">
        <v>707</v>
      </c>
      <c r="J93" s="1">
        <f t="shared" ref="J93:J102" si="59">I93*0.00001+113.84</f>
        <v>113.84707</v>
      </c>
      <c r="L93" s="3">
        <v>1618</v>
      </c>
      <c r="M93" s="3">
        <v>33.6</v>
      </c>
      <c r="N93" s="3">
        <v>240</v>
      </c>
      <c r="O93" s="15">
        <v>30.9</v>
      </c>
      <c r="P93" s="16">
        <v>1.3</v>
      </c>
      <c r="Q93" s="3">
        <v>10</v>
      </c>
      <c r="R93" s="3">
        <v>2</v>
      </c>
      <c r="S93" s="3">
        <v>0</v>
      </c>
      <c r="T93" s="3">
        <v>0</v>
      </c>
      <c r="U93" s="3">
        <v>12</v>
      </c>
      <c r="V93" s="3">
        <v>0</v>
      </c>
      <c r="W93" s="3">
        <v>0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</v>
      </c>
      <c r="AW93">
        <v>1</v>
      </c>
      <c r="AX93">
        <v>0</v>
      </c>
      <c r="AY93">
        <v>0</v>
      </c>
      <c r="AZ93">
        <v>0</v>
      </c>
      <c r="BA93" s="62">
        <v>0</v>
      </c>
      <c r="BB93" s="1">
        <f t="shared" si="32"/>
        <v>230</v>
      </c>
      <c r="BC93" s="3">
        <f t="shared" si="51"/>
        <v>120</v>
      </c>
      <c r="BD93" s="1">
        <f t="shared" si="52"/>
        <v>120</v>
      </c>
      <c r="BE93" s="1">
        <f t="shared" si="35"/>
        <v>0</v>
      </c>
      <c r="BF93" s="1">
        <f t="shared" si="53"/>
        <v>120</v>
      </c>
      <c r="BG93" s="1">
        <f t="shared" si="37"/>
        <v>100</v>
      </c>
      <c r="BH93" s="1">
        <f t="shared" si="38"/>
        <v>110</v>
      </c>
      <c r="BI93" s="1">
        <f t="shared" si="39"/>
        <v>10</v>
      </c>
      <c r="BJ93" s="1">
        <f t="shared" si="40"/>
        <v>110</v>
      </c>
      <c r="BK93" s="1">
        <f t="shared" si="41"/>
        <v>220</v>
      </c>
      <c r="BL93" s="1">
        <f t="shared" si="42"/>
        <v>10</v>
      </c>
      <c r="BM93" s="1">
        <f t="shared" si="43"/>
        <v>0</v>
      </c>
      <c r="BN93" s="41">
        <v>1</v>
      </c>
      <c r="BO93" s="41">
        <v>0</v>
      </c>
      <c r="BP93" s="41">
        <v>10</v>
      </c>
      <c r="BQ93" s="41">
        <v>1</v>
      </c>
      <c r="BR93" s="41">
        <v>0</v>
      </c>
      <c r="BS93" s="41">
        <v>0</v>
      </c>
      <c r="BT93" s="41">
        <v>0</v>
      </c>
      <c r="BU93" s="41">
        <v>0</v>
      </c>
      <c r="BV93" s="41">
        <v>0</v>
      </c>
      <c r="BW93" s="41">
        <v>0</v>
      </c>
      <c r="BX93" s="41">
        <v>0</v>
      </c>
      <c r="BY93" s="41">
        <v>0</v>
      </c>
      <c r="BZ93" s="41">
        <v>0</v>
      </c>
      <c r="CA93" s="41">
        <v>0</v>
      </c>
      <c r="CB93" s="41">
        <v>0</v>
      </c>
      <c r="CC93" s="41">
        <v>0</v>
      </c>
      <c r="CD93" s="41">
        <v>0</v>
      </c>
      <c r="CE93" s="41">
        <v>0</v>
      </c>
      <c r="CF93" s="41">
        <v>3</v>
      </c>
      <c r="CG93" s="41">
        <v>0</v>
      </c>
      <c r="CH93" s="41">
        <v>0</v>
      </c>
      <c r="CI93" s="94">
        <v>0</v>
      </c>
      <c r="CJ93" s="1">
        <f t="shared" si="47"/>
        <v>15</v>
      </c>
      <c r="CK93" s="1">
        <f t="shared" si="48"/>
        <v>14</v>
      </c>
      <c r="CL93" s="1">
        <f t="shared" si="54"/>
        <v>11</v>
      </c>
      <c r="CM93" s="1">
        <f t="shared" si="55"/>
        <v>10</v>
      </c>
      <c r="CN93" s="1">
        <f t="shared" si="56"/>
        <v>4</v>
      </c>
      <c r="CO93" s="1">
        <f t="shared" si="57"/>
        <v>4</v>
      </c>
      <c r="CP93">
        <v>66.400000000000006</v>
      </c>
      <c r="CQ93">
        <v>101</v>
      </c>
      <c r="CR93">
        <v>-11.6</v>
      </c>
      <c r="CS93">
        <v>21</v>
      </c>
      <c r="CT93" s="3">
        <f t="shared" si="46"/>
        <v>23.646000000000001</v>
      </c>
      <c r="CU93">
        <v>5</v>
      </c>
      <c r="CV93">
        <v>80</v>
      </c>
      <c r="CW93">
        <v>896</v>
      </c>
      <c r="CX93" s="62">
        <v>897</v>
      </c>
      <c r="CY93" s="3">
        <v>2</v>
      </c>
      <c r="CZ93" s="3">
        <v>0</v>
      </c>
      <c r="DA93" s="3">
        <v>0</v>
      </c>
      <c r="DB93" s="3">
        <v>0</v>
      </c>
      <c r="DC93" s="3">
        <v>0</v>
      </c>
      <c r="DD93" s="1"/>
      <c r="DE93" s="3">
        <v>19</v>
      </c>
      <c r="DF93" s="3">
        <v>2</v>
      </c>
      <c r="DG93" s="3">
        <v>0</v>
      </c>
      <c r="DH93" s="3">
        <v>1</v>
      </c>
      <c r="DI93" s="3">
        <v>5</v>
      </c>
      <c r="DJ93" s="1">
        <v>0</v>
      </c>
      <c r="DK93" s="3">
        <v>0</v>
      </c>
      <c r="DL93" s="3">
        <v>0</v>
      </c>
      <c r="DM93" s="3">
        <v>0</v>
      </c>
      <c r="DN93" s="3">
        <v>0</v>
      </c>
      <c r="DO93" s="1">
        <v>0</v>
      </c>
      <c r="DP93" s="3">
        <v>0</v>
      </c>
      <c r="DQ93" s="3">
        <v>0</v>
      </c>
      <c r="DR93" s="3">
        <v>0</v>
      </c>
      <c r="DS93" s="3">
        <v>0</v>
      </c>
      <c r="DT93" s="2">
        <v>0</v>
      </c>
      <c r="DU93" s="3">
        <v>0</v>
      </c>
      <c r="DV93" s="3">
        <v>0</v>
      </c>
      <c r="DW93" s="3">
        <v>0</v>
      </c>
      <c r="DX93" s="3">
        <v>0</v>
      </c>
      <c r="DY93" s="58">
        <v>0</v>
      </c>
      <c r="DZ93" s="1">
        <v>0</v>
      </c>
      <c r="EA93" s="1">
        <v>0</v>
      </c>
      <c r="EB93" s="1">
        <v>0</v>
      </c>
      <c r="EC93" s="3">
        <v>0</v>
      </c>
      <c r="ED93" s="3">
        <v>0</v>
      </c>
      <c r="EE93" s="2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2">
        <v>0</v>
      </c>
      <c r="EL93" s="3">
        <v>0</v>
      </c>
      <c r="EM93" s="3">
        <v>0</v>
      </c>
      <c r="EN93" s="3">
        <v>0</v>
      </c>
      <c r="EO93" s="3">
        <v>0</v>
      </c>
      <c r="EP93" s="2">
        <v>0</v>
      </c>
      <c r="EQ93" s="3">
        <v>0</v>
      </c>
      <c r="ER93" s="3">
        <v>0</v>
      </c>
      <c r="ES93" s="3">
        <v>0</v>
      </c>
      <c r="ET93" s="3">
        <v>0</v>
      </c>
      <c r="EU93" s="51">
        <v>0</v>
      </c>
      <c r="EV93" s="3">
        <v>0</v>
      </c>
      <c r="EW93" s="3">
        <v>0</v>
      </c>
      <c r="EX93" s="3">
        <v>0</v>
      </c>
      <c r="EY93" s="3">
        <v>0</v>
      </c>
      <c r="EZ93" s="2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2">
        <v>0</v>
      </c>
    </row>
    <row r="94" spans="1:163">
      <c r="A94" t="s">
        <v>50</v>
      </c>
      <c r="B94" t="s">
        <v>70</v>
      </c>
      <c r="C94" t="s">
        <v>15</v>
      </c>
      <c r="D94">
        <v>9</v>
      </c>
      <c r="E94" t="s">
        <v>187</v>
      </c>
      <c r="F94" t="str">
        <f t="shared" si="31"/>
        <v>PSME-H-9N</v>
      </c>
      <c r="G94" s="49">
        <v>578</v>
      </c>
      <c r="H94" s="1">
        <f t="shared" si="58"/>
        <v>48.615780000000001</v>
      </c>
      <c r="I94" s="3">
        <v>698</v>
      </c>
      <c r="J94" s="1">
        <f t="shared" si="59"/>
        <v>113.84698</v>
      </c>
      <c r="L94" s="3">
        <v>1620</v>
      </c>
      <c r="M94" s="3">
        <v>33.6</v>
      </c>
      <c r="N94" s="3">
        <v>240</v>
      </c>
      <c r="O94" s="15">
        <v>31.9</v>
      </c>
      <c r="P94" s="16">
        <v>1.4</v>
      </c>
      <c r="Q94" s="3">
        <v>10</v>
      </c>
      <c r="R94" s="3">
        <v>1</v>
      </c>
      <c r="S94" s="3">
        <v>0</v>
      </c>
      <c r="T94" s="3">
        <v>0</v>
      </c>
      <c r="U94" s="3">
        <v>4</v>
      </c>
      <c r="V94" s="3">
        <v>0</v>
      </c>
      <c r="W94" s="3">
        <v>0</v>
      </c>
      <c r="X94" s="3">
        <v>2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1</v>
      </c>
      <c r="AX94">
        <v>0</v>
      </c>
      <c r="AY94">
        <v>0</v>
      </c>
      <c r="AZ94">
        <v>0</v>
      </c>
      <c r="BA94" s="62">
        <v>0</v>
      </c>
      <c r="BB94" s="1">
        <f t="shared" si="32"/>
        <v>120</v>
      </c>
      <c r="BC94" s="3">
        <f t="shared" si="51"/>
        <v>40</v>
      </c>
      <c r="BD94" s="1">
        <f t="shared" si="52"/>
        <v>40</v>
      </c>
      <c r="BE94" s="1">
        <f t="shared" si="35"/>
        <v>0</v>
      </c>
      <c r="BF94" s="1">
        <f t="shared" si="53"/>
        <v>40</v>
      </c>
      <c r="BG94" s="1">
        <f t="shared" si="37"/>
        <v>70</v>
      </c>
      <c r="BH94" s="1">
        <f t="shared" si="38"/>
        <v>80</v>
      </c>
      <c r="BI94" s="1">
        <f t="shared" si="39"/>
        <v>10</v>
      </c>
      <c r="BJ94" s="1">
        <f t="shared" si="40"/>
        <v>80</v>
      </c>
      <c r="BK94" s="1">
        <f t="shared" si="41"/>
        <v>110</v>
      </c>
      <c r="BL94" s="1">
        <f t="shared" si="42"/>
        <v>10</v>
      </c>
      <c r="BM94" s="1">
        <f t="shared" si="43"/>
        <v>0</v>
      </c>
      <c r="BN94" s="41">
        <v>1</v>
      </c>
      <c r="BO94" s="41">
        <v>0</v>
      </c>
      <c r="BP94" s="41">
        <v>3</v>
      </c>
      <c r="BQ94" s="41">
        <v>0</v>
      </c>
      <c r="BR94" s="41">
        <v>0</v>
      </c>
      <c r="BS94" s="41">
        <v>0</v>
      </c>
      <c r="BT94" s="41">
        <v>0</v>
      </c>
      <c r="BU94" s="41">
        <v>0</v>
      </c>
      <c r="BV94" s="41">
        <v>0</v>
      </c>
      <c r="BW94" s="41">
        <v>0</v>
      </c>
      <c r="BX94" s="41">
        <v>0</v>
      </c>
      <c r="BY94" s="41">
        <v>0</v>
      </c>
      <c r="BZ94" s="41">
        <v>0</v>
      </c>
      <c r="CA94" s="41">
        <v>0</v>
      </c>
      <c r="CB94" s="41">
        <v>0</v>
      </c>
      <c r="CC94" s="41">
        <v>0</v>
      </c>
      <c r="CD94" s="41">
        <v>0</v>
      </c>
      <c r="CE94" s="41">
        <v>0</v>
      </c>
      <c r="CF94" s="41">
        <v>2</v>
      </c>
      <c r="CG94" s="41">
        <v>0</v>
      </c>
      <c r="CH94" s="41">
        <v>0</v>
      </c>
      <c r="CI94" s="94">
        <v>0</v>
      </c>
      <c r="CJ94" s="1">
        <f t="shared" si="47"/>
        <v>6</v>
      </c>
      <c r="CK94" s="1">
        <f t="shared" si="48"/>
        <v>6</v>
      </c>
      <c r="CL94" s="1">
        <f t="shared" si="54"/>
        <v>3</v>
      </c>
      <c r="CM94" s="1">
        <f t="shared" si="55"/>
        <v>3</v>
      </c>
      <c r="CN94" s="1">
        <f t="shared" si="56"/>
        <v>3</v>
      </c>
      <c r="CO94" s="1">
        <f t="shared" si="57"/>
        <v>3</v>
      </c>
      <c r="CP94">
        <v>49.3</v>
      </c>
      <c r="CQ94">
        <v>110</v>
      </c>
      <c r="CR94">
        <v>1.5</v>
      </c>
      <c r="CS94">
        <v>20</v>
      </c>
      <c r="CT94" s="3">
        <f t="shared" si="46"/>
        <v>21.7</v>
      </c>
      <c r="CU94">
        <v>2</v>
      </c>
      <c r="CV94">
        <v>100</v>
      </c>
      <c r="CW94">
        <v>894</v>
      </c>
      <c r="CX94" s="62">
        <v>895</v>
      </c>
      <c r="CY94" s="3">
        <v>10</v>
      </c>
      <c r="CZ94" s="3">
        <v>16</v>
      </c>
      <c r="DA94" s="3">
        <v>3</v>
      </c>
      <c r="DB94" s="3">
        <v>1</v>
      </c>
      <c r="DC94" s="3">
        <v>0</v>
      </c>
      <c r="DD94" s="1"/>
      <c r="DE94" s="3">
        <v>8</v>
      </c>
      <c r="DF94" s="3">
        <v>3</v>
      </c>
      <c r="DG94" s="3">
        <v>0</v>
      </c>
      <c r="DH94" s="3">
        <v>0</v>
      </c>
      <c r="DI94" s="3">
        <v>0</v>
      </c>
      <c r="DJ94" s="1">
        <v>0</v>
      </c>
      <c r="DK94" s="3">
        <v>0</v>
      </c>
      <c r="DL94" s="3">
        <v>0</v>
      </c>
      <c r="DM94" s="3">
        <v>1</v>
      </c>
      <c r="DN94" s="3">
        <v>0</v>
      </c>
      <c r="DO94" s="1">
        <v>0</v>
      </c>
      <c r="DP94" s="3">
        <v>0</v>
      </c>
      <c r="DQ94" s="3">
        <v>0</v>
      </c>
      <c r="DR94" s="3">
        <v>0</v>
      </c>
      <c r="DS94" s="3">
        <v>0</v>
      </c>
      <c r="DT94" s="2">
        <v>0</v>
      </c>
      <c r="DU94" s="3">
        <v>0</v>
      </c>
      <c r="DV94" s="3">
        <v>0</v>
      </c>
      <c r="DW94" s="3">
        <v>0</v>
      </c>
      <c r="DX94" s="3">
        <v>0</v>
      </c>
      <c r="DY94" s="58">
        <v>0</v>
      </c>
      <c r="DZ94" s="1">
        <v>0</v>
      </c>
      <c r="EA94" s="1">
        <v>0</v>
      </c>
      <c r="EB94" s="1">
        <v>0</v>
      </c>
      <c r="EC94" s="3">
        <v>0</v>
      </c>
      <c r="ED94" s="3">
        <v>0</v>
      </c>
      <c r="EE94" s="2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2">
        <v>0</v>
      </c>
      <c r="EL94" s="3">
        <v>0</v>
      </c>
      <c r="EM94" s="3">
        <v>0</v>
      </c>
      <c r="EN94" s="3">
        <v>0</v>
      </c>
      <c r="EO94" s="3">
        <v>0</v>
      </c>
      <c r="EP94" s="2">
        <v>0</v>
      </c>
      <c r="EQ94" s="3">
        <v>0</v>
      </c>
      <c r="ER94" s="3">
        <v>0</v>
      </c>
      <c r="ES94" s="3">
        <v>0</v>
      </c>
      <c r="ET94" s="3">
        <v>0</v>
      </c>
      <c r="EU94" s="51">
        <v>0</v>
      </c>
      <c r="EV94" s="3">
        <v>0</v>
      </c>
      <c r="EW94" s="3">
        <v>0</v>
      </c>
      <c r="EX94" s="3">
        <v>0</v>
      </c>
      <c r="EY94" s="3">
        <v>0</v>
      </c>
      <c r="EZ94" s="2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2">
        <v>0</v>
      </c>
    </row>
    <row r="95" spans="1:163">
      <c r="A95" t="s">
        <v>50</v>
      </c>
      <c r="B95" t="s">
        <v>70</v>
      </c>
      <c r="C95" t="s">
        <v>15</v>
      </c>
      <c r="D95">
        <v>10</v>
      </c>
      <c r="E95" t="s">
        <v>186</v>
      </c>
      <c r="F95" t="str">
        <f t="shared" si="31"/>
        <v>PSME-H-10C</v>
      </c>
      <c r="G95" s="49">
        <v>626</v>
      </c>
      <c r="H95" s="1">
        <f t="shared" si="58"/>
        <v>48.616259999999997</v>
      </c>
      <c r="I95" s="3">
        <v>769</v>
      </c>
      <c r="J95" s="1">
        <f t="shared" si="59"/>
        <v>113.84769</v>
      </c>
      <c r="K95" s="3"/>
      <c r="L95" s="3">
        <v>1610</v>
      </c>
      <c r="M95" s="3">
        <v>43.61</v>
      </c>
      <c r="N95" s="3">
        <v>240</v>
      </c>
      <c r="O95" s="15">
        <v>46</v>
      </c>
      <c r="P95" s="16">
        <v>2.8</v>
      </c>
      <c r="Q95" s="3">
        <v>10</v>
      </c>
      <c r="R95" s="3">
        <v>11</v>
      </c>
      <c r="S95" s="3">
        <v>0</v>
      </c>
      <c r="T95" s="3">
        <v>1</v>
      </c>
      <c r="U95" s="3">
        <v>4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>
        <v>0</v>
      </c>
      <c r="AE95">
        <v>0</v>
      </c>
      <c r="AF95">
        <v>0</v>
      </c>
      <c r="AG95">
        <v>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s="62">
        <v>0</v>
      </c>
      <c r="BB95" s="1">
        <f t="shared" si="32"/>
        <v>220</v>
      </c>
      <c r="BC95" s="3">
        <f t="shared" si="51"/>
        <v>40</v>
      </c>
      <c r="BD95" s="1">
        <f t="shared" si="52"/>
        <v>40</v>
      </c>
      <c r="BE95" s="1">
        <f t="shared" si="35"/>
        <v>0</v>
      </c>
      <c r="BF95" s="1">
        <f t="shared" si="53"/>
        <v>40</v>
      </c>
      <c r="BG95" s="1">
        <f t="shared" si="37"/>
        <v>170</v>
      </c>
      <c r="BH95" s="1">
        <f t="shared" si="38"/>
        <v>170</v>
      </c>
      <c r="BI95" s="1">
        <f t="shared" si="39"/>
        <v>10</v>
      </c>
      <c r="BJ95" s="1">
        <f t="shared" si="40"/>
        <v>180</v>
      </c>
      <c r="BK95" s="1">
        <f t="shared" si="41"/>
        <v>210</v>
      </c>
      <c r="BL95" s="1">
        <f t="shared" si="42"/>
        <v>0</v>
      </c>
      <c r="BM95" s="1">
        <f t="shared" si="43"/>
        <v>10</v>
      </c>
      <c r="BN95" s="41">
        <v>8</v>
      </c>
      <c r="BO95" s="41">
        <v>0</v>
      </c>
      <c r="BP95" s="41">
        <v>1</v>
      </c>
      <c r="BQ95" s="41">
        <v>0</v>
      </c>
      <c r="BR95" s="41">
        <v>0</v>
      </c>
      <c r="BS95" s="41">
        <v>0</v>
      </c>
      <c r="BT95" s="41">
        <v>0</v>
      </c>
      <c r="BU95" s="41">
        <v>0</v>
      </c>
      <c r="BV95" s="41">
        <v>3</v>
      </c>
      <c r="BW95" s="41">
        <v>0</v>
      </c>
      <c r="BX95" s="41">
        <v>0</v>
      </c>
      <c r="BY95" s="41">
        <v>0</v>
      </c>
      <c r="BZ95" s="41">
        <v>0</v>
      </c>
      <c r="CA95" s="41">
        <v>0</v>
      </c>
      <c r="CB95" s="41">
        <v>0</v>
      </c>
      <c r="CC95" s="41">
        <v>0</v>
      </c>
      <c r="CD95" s="41">
        <v>0</v>
      </c>
      <c r="CE95" s="41">
        <v>0</v>
      </c>
      <c r="CF95" s="41">
        <v>0</v>
      </c>
      <c r="CG95" s="41">
        <v>0</v>
      </c>
      <c r="CH95" s="41">
        <v>0</v>
      </c>
      <c r="CI95" s="94">
        <v>0</v>
      </c>
      <c r="CJ95" s="1">
        <f t="shared" si="47"/>
        <v>12</v>
      </c>
      <c r="CK95" s="1">
        <f t="shared" si="48"/>
        <v>12</v>
      </c>
      <c r="CL95" s="1">
        <f t="shared" si="54"/>
        <v>1</v>
      </c>
      <c r="CM95" s="1">
        <f t="shared" si="55"/>
        <v>1</v>
      </c>
      <c r="CN95" s="1">
        <f t="shared" si="56"/>
        <v>11</v>
      </c>
      <c r="CO95" s="1">
        <f t="shared" si="57"/>
        <v>11</v>
      </c>
      <c r="CP95">
        <v>50.8</v>
      </c>
      <c r="CQ95">
        <v>108</v>
      </c>
      <c r="CR95">
        <v>-1</v>
      </c>
      <c r="CS95">
        <v>24</v>
      </c>
      <c r="CT95" s="3">
        <f t="shared" si="46"/>
        <v>26.16</v>
      </c>
      <c r="CU95">
        <v>3</v>
      </c>
      <c r="CV95">
        <v>50</v>
      </c>
      <c r="CW95">
        <v>904</v>
      </c>
      <c r="CX95" s="62">
        <v>905</v>
      </c>
      <c r="CY95" s="3">
        <v>1</v>
      </c>
      <c r="CZ95" s="3">
        <v>6</v>
      </c>
      <c r="DA95" s="3">
        <v>0</v>
      </c>
      <c r="DB95" s="3">
        <v>0</v>
      </c>
      <c r="DC95" s="3">
        <v>0</v>
      </c>
      <c r="DD95" s="1">
        <v>4</v>
      </c>
      <c r="DE95" s="3">
        <v>3</v>
      </c>
      <c r="DF95" s="3">
        <v>4</v>
      </c>
      <c r="DG95" s="3">
        <v>0</v>
      </c>
      <c r="DH95" s="3">
        <v>0</v>
      </c>
      <c r="DI95" s="3">
        <v>0</v>
      </c>
      <c r="DJ95" s="1">
        <v>0</v>
      </c>
      <c r="DK95" s="3">
        <v>0</v>
      </c>
      <c r="DL95" s="3">
        <v>0</v>
      </c>
      <c r="DM95" s="3">
        <v>0</v>
      </c>
      <c r="DN95" s="3">
        <v>0</v>
      </c>
      <c r="DO95" s="1">
        <v>0</v>
      </c>
      <c r="DP95" s="3">
        <v>0</v>
      </c>
      <c r="DQ95" s="3">
        <v>0</v>
      </c>
      <c r="DR95" s="3">
        <v>0</v>
      </c>
      <c r="DS95" s="3">
        <v>0</v>
      </c>
      <c r="DT95" s="2">
        <v>0</v>
      </c>
      <c r="DU95" s="3">
        <v>0</v>
      </c>
      <c r="DV95" s="3">
        <v>0</v>
      </c>
      <c r="DW95" s="3">
        <v>0</v>
      </c>
      <c r="DX95" s="3">
        <v>0</v>
      </c>
      <c r="DY95" s="58">
        <v>0</v>
      </c>
      <c r="DZ95" s="1">
        <v>0</v>
      </c>
      <c r="EA95" s="1">
        <v>0</v>
      </c>
      <c r="EB95" s="1">
        <v>0</v>
      </c>
      <c r="EC95" s="3">
        <v>0</v>
      </c>
      <c r="ED95" s="3">
        <v>0</v>
      </c>
      <c r="EE95" s="2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2">
        <v>0</v>
      </c>
      <c r="EL95" s="3">
        <v>0</v>
      </c>
      <c r="EM95" s="3">
        <v>0</v>
      </c>
      <c r="EN95" s="3">
        <v>0</v>
      </c>
      <c r="EO95" s="3">
        <v>0</v>
      </c>
      <c r="EP95" s="2">
        <v>0</v>
      </c>
      <c r="EQ95" s="3">
        <v>0</v>
      </c>
      <c r="ER95" s="3">
        <v>0</v>
      </c>
      <c r="ES95" s="3">
        <v>0</v>
      </c>
      <c r="ET95" s="3">
        <v>0</v>
      </c>
      <c r="EU95" s="51">
        <v>0</v>
      </c>
      <c r="EV95" s="3">
        <v>0</v>
      </c>
      <c r="EW95" s="3">
        <v>0</v>
      </c>
      <c r="EX95" s="3">
        <v>0</v>
      </c>
      <c r="EY95" s="3">
        <v>0</v>
      </c>
      <c r="EZ95" s="2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2">
        <v>0</v>
      </c>
    </row>
    <row r="96" spans="1:163">
      <c r="A96" t="s">
        <v>50</v>
      </c>
      <c r="B96" t="s">
        <v>70</v>
      </c>
      <c r="C96" t="s">
        <v>15</v>
      </c>
      <c r="D96">
        <v>10</v>
      </c>
      <c r="E96" t="s">
        <v>187</v>
      </c>
      <c r="F96" t="str">
        <f t="shared" si="31"/>
        <v>PSME-H-10N</v>
      </c>
      <c r="G96" s="49">
        <v>627</v>
      </c>
      <c r="H96" s="1">
        <f t="shared" si="58"/>
        <v>48.61627</v>
      </c>
      <c r="I96" s="3">
        <v>782</v>
      </c>
      <c r="J96" s="1">
        <f t="shared" si="59"/>
        <v>113.84782</v>
      </c>
      <c r="K96" s="3"/>
      <c r="L96" s="3">
        <v>1609</v>
      </c>
      <c r="M96" s="3">
        <v>40.31</v>
      </c>
      <c r="N96" s="3">
        <v>255</v>
      </c>
      <c r="O96" s="15">
        <v>48.9</v>
      </c>
      <c r="P96" s="16">
        <v>0.3</v>
      </c>
      <c r="Q96" s="3">
        <v>10</v>
      </c>
      <c r="R96" s="3">
        <v>6</v>
      </c>
      <c r="S96" s="3">
        <v>0</v>
      </c>
      <c r="T96" s="3">
        <v>1</v>
      </c>
      <c r="U96" s="3">
        <v>4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>
        <v>0</v>
      </c>
      <c r="AE96">
        <v>0</v>
      </c>
      <c r="AF96">
        <v>0</v>
      </c>
      <c r="AG96">
        <v>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s="62">
        <v>0</v>
      </c>
      <c r="BB96" s="1">
        <f t="shared" si="32"/>
        <v>190</v>
      </c>
      <c r="BC96" s="3">
        <f t="shared" si="51"/>
        <v>40</v>
      </c>
      <c r="BD96" s="1">
        <f t="shared" si="52"/>
        <v>40</v>
      </c>
      <c r="BE96" s="1">
        <f t="shared" si="35"/>
        <v>0</v>
      </c>
      <c r="BF96" s="1">
        <f t="shared" si="53"/>
        <v>40</v>
      </c>
      <c r="BG96" s="1">
        <f t="shared" si="37"/>
        <v>140</v>
      </c>
      <c r="BH96" s="1">
        <f t="shared" si="38"/>
        <v>140</v>
      </c>
      <c r="BI96" s="1">
        <f t="shared" si="39"/>
        <v>10</v>
      </c>
      <c r="BJ96" s="1">
        <f t="shared" si="40"/>
        <v>150</v>
      </c>
      <c r="BK96" s="1">
        <f t="shared" si="41"/>
        <v>180</v>
      </c>
      <c r="BL96" s="1">
        <f t="shared" si="42"/>
        <v>0</v>
      </c>
      <c r="BM96" s="1">
        <f t="shared" si="43"/>
        <v>10</v>
      </c>
      <c r="BN96" s="41">
        <v>0</v>
      </c>
      <c r="BO96" s="41">
        <v>0</v>
      </c>
      <c r="BP96" s="41">
        <v>0</v>
      </c>
      <c r="BQ96" s="41">
        <v>0</v>
      </c>
      <c r="BR96" s="41">
        <v>0</v>
      </c>
      <c r="BS96" s="41">
        <v>0</v>
      </c>
      <c r="BT96" s="41">
        <v>0</v>
      </c>
      <c r="BU96" s="41">
        <v>0</v>
      </c>
      <c r="BV96" s="41">
        <v>1</v>
      </c>
      <c r="BW96" s="41">
        <v>0</v>
      </c>
      <c r="BX96" s="41">
        <v>0</v>
      </c>
      <c r="BY96" s="41">
        <v>0</v>
      </c>
      <c r="BZ96" s="41">
        <v>0</v>
      </c>
      <c r="CA96" s="41">
        <v>0</v>
      </c>
      <c r="CB96" s="41">
        <v>0</v>
      </c>
      <c r="CC96" s="41">
        <v>0</v>
      </c>
      <c r="CD96" s="41">
        <v>0</v>
      </c>
      <c r="CE96" s="41">
        <v>0</v>
      </c>
      <c r="CF96" s="41">
        <v>0</v>
      </c>
      <c r="CG96" s="41">
        <v>0</v>
      </c>
      <c r="CH96" s="41">
        <v>0</v>
      </c>
      <c r="CI96" s="94">
        <v>0</v>
      </c>
      <c r="CJ96" s="1">
        <f t="shared" si="47"/>
        <v>1</v>
      </c>
      <c r="CK96" s="1">
        <f t="shared" si="48"/>
        <v>1</v>
      </c>
      <c r="CL96" s="1">
        <f t="shared" si="54"/>
        <v>0</v>
      </c>
      <c r="CM96" s="1">
        <f t="shared" si="55"/>
        <v>0</v>
      </c>
      <c r="CN96" s="1">
        <f t="shared" si="56"/>
        <v>1</v>
      </c>
      <c r="CO96" s="1">
        <f t="shared" si="57"/>
        <v>1</v>
      </c>
      <c r="CP96">
        <v>27.4</v>
      </c>
      <c r="CQ96">
        <v>85.8</v>
      </c>
      <c r="CR96">
        <v>-11.7</v>
      </c>
      <c r="CS96">
        <v>27</v>
      </c>
      <c r="CT96" s="3">
        <f t="shared" si="46"/>
        <v>26.324999999999999</v>
      </c>
      <c r="CU96">
        <v>1</v>
      </c>
      <c r="CV96">
        <v>75</v>
      </c>
      <c r="CW96">
        <v>902</v>
      </c>
      <c r="CX96" s="62">
        <v>903</v>
      </c>
      <c r="CY96" s="3">
        <v>3</v>
      </c>
      <c r="CZ96" s="3">
        <v>0</v>
      </c>
      <c r="DA96" s="3">
        <v>2</v>
      </c>
      <c r="DB96" s="3">
        <v>0</v>
      </c>
      <c r="DC96" s="3">
        <v>0</v>
      </c>
      <c r="DD96" s="1"/>
      <c r="DE96" s="3">
        <v>0</v>
      </c>
      <c r="DF96" s="3">
        <v>1</v>
      </c>
      <c r="DG96" s="3">
        <v>0</v>
      </c>
      <c r="DH96" s="3">
        <v>0</v>
      </c>
      <c r="DI96" s="3">
        <v>0</v>
      </c>
      <c r="DJ96" s="1">
        <v>0</v>
      </c>
      <c r="DK96" s="3">
        <v>0</v>
      </c>
      <c r="DL96" s="3">
        <v>0</v>
      </c>
      <c r="DM96" s="3">
        <v>0</v>
      </c>
      <c r="DN96" s="3">
        <v>0</v>
      </c>
      <c r="DO96" s="1">
        <v>0</v>
      </c>
      <c r="DP96" s="3">
        <v>0</v>
      </c>
      <c r="DQ96" s="3">
        <v>0</v>
      </c>
      <c r="DR96" s="3">
        <v>0</v>
      </c>
      <c r="DS96" s="3">
        <v>0</v>
      </c>
      <c r="DT96" s="2">
        <v>0</v>
      </c>
      <c r="DU96" s="3">
        <v>0</v>
      </c>
      <c r="DV96" s="3">
        <v>0</v>
      </c>
      <c r="DW96" s="3">
        <v>0</v>
      </c>
      <c r="DX96" s="3">
        <v>0</v>
      </c>
      <c r="DY96" s="58">
        <v>0</v>
      </c>
      <c r="DZ96" s="1">
        <v>0</v>
      </c>
      <c r="EA96" s="1">
        <v>0</v>
      </c>
      <c r="EB96" s="1">
        <v>0</v>
      </c>
      <c r="EC96" s="3">
        <v>0</v>
      </c>
      <c r="ED96" s="3">
        <v>0</v>
      </c>
      <c r="EE96" s="2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2">
        <v>0</v>
      </c>
      <c r="EL96" s="3">
        <v>0</v>
      </c>
      <c r="EM96" s="3">
        <v>0</v>
      </c>
      <c r="EN96" s="3">
        <v>0</v>
      </c>
      <c r="EO96" s="3">
        <v>0</v>
      </c>
      <c r="EP96" s="2">
        <v>0</v>
      </c>
      <c r="EQ96" s="3">
        <v>0</v>
      </c>
      <c r="ER96" s="3">
        <v>0</v>
      </c>
      <c r="ES96" s="3">
        <v>0</v>
      </c>
      <c r="ET96" s="3">
        <v>0</v>
      </c>
      <c r="EU96" s="51">
        <v>0</v>
      </c>
      <c r="EV96" s="3">
        <v>0</v>
      </c>
      <c r="EW96" s="3">
        <v>0</v>
      </c>
      <c r="EX96" s="3">
        <v>0</v>
      </c>
      <c r="EY96" s="3">
        <v>0</v>
      </c>
      <c r="EZ96" s="2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2">
        <v>0</v>
      </c>
    </row>
    <row r="97" spans="1:162">
      <c r="A97" t="s">
        <v>50</v>
      </c>
      <c r="B97" t="s">
        <v>70</v>
      </c>
      <c r="C97" t="s">
        <v>15</v>
      </c>
      <c r="D97">
        <v>11</v>
      </c>
      <c r="E97" t="s">
        <v>186</v>
      </c>
      <c r="F97" t="str">
        <f t="shared" si="31"/>
        <v>PSME-H-11C</v>
      </c>
      <c r="G97" s="49">
        <v>789</v>
      </c>
      <c r="H97" s="1">
        <f t="shared" si="58"/>
        <v>48.617890000000003</v>
      </c>
      <c r="I97" s="3">
        <v>785</v>
      </c>
      <c r="J97" s="1">
        <f t="shared" si="59"/>
        <v>113.84785000000001</v>
      </c>
      <c r="L97" s="1">
        <v>1599</v>
      </c>
      <c r="M97" s="3">
        <v>42.1</v>
      </c>
      <c r="N97" s="3">
        <v>290</v>
      </c>
      <c r="O97" s="15">
        <v>45.2</v>
      </c>
      <c r="P97" s="16">
        <v>2.2000000000000002</v>
      </c>
      <c r="Q97" s="3">
        <v>10</v>
      </c>
      <c r="R97" s="3">
        <v>6</v>
      </c>
      <c r="S97" s="3">
        <v>0</v>
      </c>
      <c r="T97" s="3">
        <v>1</v>
      </c>
      <c r="U97" s="3">
        <v>2</v>
      </c>
      <c r="V97" s="3">
        <v>0</v>
      </c>
      <c r="W97" s="3">
        <v>0</v>
      </c>
      <c r="X97" s="3">
        <v>6</v>
      </c>
      <c r="Y97" s="3">
        <v>0</v>
      </c>
      <c r="Z97" s="3">
        <v>1</v>
      </c>
      <c r="AA97" s="3">
        <v>0</v>
      </c>
      <c r="AB97" s="3">
        <v>0</v>
      </c>
      <c r="AC97" s="3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 s="62">
        <v>0</v>
      </c>
      <c r="BB97" s="1">
        <f t="shared" si="32"/>
        <v>180</v>
      </c>
      <c r="BC97" s="3">
        <f t="shared" si="51"/>
        <v>20</v>
      </c>
      <c r="BD97" s="1">
        <f t="shared" si="52"/>
        <v>20</v>
      </c>
      <c r="BE97" s="1">
        <f t="shared" si="35"/>
        <v>0</v>
      </c>
      <c r="BF97" s="1">
        <f t="shared" si="53"/>
        <v>20</v>
      </c>
      <c r="BG97" s="1">
        <f t="shared" si="37"/>
        <v>140</v>
      </c>
      <c r="BH97" s="1">
        <f t="shared" si="38"/>
        <v>140</v>
      </c>
      <c r="BI97" s="1">
        <f t="shared" si="39"/>
        <v>20</v>
      </c>
      <c r="BJ97" s="1">
        <f t="shared" si="40"/>
        <v>160</v>
      </c>
      <c r="BK97" s="1">
        <f t="shared" si="41"/>
        <v>160</v>
      </c>
      <c r="BL97" s="1">
        <f t="shared" si="42"/>
        <v>0</v>
      </c>
      <c r="BM97" s="1">
        <f t="shared" si="43"/>
        <v>20</v>
      </c>
      <c r="BN97" s="41">
        <v>1</v>
      </c>
      <c r="BO97" s="41">
        <v>0</v>
      </c>
      <c r="BP97" s="41">
        <v>0</v>
      </c>
      <c r="BQ97" s="41">
        <v>0</v>
      </c>
      <c r="BR97" s="41">
        <v>7</v>
      </c>
      <c r="BS97" s="41">
        <v>1</v>
      </c>
      <c r="BT97" s="41">
        <v>0</v>
      </c>
      <c r="BU97" s="41">
        <v>0</v>
      </c>
      <c r="BV97" s="41">
        <v>0</v>
      </c>
      <c r="BW97" s="41">
        <v>0</v>
      </c>
      <c r="BX97" s="41">
        <v>0</v>
      </c>
      <c r="BY97" s="41">
        <v>0</v>
      </c>
      <c r="BZ97" s="41">
        <v>0</v>
      </c>
      <c r="CA97" s="41">
        <v>0</v>
      </c>
      <c r="CB97" s="41">
        <v>0</v>
      </c>
      <c r="CC97" s="41">
        <v>0</v>
      </c>
      <c r="CD97" s="41">
        <v>0</v>
      </c>
      <c r="CE97" s="41">
        <v>0</v>
      </c>
      <c r="CF97" s="41">
        <v>1</v>
      </c>
      <c r="CG97" s="41">
        <v>0</v>
      </c>
      <c r="CH97" s="41">
        <v>0</v>
      </c>
      <c r="CI97" s="94">
        <v>0</v>
      </c>
      <c r="CJ97" s="1">
        <f t="shared" si="47"/>
        <v>10</v>
      </c>
      <c r="CK97" s="1">
        <f t="shared" si="48"/>
        <v>9</v>
      </c>
      <c r="CL97" s="1">
        <f t="shared" si="54"/>
        <v>0</v>
      </c>
      <c r="CM97" s="1">
        <f t="shared" si="55"/>
        <v>0</v>
      </c>
      <c r="CN97" s="1">
        <f t="shared" si="56"/>
        <v>10</v>
      </c>
      <c r="CO97" s="1">
        <f t="shared" si="57"/>
        <v>9</v>
      </c>
      <c r="CP97">
        <v>34.6</v>
      </c>
      <c r="CQ97">
        <v>99.3</v>
      </c>
      <c r="CR97">
        <v>0.6</v>
      </c>
      <c r="CS97">
        <v>24</v>
      </c>
      <c r="CT97" s="3">
        <f t="shared" si="46"/>
        <v>23.688000000000002</v>
      </c>
      <c r="CU97">
        <v>4</v>
      </c>
      <c r="CV97">
        <v>100</v>
      </c>
      <c r="CW97">
        <v>914</v>
      </c>
      <c r="CX97" s="62">
        <v>915</v>
      </c>
      <c r="CY97" s="3">
        <v>0</v>
      </c>
      <c r="CZ97" s="3">
        <v>2</v>
      </c>
      <c r="DA97" s="3">
        <v>0</v>
      </c>
      <c r="DB97" s="3">
        <v>1</v>
      </c>
      <c r="DC97" s="3">
        <v>0</v>
      </c>
      <c r="DD97" s="1"/>
      <c r="DE97" s="3">
        <v>22</v>
      </c>
      <c r="DF97" s="3">
        <v>20</v>
      </c>
      <c r="DG97" s="3">
        <v>0</v>
      </c>
      <c r="DH97" s="3">
        <v>2</v>
      </c>
      <c r="DI97" s="3">
        <v>0</v>
      </c>
      <c r="DJ97" s="1">
        <v>0</v>
      </c>
      <c r="DK97" s="3">
        <v>1</v>
      </c>
      <c r="DL97" s="3">
        <v>0</v>
      </c>
      <c r="DM97" s="3">
        <v>0</v>
      </c>
      <c r="DN97" s="3">
        <v>1</v>
      </c>
      <c r="DO97" s="1">
        <v>0</v>
      </c>
      <c r="DP97" s="3">
        <v>0</v>
      </c>
      <c r="DQ97" s="3">
        <v>0</v>
      </c>
      <c r="DR97" s="3">
        <v>0</v>
      </c>
      <c r="DS97" s="3">
        <v>0</v>
      </c>
      <c r="DT97" s="2">
        <v>0</v>
      </c>
      <c r="DU97" s="3">
        <v>0</v>
      </c>
      <c r="DV97" s="3">
        <v>0</v>
      </c>
      <c r="DW97" s="3">
        <v>0</v>
      </c>
      <c r="DX97" s="3">
        <v>0</v>
      </c>
      <c r="DY97" s="58">
        <v>0</v>
      </c>
      <c r="DZ97" s="1">
        <v>0</v>
      </c>
      <c r="EA97" s="1">
        <v>0</v>
      </c>
      <c r="EB97" s="1">
        <v>0</v>
      </c>
      <c r="EC97" s="3">
        <v>0</v>
      </c>
      <c r="ED97" s="3">
        <v>0</v>
      </c>
      <c r="EE97" s="2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2">
        <v>0</v>
      </c>
      <c r="EL97" s="3">
        <v>0</v>
      </c>
      <c r="EM97" s="3">
        <v>0</v>
      </c>
      <c r="EN97" s="3">
        <v>0</v>
      </c>
      <c r="EO97" s="3">
        <v>0</v>
      </c>
      <c r="EP97" s="2">
        <v>0</v>
      </c>
      <c r="EQ97" s="3">
        <v>0</v>
      </c>
      <c r="ER97" s="3">
        <v>0</v>
      </c>
      <c r="ES97" s="3">
        <v>0</v>
      </c>
      <c r="ET97" s="3">
        <v>0</v>
      </c>
      <c r="EU97" s="51">
        <v>0</v>
      </c>
      <c r="EV97" s="3">
        <v>0</v>
      </c>
      <c r="EW97" s="3">
        <v>0</v>
      </c>
      <c r="EX97" s="3">
        <v>0</v>
      </c>
      <c r="EY97" s="3">
        <v>0</v>
      </c>
      <c r="EZ97" s="2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2">
        <v>0</v>
      </c>
    </row>
    <row r="98" spans="1:162">
      <c r="A98" t="s">
        <v>50</v>
      </c>
      <c r="B98" t="s">
        <v>70</v>
      </c>
      <c r="C98" t="s">
        <v>15</v>
      </c>
      <c r="D98">
        <v>11</v>
      </c>
      <c r="E98" t="s">
        <v>187</v>
      </c>
      <c r="F98" t="str">
        <f t="shared" si="31"/>
        <v>PSME-H-11N</v>
      </c>
      <c r="G98" s="49">
        <v>781</v>
      </c>
      <c r="H98" s="1">
        <f t="shared" si="58"/>
        <v>48.617809999999999</v>
      </c>
      <c r="I98" s="3">
        <v>811</v>
      </c>
      <c r="J98" s="1">
        <f t="shared" si="59"/>
        <v>113.84811000000001</v>
      </c>
      <c r="L98" s="1">
        <v>1601</v>
      </c>
      <c r="M98" s="3">
        <v>35.6</v>
      </c>
      <c r="N98" s="3">
        <v>300</v>
      </c>
      <c r="O98" s="15">
        <v>44.2</v>
      </c>
      <c r="P98" s="16">
        <v>2.6</v>
      </c>
      <c r="Q98" s="3">
        <v>10</v>
      </c>
      <c r="R98" s="3">
        <v>1</v>
      </c>
      <c r="S98" s="3">
        <v>0</v>
      </c>
      <c r="T98" s="3">
        <v>1</v>
      </c>
      <c r="U98" s="3">
        <v>2</v>
      </c>
      <c r="V98" s="3">
        <v>0</v>
      </c>
      <c r="W98" s="3">
        <v>2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>
        <v>0</v>
      </c>
      <c r="AE98">
        <v>0</v>
      </c>
      <c r="AF98">
        <v>0</v>
      </c>
      <c r="AG98">
        <v>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s="62">
        <v>0</v>
      </c>
      <c r="BB98" s="1">
        <f t="shared" si="32"/>
        <v>130</v>
      </c>
      <c r="BC98" s="3">
        <f t="shared" si="51"/>
        <v>20</v>
      </c>
      <c r="BD98" s="1">
        <f t="shared" si="52"/>
        <v>20</v>
      </c>
      <c r="BE98" s="1">
        <f t="shared" si="35"/>
        <v>20</v>
      </c>
      <c r="BF98" s="1">
        <f t="shared" si="53"/>
        <v>40</v>
      </c>
      <c r="BG98" s="1">
        <f t="shared" si="37"/>
        <v>80</v>
      </c>
      <c r="BH98" s="1">
        <f t="shared" si="38"/>
        <v>80</v>
      </c>
      <c r="BI98" s="1">
        <f t="shared" si="39"/>
        <v>10</v>
      </c>
      <c r="BJ98" s="1">
        <f t="shared" si="40"/>
        <v>90</v>
      </c>
      <c r="BK98" s="1">
        <f t="shared" si="41"/>
        <v>100</v>
      </c>
      <c r="BL98" s="1">
        <f t="shared" si="42"/>
        <v>0</v>
      </c>
      <c r="BM98" s="1">
        <f t="shared" si="43"/>
        <v>30</v>
      </c>
      <c r="BN98" s="41">
        <v>1</v>
      </c>
      <c r="BO98" s="41">
        <v>1</v>
      </c>
      <c r="BP98" s="41">
        <v>1</v>
      </c>
      <c r="BQ98" s="41">
        <v>0</v>
      </c>
      <c r="BR98" s="41">
        <v>1</v>
      </c>
      <c r="BS98" s="41">
        <v>1</v>
      </c>
      <c r="BT98" s="41">
        <v>0</v>
      </c>
      <c r="BU98" s="41">
        <v>0</v>
      </c>
      <c r="BV98" s="41">
        <v>1</v>
      </c>
      <c r="BW98" s="41">
        <v>1</v>
      </c>
      <c r="BX98" s="41">
        <v>0</v>
      </c>
      <c r="BY98" s="41">
        <v>0</v>
      </c>
      <c r="BZ98" s="41">
        <v>0</v>
      </c>
      <c r="CA98" s="41">
        <v>0</v>
      </c>
      <c r="CB98" s="41">
        <v>0</v>
      </c>
      <c r="CC98" s="41">
        <v>0</v>
      </c>
      <c r="CD98" s="41">
        <v>0</v>
      </c>
      <c r="CE98" s="41">
        <v>0</v>
      </c>
      <c r="CF98" s="41">
        <v>0</v>
      </c>
      <c r="CG98" s="41">
        <v>0</v>
      </c>
      <c r="CH98" s="41">
        <v>0</v>
      </c>
      <c r="CI98" s="94">
        <v>0</v>
      </c>
      <c r="CJ98" s="1">
        <f t="shared" si="47"/>
        <v>7</v>
      </c>
      <c r="CK98" s="1">
        <f t="shared" si="48"/>
        <v>4</v>
      </c>
      <c r="CL98" s="1">
        <f t="shared" si="54"/>
        <v>1</v>
      </c>
      <c r="CM98" s="1">
        <f t="shared" si="55"/>
        <v>1</v>
      </c>
      <c r="CN98" s="1">
        <f t="shared" si="56"/>
        <v>6</v>
      </c>
      <c r="CO98" s="1">
        <f t="shared" si="57"/>
        <v>3</v>
      </c>
      <c r="CP98">
        <v>55.4</v>
      </c>
      <c r="CQ98">
        <v>110</v>
      </c>
      <c r="CR98">
        <v>-6</v>
      </c>
      <c r="CS98">
        <v>23</v>
      </c>
      <c r="CT98" s="3">
        <f t="shared" si="46"/>
        <v>26.68</v>
      </c>
      <c r="CU98">
        <v>3</v>
      </c>
      <c r="CV98">
        <v>100</v>
      </c>
      <c r="CW98">
        <v>916</v>
      </c>
      <c r="CX98" s="62">
        <v>917</v>
      </c>
      <c r="CY98" s="3">
        <v>1</v>
      </c>
      <c r="CZ98" s="3">
        <v>7</v>
      </c>
      <c r="DA98" s="3">
        <v>6</v>
      </c>
      <c r="DB98" s="3">
        <v>2</v>
      </c>
      <c r="DC98" s="3">
        <v>0</v>
      </c>
      <c r="DD98" s="1"/>
      <c r="DE98" s="3">
        <v>6</v>
      </c>
      <c r="DF98" s="3">
        <v>1</v>
      </c>
      <c r="DG98" s="3">
        <v>1</v>
      </c>
      <c r="DH98" s="3">
        <v>0</v>
      </c>
      <c r="DI98" s="3">
        <v>0</v>
      </c>
      <c r="DJ98" s="1">
        <v>0</v>
      </c>
      <c r="DK98" s="3">
        <v>0</v>
      </c>
      <c r="DL98" s="3">
        <v>0</v>
      </c>
      <c r="DM98" s="3">
        <v>0</v>
      </c>
      <c r="DN98" s="3">
        <v>2</v>
      </c>
      <c r="DO98" s="1">
        <v>0</v>
      </c>
      <c r="DP98" s="3">
        <v>0</v>
      </c>
      <c r="DQ98" s="3">
        <v>0</v>
      </c>
      <c r="DR98" s="3">
        <v>0</v>
      </c>
      <c r="DS98" s="3">
        <v>0</v>
      </c>
      <c r="DT98" s="2">
        <v>0</v>
      </c>
      <c r="DU98" s="3">
        <v>0</v>
      </c>
      <c r="DV98" s="3">
        <v>0</v>
      </c>
      <c r="DW98" s="3">
        <v>0</v>
      </c>
      <c r="DX98" s="3">
        <v>0</v>
      </c>
      <c r="DY98" s="58">
        <v>0</v>
      </c>
      <c r="DZ98" s="1">
        <v>0</v>
      </c>
      <c r="EA98" s="1">
        <v>0</v>
      </c>
      <c r="EB98" s="1">
        <v>0</v>
      </c>
      <c r="EC98" s="3">
        <v>0</v>
      </c>
      <c r="ED98" s="3">
        <v>0</v>
      </c>
      <c r="EE98" s="2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2">
        <v>0</v>
      </c>
      <c r="EL98" s="3">
        <v>0</v>
      </c>
      <c r="EM98" s="3">
        <v>0</v>
      </c>
      <c r="EN98" s="3">
        <v>0</v>
      </c>
      <c r="EO98" s="3">
        <v>0</v>
      </c>
      <c r="EP98" s="2">
        <v>0</v>
      </c>
      <c r="EQ98" s="3">
        <v>0</v>
      </c>
      <c r="ER98" s="3">
        <v>0</v>
      </c>
      <c r="ES98" s="3">
        <v>0</v>
      </c>
      <c r="ET98" s="3">
        <v>0</v>
      </c>
      <c r="EU98" s="51">
        <v>0</v>
      </c>
      <c r="EV98" s="3">
        <v>0</v>
      </c>
      <c r="EW98" s="3">
        <v>0</v>
      </c>
      <c r="EX98" s="3">
        <v>0</v>
      </c>
      <c r="EY98" s="3">
        <v>0</v>
      </c>
      <c r="EZ98" s="2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2">
        <v>0</v>
      </c>
    </row>
    <row r="99" spans="1:162">
      <c r="A99" t="s">
        <v>50</v>
      </c>
      <c r="B99" t="s">
        <v>70</v>
      </c>
      <c r="C99" t="s">
        <v>15</v>
      </c>
      <c r="D99">
        <v>12</v>
      </c>
      <c r="E99" t="s">
        <v>186</v>
      </c>
      <c r="F99" t="str">
        <f t="shared" si="31"/>
        <v>PSME-H-12C</v>
      </c>
      <c r="G99" s="49">
        <v>736</v>
      </c>
      <c r="H99" s="1">
        <f t="shared" si="58"/>
        <v>48.617359999999998</v>
      </c>
      <c r="I99" s="3">
        <v>818</v>
      </c>
      <c r="J99" s="1">
        <f t="shared" si="59"/>
        <v>113.84818</v>
      </c>
      <c r="L99" s="1">
        <v>1589</v>
      </c>
      <c r="M99" s="3">
        <v>40.700000000000003</v>
      </c>
      <c r="N99" s="3">
        <v>255</v>
      </c>
      <c r="O99" s="15">
        <v>52.5</v>
      </c>
      <c r="P99" s="16">
        <v>2.2999999999999998</v>
      </c>
      <c r="Q99" s="3">
        <v>10</v>
      </c>
      <c r="R99" s="3">
        <v>15</v>
      </c>
      <c r="S99" s="3">
        <v>1</v>
      </c>
      <c r="T99" s="3">
        <v>0</v>
      </c>
      <c r="U99" s="3">
        <v>4</v>
      </c>
      <c r="V99" s="3">
        <v>0</v>
      </c>
      <c r="W99" s="3">
        <v>1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>
        <v>0</v>
      </c>
      <c r="AE99">
        <v>0</v>
      </c>
      <c r="AF99">
        <v>0</v>
      </c>
      <c r="AG99">
        <v>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s="62">
        <v>0</v>
      </c>
      <c r="BB99" s="1">
        <f t="shared" si="32"/>
        <v>260</v>
      </c>
      <c r="BC99" s="3">
        <f t="shared" si="51"/>
        <v>40</v>
      </c>
      <c r="BD99" s="1">
        <f t="shared" si="52"/>
        <v>40</v>
      </c>
      <c r="BE99" s="1">
        <f t="shared" si="35"/>
        <v>10</v>
      </c>
      <c r="BF99" s="1">
        <f t="shared" si="53"/>
        <v>50</v>
      </c>
      <c r="BG99" s="1">
        <f t="shared" si="37"/>
        <v>200</v>
      </c>
      <c r="BH99" s="1">
        <f t="shared" si="38"/>
        <v>210</v>
      </c>
      <c r="BI99" s="1">
        <f t="shared" si="39"/>
        <v>10</v>
      </c>
      <c r="BJ99" s="1">
        <f t="shared" si="40"/>
        <v>210</v>
      </c>
      <c r="BK99" s="1">
        <f t="shared" si="41"/>
        <v>240</v>
      </c>
      <c r="BL99" s="1">
        <f t="shared" si="42"/>
        <v>10</v>
      </c>
      <c r="BM99" s="1">
        <f t="shared" si="43"/>
        <v>10</v>
      </c>
      <c r="BN99" s="41">
        <v>13</v>
      </c>
      <c r="BO99" s="41">
        <v>1</v>
      </c>
      <c r="BP99" s="41">
        <v>0</v>
      </c>
      <c r="BQ99" s="41">
        <v>0</v>
      </c>
      <c r="BR99" s="41">
        <v>0</v>
      </c>
      <c r="BS99" s="41">
        <v>0</v>
      </c>
      <c r="BT99" s="41">
        <v>0</v>
      </c>
      <c r="BU99" s="41">
        <v>0</v>
      </c>
      <c r="BV99" s="41">
        <v>1</v>
      </c>
      <c r="BW99" s="41">
        <v>0</v>
      </c>
      <c r="BX99" s="41">
        <v>0</v>
      </c>
      <c r="BY99" s="41">
        <v>0</v>
      </c>
      <c r="BZ99" s="41">
        <v>0</v>
      </c>
      <c r="CA99" s="41">
        <v>0</v>
      </c>
      <c r="CB99" s="41">
        <v>0</v>
      </c>
      <c r="CC99" s="41">
        <v>0</v>
      </c>
      <c r="CD99" s="41">
        <v>0</v>
      </c>
      <c r="CE99" s="41">
        <v>0</v>
      </c>
      <c r="CF99" s="41">
        <v>0</v>
      </c>
      <c r="CG99" s="41">
        <v>0</v>
      </c>
      <c r="CH99" s="41">
        <v>0</v>
      </c>
      <c r="CI99" s="94">
        <v>0</v>
      </c>
      <c r="CJ99" s="1">
        <f t="shared" si="47"/>
        <v>15</v>
      </c>
      <c r="CK99" s="1">
        <f t="shared" si="48"/>
        <v>14</v>
      </c>
      <c r="CL99" s="1">
        <f t="shared" si="54"/>
        <v>0</v>
      </c>
      <c r="CM99" s="1">
        <f t="shared" si="55"/>
        <v>0</v>
      </c>
      <c r="CN99" s="1">
        <f t="shared" si="56"/>
        <v>15</v>
      </c>
      <c r="CO99" s="1">
        <f t="shared" si="57"/>
        <v>14</v>
      </c>
      <c r="CP99">
        <v>42.9</v>
      </c>
      <c r="CQ99">
        <v>97.3</v>
      </c>
      <c r="CR99">
        <v>5.9</v>
      </c>
      <c r="CS99">
        <v>35</v>
      </c>
      <c r="CT99" s="3">
        <f t="shared" si="46"/>
        <v>31.989999999999995</v>
      </c>
      <c r="CU99">
        <v>4</v>
      </c>
      <c r="CV99">
        <v>90</v>
      </c>
      <c r="CW99">
        <v>964</v>
      </c>
      <c r="CX99" s="62">
        <v>965</v>
      </c>
      <c r="CY99" s="3">
        <v>2</v>
      </c>
      <c r="CZ99" s="3">
        <v>3</v>
      </c>
      <c r="DA99" s="3">
        <v>1</v>
      </c>
      <c r="DB99" s="3">
        <v>0</v>
      </c>
      <c r="DC99" s="3">
        <v>0</v>
      </c>
      <c r="DD99" s="1"/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1">
        <v>0</v>
      </c>
      <c r="DK99" s="3">
        <v>0</v>
      </c>
      <c r="DL99" s="3">
        <v>0</v>
      </c>
      <c r="DM99" s="3">
        <v>0</v>
      </c>
      <c r="DN99" s="3">
        <v>0</v>
      </c>
      <c r="DO99" s="1">
        <v>0</v>
      </c>
      <c r="DP99" s="3">
        <v>0</v>
      </c>
      <c r="DQ99" s="3">
        <v>0</v>
      </c>
      <c r="DR99" s="3">
        <v>0</v>
      </c>
      <c r="DS99" s="3">
        <v>0</v>
      </c>
      <c r="DT99" s="2">
        <v>0</v>
      </c>
      <c r="DU99" s="3">
        <v>0</v>
      </c>
      <c r="DV99" s="3">
        <v>0</v>
      </c>
      <c r="DW99" s="3">
        <v>0</v>
      </c>
      <c r="DX99" s="3">
        <v>0</v>
      </c>
      <c r="DY99" s="58">
        <v>0</v>
      </c>
      <c r="DZ99" s="1">
        <v>0</v>
      </c>
      <c r="EA99" s="1">
        <v>0</v>
      </c>
      <c r="EB99" s="1">
        <v>0</v>
      </c>
      <c r="EC99" s="3">
        <v>0</v>
      </c>
      <c r="ED99" s="3">
        <v>0</v>
      </c>
      <c r="EE99" s="2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2">
        <v>0</v>
      </c>
      <c r="EL99" s="3">
        <v>0</v>
      </c>
      <c r="EM99" s="3">
        <v>0</v>
      </c>
      <c r="EN99" s="3">
        <v>0</v>
      </c>
      <c r="EO99" s="3">
        <v>0</v>
      </c>
      <c r="EP99" s="2">
        <v>0</v>
      </c>
      <c r="EQ99" s="3">
        <v>0</v>
      </c>
      <c r="ER99" s="3">
        <v>0</v>
      </c>
      <c r="ES99" s="3">
        <v>0</v>
      </c>
      <c r="ET99" s="3">
        <v>0</v>
      </c>
      <c r="EU99" s="51">
        <v>0</v>
      </c>
      <c r="EV99" s="3">
        <v>0</v>
      </c>
      <c r="EW99" s="3">
        <v>0</v>
      </c>
      <c r="EX99" s="3">
        <v>0</v>
      </c>
      <c r="EY99" s="3">
        <v>0</v>
      </c>
      <c r="EZ99" s="2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2">
        <v>0</v>
      </c>
    </row>
    <row r="100" spans="1:162">
      <c r="A100" t="s">
        <v>50</v>
      </c>
      <c r="B100" t="s">
        <v>70</v>
      </c>
      <c r="C100" t="s">
        <v>15</v>
      </c>
      <c r="D100">
        <v>12</v>
      </c>
      <c r="E100" t="s">
        <v>187</v>
      </c>
      <c r="F100" t="str">
        <f t="shared" si="31"/>
        <v>PSME-H-12N</v>
      </c>
      <c r="G100" s="49">
        <v>762</v>
      </c>
      <c r="H100" s="1">
        <f t="shared" si="58"/>
        <v>48.617620000000002</v>
      </c>
      <c r="I100" s="3">
        <v>840</v>
      </c>
      <c r="J100" s="1">
        <f t="shared" si="59"/>
        <v>113.8484</v>
      </c>
      <c r="L100" s="1">
        <v>1585</v>
      </c>
      <c r="M100" s="3">
        <v>40.700000000000003</v>
      </c>
      <c r="N100" s="3">
        <v>245</v>
      </c>
      <c r="O100" s="15">
        <v>58.9</v>
      </c>
      <c r="P100" s="16">
        <v>4.3</v>
      </c>
      <c r="Q100" s="3">
        <v>10</v>
      </c>
      <c r="R100" s="3">
        <v>2</v>
      </c>
      <c r="S100" s="3">
        <v>3</v>
      </c>
      <c r="T100" s="3">
        <v>0</v>
      </c>
      <c r="U100" s="3">
        <v>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>
        <v>0</v>
      </c>
      <c r="AE100">
        <v>0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s="62">
        <v>0</v>
      </c>
      <c r="BB100" s="1">
        <f t="shared" si="32"/>
        <v>140</v>
      </c>
      <c r="BC100" s="3">
        <f t="shared" si="51"/>
        <v>60</v>
      </c>
      <c r="BD100" s="1">
        <f t="shared" si="52"/>
        <v>60</v>
      </c>
      <c r="BE100" s="1">
        <f t="shared" si="35"/>
        <v>0</v>
      </c>
      <c r="BF100" s="1">
        <f t="shared" si="53"/>
        <v>60</v>
      </c>
      <c r="BG100" s="1">
        <f t="shared" si="37"/>
        <v>50</v>
      </c>
      <c r="BH100" s="1">
        <f t="shared" si="38"/>
        <v>80</v>
      </c>
      <c r="BI100" s="1">
        <f t="shared" si="39"/>
        <v>30</v>
      </c>
      <c r="BJ100" s="1">
        <f t="shared" si="40"/>
        <v>80</v>
      </c>
      <c r="BK100" s="1">
        <f t="shared" si="41"/>
        <v>110</v>
      </c>
      <c r="BL100" s="1">
        <f t="shared" si="42"/>
        <v>30</v>
      </c>
      <c r="BM100" s="1">
        <f t="shared" si="43"/>
        <v>0</v>
      </c>
      <c r="BN100" s="41">
        <v>0</v>
      </c>
      <c r="BO100" s="41">
        <v>1</v>
      </c>
      <c r="BP100" s="41">
        <v>2</v>
      </c>
      <c r="BQ100" s="41">
        <v>0</v>
      </c>
      <c r="BR100" s="41">
        <v>0</v>
      </c>
      <c r="BS100" s="41">
        <v>0</v>
      </c>
      <c r="BT100" s="41">
        <v>0</v>
      </c>
      <c r="BU100" s="41">
        <v>0</v>
      </c>
      <c r="BV100" s="41">
        <v>0</v>
      </c>
      <c r="BW100" s="41">
        <v>0</v>
      </c>
      <c r="BX100" s="41">
        <v>0</v>
      </c>
      <c r="BY100" s="41">
        <v>0</v>
      </c>
      <c r="BZ100" s="41">
        <v>0</v>
      </c>
      <c r="CA100" s="41">
        <v>0</v>
      </c>
      <c r="CB100" s="41">
        <v>0</v>
      </c>
      <c r="CC100" s="41">
        <v>0</v>
      </c>
      <c r="CD100" s="41">
        <v>0</v>
      </c>
      <c r="CE100" s="41">
        <v>0</v>
      </c>
      <c r="CF100" s="41">
        <v>0</v>
      </c>
      <c r="CG100" s="41">
        <v>0</v>
      </c>
      <c r="CH100" s="41">
        <v>0</v>
      </c>
      <c r="CI100" s="94">
        <v>0</v>
      </c>
      <c r="CJ100" s="1">
        <f t="shared" si="47"/>
        <v>3</v>
      </c>
      <c r="CK100" s="1">
        <f t="shared" si="48"/>
        <v>2</v>
      </c>
      <c r="CL100" s="1">
        <f t="shared" si="54"/>
        <v>2</v>
      </c>
      <c r="CM100" s="1">
        <f t="shared" si="55"/>
        <v>2</v>
      </c>
      <c r="CN100" s="1">
        <f t="shared" si="56"/>
        <v>1</v>
      </c>
      <c r="CO100" s="1">
        <f t="shared" si="57"/>
        <v>0</v>
      </c>
      <c r="CP100">
        <v>45.7</v>
      </c>
      <c r="CQ100">
        <v>85.3</v>
      </c>
      <c r="CR100">
        <v>5.8</v>
      </c>
      <c r="CS100">
        <v>37</v>
      </c>
      <c r="CT100" s="3">
        <f t="shared" si="46"/>
        <v>29.414999999999999</v>
      </c>
      <c r="CU100">
        <v>1</v>
      </c>
      <c r="CV100">
        <v>100</v>
      </c>
      <c r="CW100">
        <v>966</v>
      </c>
      <c r="CX100" s="62">
        <v>967</v>
      </c>
      <c r="CY100" s="3">
        <v>4</v>
      </c>
      <c r="CZ100" s="3">
        <v>8</v>
      </c>
      <c r="DA100" s="3">
        <v>3</v>
      </c>
      <c r="DB100" s="3">
        <v>3</v>
      </c>
      <c r="DC100" s="3">
        <v>0</v>
      </c>
      <c r="DD100" s="1"/>
      <c r="DE100" s="3">
        <v>9</v>
      </c>
      <c r="DF100" s="3">
        <v>3</v>
      </c>
      <c r="DG100" s="3">
        <v>0</v>
      </c>
      <c r="DH100" s="3">
        <v>0</v>
      </c>
      <c r="DI100" s="3">
        <v>0</v>
      </c>
      <c r="DJ100" s="1">
        <v>0</v>
      </c>
      <c r="DK100" s="3">
        <v>0</v>
      </c>
      <c r="DL100" s="3">
        <v>0</v>
      </c>
      <c r="DM100" s="3">
        <v>0</v>
      </c>
      <c r="DN100" s="3">
        <v>0</v>
      </c>
      <c r="DO100" s="1">
        <v>0</v>
      </c>
      <c r="DP100" s="3">
        <v>0</v>
      </c>
      <c r="DQ100" s="3">
        <v>0</v>
      </c>
      <c r="DR100" s="3">
        <v>0</v>
      </c>
      <c r="DS100" s="3">
        <v>0</v>
      </c>
      <c r="DT100" s="2">
        <v>0</v>
      </c>
      <c r="DU100" s="3">
        <v>0</v>
      </c>
      <c r="DV100" s="3">
        <v>0</v>
      </c>
      <c r="DW100" s="3">
        <v>0</v>
      </c>
      <c r="DX100" s="3">
        <v>0</v>
      </c>
      <c r="DY100" s="58">
        <v>0</v>
      </c>
      <c r="DZ100" s="1">
        <v>0</v>
      </c>
      <c r="EA100" s="1">
        <v>0</v>
      </c>
      <c r="EB100" s="1">
        <v>0</v>
      </c>
      <c r="EC100" s="3">
        <v>0</v>
      </c>
      <c r="ED100" s="3">
        <v>0</v>
      </c>
      <c r="EE100" s="2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2">
        <v>0</v>
      </c>
      <c r="EL100" s="3">
        <v>0</v>
      </c>
      <c r="EM100" s="3">
        <v>0</v>
      </c>
      <c r="EN100" s="3">
        <v>0</v>
      </c>
      <c r="EO100" s="3">
        <v>0</v>
      </c>
      <c r="EP100" s="2">
        <v>0</v>
      </c>
      <c r="EQ100" s="3">
        <v>0</v>
      </c>
      <c r="ER100" s="3">
        <v>0</v>
      </c>
      <c r="ES100" s="3">
        <v>0</v>
      </c>
      <c r="ET100" s="3">
        <v>0</v>
      </c>
      <c r="EU100" s="51">
        <v>0</v>
      </c>
      <c r="EV100" s="3">
        <v>0</v>
      </c>
      <c r="EW100" s="3">
        <v>0</v>
      </c>
      <c r="EX100" s="3">
        <v>0</v>
      </c>
      <c r="EY100" s="3">
        <v>0</v>
      </c>
      <c r="EZ100" s="2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2">
        <v>0</v>
      </c>
    </row>
    <row r="101" spans="1:162">
      <c r="A101" t="s">
        <v>50</v>
      </c>
      <c r="B101" t="s">
        <v>70</v>
      </c>
      <c r="C101" t="s">
        <v>15</v>
      </c>
      <c r="D101">
        <v>13</v>
      </c>
      <c r="E101" t="s">
        <v>186</v>
      </c>
      <c r="F101" t="str">
        <f t="shared" si="31"/>
        <v>PSME-H-13C</v>
      </c>
      <c r="G101" s="49">
        <v>608</v>
      </c>
      <c r="H101" s="1">
        <f t="shared" si="58"/>
        <v>48.616079999999997</v>
      </c>
      <c r="I101" s="3">
        <v>911</v>
      </c>
      <c r="J101" s="1">
        <f t="shared" si="59"/>
        <v>113.84911000000001</v>
      </c>
      <c r="L101" s="3">
        <v>1576</v>
      </c>
      <c r="M101" s="3">
        <v>17.7</v>
      </c>
      <c r="N101" s="3">
        <v>245</v>
      </c>
      <c r="O101" s="15">
        <v>30.3</v>
      </c>
      <c r="P101" s="16">
        <v>1.7</v>
      </c>
      <c r="Q101" s="3">
        <v>10</v>
      </c>
      <c r="R101" s="3">
        <v>6</v>
      </c>
      <c r="S101" s="3">
        <v>0</v>
      </c>
      <c r="T101" s="3">
        <v>3</v>
      </c>
      <c r="U101" s="3">
        <v>5</v>
      </c>
      <c r="V101" s="3">
        <v>0</v>
      </c>
      <c r="W101" s="3">
        <v>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s="62">
        <v>0</v>
      </c>
      <c r="BB101" s="1">
        <f t="shared" si="32"/>
        <v>200</v>
      </c>
      <c r="BC101" s="3">
        <f t="shared" si="51"/>
        <v>50</v>
      </c>
      <c r="BD101" s="1">
        <f t="shared" si="52"/>
        <v>50</v>
      </c>
      <c r="BE101" s="1">
        <f t="shared" si="35"/>
        <v>10</v>
      </c>
      <c r="BF101" s="1">
        <f t="shared" si="53"/>
        <v>60</v>
      </c>
      <c r="BG101" s="1">
        <f t="shared" si="37"/>
        <v>110</v>
      </c>
      <c r="BH101" s="1">
        <f t="shared" si="38"/>
        <v>110</v>
      </c>
      <c r="BI101" s="1">
        <f t="shared" si="39"/>
        <v>30</v>
      </c>
      <c r="BJ101" s="1">
        <f t="shared" si="40"/>
        <v>140</v>
      </c>
      <c r="BK101" s="1">
        <f t="shared" si="41"/>
        <v>160</v>
      </c>
      <c r="BL101" s="1">
        <f t="shared" si="42"/>
        <v>0</v>
      </c>
      <c r="BM101" s="1">
        <f t="shared" si="43"/>
        <v>40</v>
      </c>
      <c r="BN101" s="41">
        <v>6</v>
      </c>
      <c r="BO101" s="41">
        <v>1</v>
      </c>
      <c r="BP101" s="41">
        <v>0</v>
      </c>
      <c r="BQ101" s="41">
        <v>1</v>
      </c>
      <c r="BR101" s="41">
        <v>0</v>
      </c>
      <c r="BS101" s="41">
        <v>0</v>
      </c>
      <c r="BT101" s="41">
        <v>0</v>
      </c>
      <c r="BU101" s="41">
        <v>0</v>
      </c>
      <c r="BV101" s="41">
        <v>1</v>
      </c>
      <c r="BW101" s="41">
        <v>0</v>
      </c>
      <c r="BX101" s="41">
        <v>0</v>
      </c>
      <c r="BY101" s="41">
        <v>0</v>
      </c>
      <c r="BZ101" s="41">
        <v>0</v>
      </c>
      <c r="CA101" s="41">
        <v>0</v>
      </c>
      <c r="CB101" s="41">
        <v>0</v>
      </c>
      <c r="CC101" s="41">
        <v>0</v>
      </c>
      <c r="CD101" s="41">
        <v>0</v>
      </c>
      <c r="CE101" s="41">
        <v>0</v>
      </c>
      <c r="CF101" s="41">
        <v>0</v>
      </c>
      <c r="CG101" s="41">
        <v>0</v>
      </c>
      <c r="CH101" s="41">
        <v>0</v>
      </c>
      <c r="CI101" s="94">
        <v>0</v>
      </c>
      <c r="CJ101" s="1">
        <f t="shared" si="47"/>
        <v>9</v>
      </c>
      <c r="CK101" s="1">
        <f t="shared" si="48"/>
        <v>7</v>
      </c>
      <c r="CL101" s="1">
        <f t="shared" si="54"/>
        <v>1</v>
      </c>
      <c r="CM101" s="1">
        <f t="shared" si="55"/>
        <v>0</v>
      </c>
      <c r="CN101" s="1">
        <f t="shared" si="56"/>
        <v>8</v>
      </c>
      <c r="CO101" s="1">
        <f t="shared" si="57"/>
        <v>7</v>
      </c>
      <c r="CP101">
        <v>41.3</v>
      </c>
      <c r="CQ101">
        <v>83.3</v>
      </c>
      <c r="CR101">
        <v>-10.4</v>
      </c>
      <c r="CS101">
        <v>21</v>
      </c>
      <c r="CT101" s="3">
        <f t="shared" si="46"/>
        <v>19.677</v>
      </c>
      <c r="CU101">
        <v>4</v>
      </c>
      <c r="CV101">
        <v>90</v>
      </c>
      <c r="CW101">
        <v>978</v>
      </c>
      <c r="CX101" s="62">
        <v>979</v>
      </c>
      <c r="CY101" s="3">
        <v>6</v>
      </c>
      <c r="CZ101" s="3">
        <v>1</v>
      </c>
      <c r="DA101" s="3">
        <v>1</v>
      </c>
      <c r="DB101" s="3">
        <v>1</v>
      </c>
      <c r="DC101" s="3">
        <v>0</v>
      </c>
      <c r="DD101" s="1"/>
      <c r="DE101" s="3">
        <v>0</v>
      </c>
      <c r="DF101" s="3">
        <v>0</v>
      </c>
      <c r="DG101" s="3">
        <v>0</v>
      </c>
      <c r="DH101" s="3">
        <v>1</v>
      </c>
      <c r="DI101" s="3">
        <v>0</v>
      </c>
      <c r="DJ101" s="1">
        <v>0</v>
      </c>
      <c r="DK101" s="3">
        <v>0</v>
      </c>
      <c r="DL101" s="3">
        <v>0</v>
      </c>
      <c r="DM101" s="3">
        <v>0</v>
      </c>
      <c r="DN101" s="3">
        <v>0</v>
      </c>
      <c r="DO101" s="1">
        <v>0</v>
      </c>
      <c r="DP101" s="3">
        <v>0</v>
      </c>
      <c r="DQ101" s="3">
        <v>0</v>
      </c>
      <c r="DR101" s="3">
        <v>0</v>
      </c>
      <c r="DS101" s="3">
        <v>0</v>
      </c>
      <c r="DT101" s="2">
        <v>0</v>
      </c>
      <c r="DU101" s="3">
        <v>0</v>
      </c>
      <c r="DV101" s="3">
        <v>0</v>
      </c>
      <c r="DW101" s="3">
        <v>0</v>
      </c>
      <c r="DX101" s="3">
        <v>0</v>
      </c>
      <c r="DY101" s="58">
        <v>0</v>
      </c>
      <c r="DZ101" s="1">
        <v>0</v>
      </c>
      <c r="EA101" s="3">
        <v>0</v>
      </c>
      <c r="EB101" s="3">
        <v>0</v>
      </c>
      <c r="EC101" s="3">
        <v>0</v>
      </c>
      <c r="ED101" s="3">
        <v>0</v>
      </c>
      <c r="EE101" s="2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2">
        <v>0</v>
      </c>
      <c r="EL101" s="3">
        <v>0</v>
      </c>
      <c r="EM101" s="3">
        <v>0</v>
      </c>
      <c r="EN101" s="3">
        <v>0</v>
      </c>
      <c r="EO101" s="3">
        <v>0</v>
      </c>
      <c r="EP101" s="2">
        <v>0</v>
      </c>
      <c r="EQ101" s="3">
        <v>0</v>
      </c>
      <c r="ER101" s="3">
        <v>0</v>
      </c>
      <c r="ES101" s="3">
        <v>0</v>
      </c>
      <c r="ET101" s="3">
        <v>0</v>
      </c>
      <c r="EU101" s="51">
        <v>0</v>
      </c>
      <c r="EV101" s="3">
        <v>0</v>
      </c>
      <c r="EW101" s="3">
        <v>0</v>
      </c>
      <c r="EX101" s="3">
        <v>0</v>
      </c>
      <c r="EY101" s="3">
        <v>0</v>
      </c>
      <c r="EZ101" s="2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2">
        <v>0</v>
      </c>
    </row>
    <row r="102" spans="1:162">
      <c r="A102" t="s">
        <v>50</v>
      </c>
      <c r="B102" t="s">
        <v>70</v>
      </c>
      <c r="C102" t="s">
        <v>15</v>
      </c>
      <c r="D102">
        <v>13</v>
      </c>
      <c r="E102" t="s">
        <v>187</v>
      </c>
      <c r="F102" t="str">
        <f t="shared" si="31"/>
        <v>PSME-H-13N</v>
      </c>
      <c r="G102" s="49">
        <v>618</v>
      </c>
      <c r="H102" s="1">
        <f t="shared" si="58"/>
        <v>48.61618</v>
      </c>
      <c r="I102" s="3">
        <v>889</v>
      </c>
      <c r="J102" s="1">
        <f t="shared" si="59"/>
        <v>113.84889</v>
      </c>
      <c r="L102" s="3">
        <v>1577</v>
      </c>
      <c r="M102" s="3">
        <v>17.7</v>
      </c>
      <c r="N102" s="3">
        <v>245</v>
      </c>
      <c r="O102" s="15">
        <v>30</v>
      </c>
      <c r="P102" s="16">
        <v>1.9</v>
      </c>
      <c r="Q102" s="3">
        <v>10</v>
      </c>
      <c r="R102" s="3">
        <v>6</v>
      </c>
      <c r="S102" s="3">
        <v>0</v>
      </c>
      <c r="T102" s="3">
        <v>0</v>
      </c>
      <c r="U102" s="3">
        <v>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s="62">
        <v>0</v>
      </c>
      <c r="BB102" s="1">
        <f t="shared" si="32"/>
        <v>100</v>
      </c>
      <c r="BC102" s="3">
        <f t="shared" si="51"/>
        <v>20</v>
      </c>
      <c r="BD102" s="1">
        <f t="shared" si="52"/>
        <v>20</v>
      </c>
      <c r="BE102" s="1">
        <f t="shared" si="35"/>
        <v>0</v>
      </c>
      <c r="BF102" s="1">
        <f t="shared" si="53"/>
        <v>20</v>
      </c>
      <c r="BG102" s="1">
        <f t="shared" si="37"/>
        <v>80</v>
      </c>
      <c r="BH102" s="1">
        <f t="shared" si="38"/>
        <v>80</v>
      </c>
      <c r="BI102" s="1">
        <f t="shared" si="39"/>
        <v>0</v>
      </c>
      <c r="BJ102" s="1">
        <f t="shared" si="40"/>
        <v>80</v>
      </c>
      <c r="BK102" s="1">
        <f t="shared" si="41"/>
        <v>100</v>
      </c>
      <c r="BL102" s="1">
        <f t="shared" si="42"/>
        <v>0</v>
      </c>
      <c r="BM102" s="1">
        <f t="shared" si="43"/>
        <v>0</v>
      </c>
      <c r="BN102" s="41">
        <v>2</v>
      </c>
      <c r="BO102" s="41">
        <v>1</v>
      </c>
      <c r="BP102" s="41">
        <v>3</v>
      </c>
      <c r="BQ102" s="41">
        <v>0</v>
      </c>
      <c r="BR102" s="41">
        <v>0</v>
      </c>
      <c r="BS102" s="41">
        <v>0</v>
      </c>
      <c r="BT102" s="41">
        <v>0</v>
      </c>
      <c r="BU102" s="41">
        <v>0</v>
      </c>
      <c r="BV102" s="41">
        <v>0</v>
      </c>
      <c r="BW102" s="41">
        <v>0</v>
      </c>
      <c r="BX102" s="41">
        <v>0</v>
      </c>
      <c r="BY102" s="41">
        <v>0</v>
      </c>
      <c r="BZ102" s="41">
        <v>0</v>
      </c>
      <c r="CA102" s="41">
        <v>0</v>
      </c>
      <c r="CB102" s="41">
        <v>0</v>
      </c>
      <c r="CC102" s="41">
        <v>0</v>
      </c>
      <c r="CD102" s="41">
        <v>0</v>
      </c>
      <c r="CE102" s="41">
        <v>0</v>
      </c>
      <c r="CF102" s="41">
        <v>0</v>
      </c>
      <c r="CG102" s="41">
        <v>0</v>
      </c>
      <c r="CH102" s="41">
        <v>0</v>
      </c>
      <c r="CI102" s="94">
        <v>0</v>
      </c>
      <c r="CJ102" s="1">
        <f t="shared" si="47"/>
        <v>6</v>
      </c>
      <c r="CK102" s="1">
        <f t="shared" si="48"/>
        <v>5</v>
      </c>
      <c r="CL102" s="1">
        <f t="shared" si="54"/>
        <v>3</v>
      </c>
      <c r="CM102" s="1">
        <f t="shared" si="55"/>
        <v>3</v>
      </c>
      <c r="CN102" s="1">
        <f t="shared" si="56"/>
        <v>3</v>
      </c>
      <c r="CO102" s="1">
        <f t="shared" si="57"/>
        <v>2</v>
      </c>
      <c r="CP102">
        <v>42.8</v>
      </c>
      <c r="CQ102">
        <v>81.8</v>
      </c>
      <c r="CR102">
        <v>1.7</v>
      </c>
      <c r="CS102">
        <v>23</v>
      </c>
      <c r="CT102" s="3">
        <f t="shared" si="46"/>
        <v>18.422999999999998</v>
      </c>
      <c r="CU102">
        <v>2</v>
      </c>
      <c r="CV102">
        <v>75</v>
      </c>
      <c r="CW102">
        <v>976</v>
      </c>
      <c r="CX102" s="62">
        <v>977</v>
      </c>
      <c r="CY102" s="3">
        <v>7</v>
      </c>
      <c r="CZ102" s="3">
        <v>10</v>
      </c>
      <c r="DA102" s="3">
        <v>8</v>
      </c>
      <c r="DB102" s="3">
        <v>7</v>
      </c>
      <c r="DC102" s="3">
        <v>0</v>
      </c>
      <c r="DD102" s="1"/>
      <c r="DE102" s="3">
        <v>3</v>
      </c>
      <c r="DF102" s="3">
        <v>0</v>
      </c>
      <c r="DG102" s="3">
        <v>0</v>
      </c>
      <c r="DH102" s="3">
        <v>0</v>
      </c>
      <c r="DI102" s="3">
        <v>0</v>
      </c>
      <c r="DJ102" s="1">
        <v>0</v>
      </c>
      <c r="DK102" s="3">
        <v>0</v>
      </c>
      <c r="DL102" s="3">
        <v>0</v>
      </c>
      <c r="DM102" s="3">
        <v>0</v>
      </c>
      <c r="DN102" s="3">
        <v>0</v>
      </c>
      <c r="DO102" s="1">
        <v>0</v>
      </c>
      <c r="DP102" s="3">
        <v>0</v>
      </c>
      <c r="DQ102" s="3">
        <v>0</v>
      </c>
      <c r="DR102" s="3">
        <v>0</v>
      </c>
      <c r="DS102" s="3">
        <v>0</v>
      </c>
      <c r="DT102" s="2">
        <v>0</v>
      </c>
      <c r="DU102" s="3">
        <v>0</v>
      </c>
      <c r="DV102" s="3">
        <v>0</v>
      </c>
      <c r="DW102" s="3">
        <v>0</v>
      </c>
      <c r="DX102" s="3">
        <v>0</v>
      </c>
      <c r="DY102" s="58">
        <v>0</v>
      </c>
      <c r="DZ102" s="1">
        <v>0</v>
      </c>
      <c r="EA102" s="1">
        <v>1</v>
      </c>
      <c r="EB102" s="1">
        <v>1</v>
      </c>
      <c r="EC102" s="3">
        <v>0</v>
      </c>
      <c r="ED102" s="3">
        <v>0</v>
      </c>
      <c r="EE102" s="2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2">
        <v>0</v>
      </c>
      <c r="EL102" s="3">
        <v>0</v>
      </c>
      <c r="EM102" s="3">
        <v>0</v>
      </c>
      <c r="EN102" s="3">
        <v>0</v>
      </c>
      <c r="EO102" s="3">
        <v>0</v>
      </c>
      <c r="EP102" s="2">
        <v>0</v>
      </c>
      <c r="EQ102" s="3">
        <v>0</v>
      </c>
      <c r="ER102" s="3">
        <v>0</v>
      </c>
      <c r="ES102" s="3">
        <v>0</v>
      </c>
      <c r="ET102" s="3">
        <v>0</v>
      </c>
      <c r="EU102" s="51">
        <v>0</v>
      </c>
      <c r="EV102" s="3">
        <v>0</v>
      </c>
      <c r="EW102" s="3">
        <v>0</v>
      </c>
      <c r="EX102" s="3">
        <v>0</v>
      </c>
      <c r="EY102" s="3">
        <v>0</v>
      </c>
      <c r="EZ102" s="2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2">
        <v>0</v>
      </c>
    </row>
    <row r="103" spans="1:162">
      <c r="A103" t="s">
        <v>50</v>
      </c>
      <c r="B103" t="s">
        <v>70</v>
      </c>
      <c r="C103" t="s">
        <v>8</v>
      </c>
      <c r="D103">
        <v>1</v>
      </c>
      <c r="E103" t="s">
        <v>186</v>
      </c>
      <c r="F103" t="str">
        <f t="shared" si="31"/>
        <v>PSME-L-1C</v>
      </c>
      <c r="H103" s="1">
        <v>48.612380000000002</v>
      </c>
      <c r="J103" s="1">
        <v>113.85163</v>
      </c>
      <c r="L103" s="3">
        <v>1364</v>
      </c>
      <c r="M103" s="3">
        <v>57.5</v>
      </c>
      <c r="N103" s="3">
        <v>220</v>
      </c>
      <c r="O103" s="15">
        <v>58.4</v>
      </c>
      <c r="P103" s="16">
        <v>3.5</v>
      </c>
      <c r="Q103" s="3">
        <v>10</v>
      </c>
      <c r="R103" s="3">
        <v>0</v>
      </c>
      <c r="S103" s="3">
        <v>0</v>
      </c>
      <c r="T103" s="3">
        <v>0</v>
      </c>
      <c r="U103">
        <v>7</v>
      </c>
      <c r="V103">
        <v>0</v>
      </c>
      <c r="W103">
        <v>0</v>
      </c>
      <c r="X103" s="3">
        <v>0</v>
      </c>
      <c r="Y103" s="3">
        <v>0</v>
      </c>
      <c r="Z103" s="3">
        <v>0</v>
      </c>
      <c r="AA103">
        <v>2</v>
      </c>
      <c r="AB103">
        <v>0</v>
      </c>
      <c r="AC10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>
        <v>0</v>
      </c>
      <c r="AK103">
        <v>0</v>
      </c>
      <c r="AL103">
        <v>0</v>
      </c>
      <c r="AM103">
        <v>0</v>
      </c>
      <c r="AN103" s="3">
        <v>0</v>
      </c>
      <c r="AO103" s="3">
        <v>0</v>
      </c>
      <c r="AP103">
        <v>1</v>
      </c>
      <c r="AQ103">
        <v>2</v>
      </c>
      <c r="AR103" s="3">
        <v>0</v>
      </c>
      <c r="AS103" s="3">
        <v>0</v>
      </c>
      <c r="AT103" s="3">
        <v>0</v>
      </c>
      <c r="AU103" s="3">
        <v>0</v>
      </c>
      <c r="AV103">
        <v>0</v>
      </c>
      <c r="AW103">
        <v>0</v>
      </c>
      <c r="AX103">
        <v>0</v>
      </c>
      <c r="AY103" s="3">
        <v>0</v>
      </c>
      <c r="AZ103" s="3">
        <v>0</v>
      </c>
      <c r="BA103" s="63">
        <v>0</v>
      </c>
      <c r="BB103" s="1">
        <f t="shared" si="32"/>
        <v>120</v>
      </c>
      <c r="BC103" s="3">
        <f t="shared" si="51"/>
        <v>70</v>
      </c>
      <c r="BD103" s="1">
        <f t="shared" si="52"/>
        <v>70</v>
      </c>
      <c r="BE103" s="1">
        <f t="shared" si="35"/>
        <v>0</v>
      </c>
      <c r="BF103" s="1">
        <f t="shared" si="53"/>
        <v>70</v>
      </c>
      <c r="BG103" s="1">
        <f t="shared" si="37"/>
        <v>30</v>
      </c>
      <c r="BH103" s="1">
        <f t="shared" si="38"/>
        <v>50</v>
      </c>
      <c r="BI103" s="1">
        <f t="shared" si="39"/>
        <v>20</v>
      </c>
      <c r="BJ103" s="1">
        <f t="shared" si="40"/>
        <v>50</v>
      </c>
      <c r="BK103" s="1">
        <f t="shared" si="41"/>
        <v>100</v>
      </c>
      <c r="BL103" s="1">
        <f t="shared" si="42"/>
        <v>20</v>
      </c>
      <c r="BM103" s="1">
        <f t="shared" si="43"/>
        <v>0</v>
      </c>
      <c r="BN103" s="41">
        <v>0</v>
      </c>
      <c r="BO103" s="41">
        <v>0</v>
      </c>
      <c r="BP103" s="41">
        <v>4</v>
      </c>
      <c r="BQ103" s="41">
        <v>0</v>
      </c>
      <c r="BR103" s="41">
        <v>0</v>
      </c>
      <c r="BS103" s="41">
        <v>0</v>
      </c>
      <c r="BT103" s="41">
        <v>2</v>
      </c>
      <c r="BU103" s="41">
        <v>0</v>
      </c>
      <c r="BV103" s="41">
        <v>0</v>
      </c>
      <c r="BW103" s="41">
        <v>0</v>
      </c>
      <c r="BX103" s="41">
        <v>0</v>
      </c>
      <c r="BY103" s="41">
        <v>0</v>
      </c>
      <c r="BZ103" s="41">
        <v>0</v>
      </c>
      <c r="CA103" s="41">
        <v>0</v>
      </c>
      <c r="CB103" s="41">
        <v>0</v>
      </c>
      <c r="CC103" s="41">
        <v>0</v>
      </c>
      <c r="CD103" s="41">
        <v>1</v>
      </c>
      <c r="CE103" s="41">
        <v>0</v>
      </c>
      <c r="CF103" s="41">
        <v>0</v>
      </c>
      <c r="CG103" s="41">
        <v>0</v>
      </c>
      <c r="CH103" s="41">
        <v>0</v>
      </c>
      <c r="CI103" s="94">
        <v>0</v>
      </c>
      <c r="CJ103" s="1">
        <f t="shared" si="47"/>
        <v>7</v>
      </c>
      <c r="CK103" s="1">
        <f t="shared" si="48"/>
        <v>7</v>
      </c>
      <c r="CL103" s="1">
        <f t="shared" si="54"/>
        <v>4</v>
      </c>
      <c r="CM103" s="1">
        <f t="shared" si="55"/>
        <v>4</v>
      </c>
      <c r="CN103" s="1">
        <f t="shared" si="56"/>
        <v>3</v>
      </c>
      <c r="CO103" s="1">
        <f t="shared" si="57"/>
        <v>3</v>
      </c>
      <c r="CP103">
        <v>70.099999999999994</v>
      </c>
      <c r="CQ103">
        <v>131</v>
      </c>
      <c r="CR103">
        <v>-6.6</v>
      </c>
      <c r="CS103">
        <v>20</v>
      </c>
      <c r="CT103" s="3">
        <f t="shared" si="46"/>
        <v>27.52</v>
      </c>
      <c r="CU103">
        <v>4</v>
      </c>
      <c r="CV103" s="3">
        <v>1</v>
      </c>
      <c r="CW103" s="3">
        <v>591</v>
      </c>
      <c r="CX103" s="63">
        <v>592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2" t="s">
        <v>189</v>
      </c>
      <c r="DE103" s="3">
        <v>4</v>
      </c>
      <c r="DF103" s="3">
        <v>4</v>
      </c>
      <c r="DG103" s="3">
        <v>1</v>
      </c>
      <c r="DH103" s="3">
        <v>2</v>
      </c>
      <c r="DI103" s="3">
        <v>2</v>
      </c>
      <c r="DJ103" s="2" t="s">
        <v>189</v>
      </c>
      <c r="DK103" s="3">
        <v>0</v>
      </c>
      <c r="DL103" s="3">
        <v>0</v>
      </c>
      <c r="DM103" s="3">
        <v>0</v>
      </c>
      <c r="DN103" s="3">
        <v>0</v>
      </c>
      <c r="DO103" s="51">
        <v>0</v>
      </c>
      <c r="DP103" s="3">
        <v>0</v>
      </c>
      <c r="DQ103" s="3">
        <v>0</v>
      </c>
      <c r="DR103" s="3">
        <v>0</v>
      </c>
      <c r="DS103" s="3">
        <v>0</v>
      </c>
      <c r="DT103" s="51">
        <v>0</v>
      </c>
      <c r="DU103" s="3">
        <v>0</v>
      </c>
      <c r="DV103" s="3">
        <v>0</v>
      </c>
      <c r="DW103" s="3">
        <v>0</v>
      </c>
      <c r="DX103" s="3">
        <v>0</v>
      </c>
      <c r="DY103" s="59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51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51">
        <v>0</v>
      </c>
      <c r="EL103" s="1">
        <v>0</v>
      </c>
      <c r="EM103" s="3">
        <v>0</v>
      </c>
      <c r="EN103" s="3">
        <v>0</v>
      </c>
      <c r="EO103" s="3">
        <v>0</v>
      </c>
      <c r="EP103" s="51">
        <v>0</v>
      </c>
      <c r="EQ103" s="3">
        <v>0</v>
      </c>
      <c r="ER103" s="3">
        <v>0</v>
      </c>
      <c r="ES103" s="3">
        <v>0</v>
      </c>
      <c r="ET103" s="3">
        <v>0</v>
      </c>
      <c r="EU103" s="51">
        <v>0</v>
      </c>
      <c r="EV103" s="1">
        <v>0</v>
      </c>
      <c r="EW103" s="3">
        <v>0</v>
      </c>
      <c r="EX103" s="3">
        <v>0</v>
      </c>
      <c r="EY103" s="1">
        <v>0</v>
      </c>
      <c r="EZ103" s="2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2" t="s">
        <v>189</v>
      </c>
    </row>
    <row r="104" spans="1:162">
      <c r="A104" t="s">
        <v>50</v>
      </c>
      <c r="B104" t="s">
        <v>70</v>
      </c>
      <c r="C104" t="s">
        <v>8</v>
      </c>
      <c r="D104">
        <v>1</v>
      </c>
      <c r="E104" t="s">
        <v>187</v>
      </c>
      <c r="F104" t="str">
        <f t="shared" si="31"/>
        <v>PSME-L-1N</v>
      </c>
      <c r="H104" s="1">
        <v>48.612470000000002</v>
      </c>
      <c r="J104" s="1">
        <v>113.85146</v>
      </c>
      <c r="L104" s="3">
        <v>1377</v>
      </c>
      <c r="M104" s="3">
        <v>61.7</v>
      </c>
      <c r="N104" s="3">
        <v>220</v>
      </c>
      <c r="O104" s="15">
        <v>73.099999999999994</v>
      </c>
      <c r="P104" s="16">
        <v>4.5</v>
      </c>
      <c r="Q104" s="3">
        <v>10</v>
      </c>
      <c r="R104" s="3">
        <v>0</v>
      </c>
      <c r="S104" s="3">
        <v>0</v>
      </c>
      <c r="T104" s="3">
        <v>0</v>
      </c>
      <c r="U104">
        <v>4</v>
      </c>
      <c r="V104">
        <v>0</v>
      </c>
      <c r="W104">
        <v>0</v>
      </c>
      <c r="X104" s="3">
        <v>0</v>
      </c>
      <c r="Y104" s="3">
        <v>0</v>
      </c>
      <c r="Z104" s="3">
        <v>0</v>
      </c>
      <c r="AA104">
        <v>0</v>
      </c>
      <c r="AB104">
        <v>0</v>
      </c>
      <c r="AC104">
        <v>1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>
        <v>0</v>
      </c>
      <c r="AK104">
        <v>0</v>
      </c>
      <c r="AL104">
        <v>0</v>
      </c>
      <c r="AM104">
        <v>0</v>
      </c>
      <c r="AN104" s="3">
        <v>0</v>
      </c>
      <c r="AO104" s="3">
        <v>0</v>
      </c>
      <c r="AP104">
        <v>1</v>
      </c>
      <c r="AQ104">
        <v>2</v>
      </c>
      <c r="AR104" s="3">
        <v>0</v>
      </c>
      <c r="AS104" s="3">
        <v>0</v>
      </c>
      <c r="AT104" s="3">
        <v>0</v>
      </c>
      <c r="AU104" s="3">
        <v>0</v>
      </c>
      <c r="AV104">
        <v>0</v>
      </c>
      <c r="AW104">
        <v>0</v>
      </c>
      <c r="AX104">
        <v>0</v>
      </c>
      <c r="AY104" s="3">
        <v>0</v>
      </c>
      <c r="AZ104" s="3">
        <v>0</v>
      </c>
      <c r="BA104" s="63">
        <v>0</v>
      </c>
      <c r="BB104" s="1">
        <f t="shared" si="32"/>
        <v>80</v>
      </c>
      <c r="BC104" s="3">
        <f t="shared" si="51"/>
        <v>40</v>
      </c>
      <c r="BD104" s="1">
        <f t="shared" si="52"/>
        <v>40</v>
      </c>
      <c r="BE104" s="1">
        <f t="shared" si="35"/>
        <v>0</v>
      </c>
      <c r="BF104" s="1">
        <f t="shared" si="53"/>
        <v>40</v>
      </c>
      <c r="BG104" s="1">
        <f t="shared" si="37"/>
        <v>10</v>
      </c>
      <c r="BH104" s="1">
        <f t="shared" si="38"/>
        <v>30</v>
      </c>
      <c r="BI104" s="1">
        <f t="shared" si="39"/>
        <v>30</v>
      </c>
      <c r="BJ104" s="1">
        <f t="shared" si="40"/>
        <v>40</v>
      </c>
      <c r="BK104" s="1">
        <f t="shared" si="41"/>
        <v>50</v>
      </c>
      <c r="BL104" s="1">
        <f t="shared" si="42"/>
        <v>20</v>
      </c>
      <c r="BM104" s="1">
        <f t="shared" si="43"/>
        <v>10</v>
      </c>
      <c r="BN104" s="41">
        <v>0</v>
      </c>
      <c r="BO104" s="41">
        <v>0</v>
      </c>
      <c r="BP104" s="41">
        <v>1</v>
      </c>
      <c r="BQ104" s="41">
        <v>0</v>
      </c>
      <c r="BR104" s="41">
        <v>0</v>
      </c>
      <c r="BS104" s="41">
        <v>0</v>
      </c>
      <c r="BT104" s="41">
        <v>1</v>
      </c>
      <c r="BU104" s="41">
        <v>1</v>
      </c>
      <c r="BV104" s="41">
        <v>0</v>
      </c>
      <c r="BW104" s="41">
        <v>0</v>
      </c>
      <c r="BX104" s="41">
        <v>0</v>
      </c>
      <c r="BY104" s="41">
        <v>0</v>
      </c>
      <c r="BZ104" s="41">
        <v>0</v>
      </c>
      <c r="CA104" s="41">
        <v>0</v>
      </c>
      <c r="CB104" s="41">
        <v>0</v>
      </c>
      <c r="CC104" s="41">
        <v>0</v>
      </c>
      <c r="CD104" s="41">
        <v>1</v>
      </c>
      <c r="CE104" s="41">
        <v>2</v>
      </c>
      <c r="CF104" s="41">
        <v>0</v>
      </c>
      <c r="CG104" s="41">
        <v>0</v>
      </c>
      <c r="CH104" s="41">
        <v>0</v>
      </c>
      <c r="CI104" s="41">
        <v>0</v>
      </c>
      <c r="CJ104" s="1">
        <f t="shared" si="47"/>
        <v>6</v>
      </c>
      <c r="CK104" s="1">
        <f t="shared" si="48"/>
        <v>3</v>
      </c>
      <c r="CL104" s="1">
        <f t="shared" si="54"/>
        <v>1</v>
      </c>
      <c r="CM104" s="1">
        <f t="shared" si="55"/>
        <v>1</v>
      </c>
      <c r="CN104" s="1">
        <f t="shared" si="56"/>
        <v>5</v>
      </c>
      <c r="CO104" s="1">
        <f t="shared" si="57"/>
        <v>2</v>
      </c>
      <c r="CP104">
        <v>80</v>
      </c>
      <c r="CQ104">
        <v>214</v>
      </c>
      <c r="CR104">
        <v>-1.1000000000000001</v>
      </c>
      <c r="CS104">
        <v>16</v>
      </c>
      <c r="CT104" s="3">
        <f t="shared" si="46"/>
        <v>34.415999999999997</v>
      </c>
      <c r="CU104">
        <v>0</v>
      </c>
      <c r="CV104" s="3">
        <v>1</v>
      </c>
      <c r="CW104" s="3">
        <v>593</v>
      </c>
      <c r="CX104" s="63">
        <v>594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1" t="s">
        <v>189</v>
      </c>
      <c r="DE104" s="3">
        <v>5</v>
      </c>
      <c r="DF104" s="3">
        <v>4</v>
      </c>
      <c r="DG104" s="3">
        <v>0</v>
      </c>
      <c r="DH104" s="3">
        <v>1</v>
      </c>
      <c r="DI104" s="3">
        <v>12</v>
      </c>
      <c r="DJ104" s="1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89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1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51">
        <v>0</v>
      </c>
      <c r="EV104" s="1">
        <v>0</v>
      </c>
      <c r="EW104" s="3">
        <v>0</v>
      </c>
      <c r="EX104" s="3">
        <v>0</v>
      </c>
      <c r="EY104" s="1">
        <v>0</v>
      </c>
      <c r="EZ104" s="2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2" t="s">
        <v>189</v>
      </c>
    </row>
    <row r="105" spans="1:162">
      <c r="A105" t="s">
        <v>50</v>
      </c>
      <c r="B105" t="s">
        <v>70</v>
      </c>
      <c r="C105" t="s">
        <v>8</v>
      </c>
      <c r="D105">
        <v>2</v>
      </c>
      <c r="E105" t="s">
        <v>186</v>
      </c>
      <c r="F105" t="str">
        <f t="shared" si="31"/>
        <v>PSME-L-2C</v>
      </c>
      <c r="H105" s="1">
        <v>48.612870000000001</v>
      </c>
      <c r="J105" s="1">
        <v>113.85242</v>
      </c>
      <c r="L105" s="3">
        <v>1363</v>
      </c>
      <c r="M105" s="3">
        <v>63.5</v>
      </c>
      <c r="N105" s="3">
        <v>220</v>
      </c>
      <c r="O105" s="15">
        <v>34.200000000000003</v>
      </c>
      <c r="P105" s="16">
        <v>2.5</v>
      </c>
      <c r="Q105" s="3">
        <v>10</v>
      </c>
      <c r="R105" s="3">
        <v>0</v>
      </c>
      <c r="S105" s="3">
        <v>0</v>
      </c>
      <c r="T105" s="3">
        <v>0</v>
      </c>
      <c r="U105">
        <v>9</v>
      </c>
      <c r="V105">
        <v>0</v>
      </c>
      <c r="W105">
        <v>0</v>
      </c>
      <c r="X105" s="3">
        <v>0</v>
      </c>
      <c r="Y105" s="3">
        <v>0</v>
      </c>
      <c r="Z105" s="3">
        <v>0</v>
      </c>
      <c r="AA105">
        <v>2</v>
      </c>
      <c r="AB105">
        <v>0</v>
      </c>
      <c r="AC105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>
        <v>0</v>
      </c>
      <c r="AK105">
        <v>0</v>
      </c>
      <c r="AL105">
        <v>0</v>
      </c>
      <c r="AM105">
        <v>0</v>
      </c>
      <c r="AN105" s="3">
        <v>0</v>
      </c>
      <c r="AO105" s="3">
        <v>0</v>
      </c>
      <c r="AP105">
        <v>0</v>
      </c>
      <c r="AQ105">
        <v>0</v>
      </c>
      <c r="AR105" s="3">
        <v>0</v>
      </c>
      <c r="AS105" s="3">
        <v>0</v>
      </c>
      <c r="AT105" s="3">
        <v>0</v>
      </c>
      <c r="AU105" s="3">
        <v>0</v>
      </c>
      <c r="AV105">
        <v>0</v>
      </c>
      <c r="AW105">
        <v>0</v>
      </c>
      <c r="AX105">
        <v>0</v>
      </c>
      <c r="AY105" s="3">
        <v>0</v>
      </c>
      <c r="AZ105" s="3">
        <v>0</v>
      </c>
      <c r="BA105" s="63">
        <v>0</v>
      </c>
      <c r="BB105" s="1">
        <f t="shared" si="32"/>
        <v>110</v>
      </c>
      <c r="BC105" s="3">
        <f t="shared" si="51"/>
        <v>90</v>
      </c>
      <c r="BD105" s="1">
        <f t="shared" si="52"/>
        <v>90</v>
      </c>
      <c r="BE105" s="1">
        <f t="shared" si="35"/>
        <v>0</v>
      </c>
      <c r="BF105" s="1">
        <f t="shared" si="53"/>
        <v>90</v>
      </c>
      <c r="BG105" s="1">
        <f t="shared" si="37"/>
        <v>20</v>
      </c>
      <c r="BH105" s="1">
        <f t="shared" si="38"/>
        <v>20</v>
      </c>
      <c r="BI105" s="1">
        <f t="shared" si="39"/>
        <v>0</v>
      </c>
      <c r="BJ105" s="1">
        <f t="shared" si="40"/>
        <v>20</v>
      </c>
      <c r="BK105" s="1">
        <f t="shared" si="41"/>
        <v>110</v>
      </c>
      <c r="BL105" s="1">
        <f t="shared" si="42"/>
        <v>0</v>
      </c>
      <c r="BM105" s="1">
        <f t="shared" si="43"/>
        <v>0</v>
      </c>
      <c r="BN105" s="41">
        <v>0</v>
      </c>
      <c r="BO105" s="41">
        <v>0</v>
      </c>
      <c r="BP105" s="41">
        <v>6</v>
      </c>
      <c r="BQ105" s="41">
        <v>0</v>
      </c>
      <c r="BR105" s="41">
        <v>0</v>
      </c>
      <c r="BS105" s="41">
        <v>0</v>
      </c>
      <c r="BT105" s="41">
        <v>1</v>
      </c>
      <c r="BU105" s="41">
        <v>0</v>
      </c>
      <c r="BV105" s="41">
        <v>0</v>
      </c>
      <c r="BW105" s="41">
        <v>0</v>
      </c>
      <c r="BX105" s="41">
        <v>0</v>
      </c>
      <c r="BY105" s="41">
        <v>0</v>
      </c>
      <c r="BZ105" s="41">
        <v>0</v>
      </c>
      <c r="CA105" s="41">
        <v>0</v>
      </c>
      <c r="CB105" s="41">
        <v>0</v>
      </c>
      <c r="CC105" s="41">
        <v>0</v>
      </c>
      <c r="CD105" s="41">
        <v>0</v>
      </c>
      <c r="CE105" s="41">
        <v>0</v>
      </c>
      <c r="CF105" s="41">
        <v>0</v>
      </c>
      <c r="CG105" s="41">
        <v>0</v>
      </c>
      <c r="CH105" s="41">
        <v>0</v>
      </c>
      <c r="CI105" s="41">
        <v>0</v>
      </c>
      <c r="CJ105" s="1">
        <f t="shared" si="47"/>
        <v>7</v>
      </c>
      <c r="CK105" s="1">
        <f t="shared" si="48"/>
        <v>7</v>
      </c>
      <c r="CL105" s="1">
        <f t="shared" si="54"/>
        <v>6</v>
      </c>
      <c r="CM105" s="1">
        <f t="shared" si="55"/>
        <v>6</v>
      </c>
      <c r="CN105" s="1">
        <f t="shared" si="56"/>
        <v>1</v>
      </c>
      <c r="CO105" s="1">
        <f t="shared" si="57"/>
        <v>1</v>
      </c>
      <c r="CP105">
        <v>7.8</v>
      </c>
      <c r="CQ105">
        <v>160</v>
      </c>
      <c r="CR105">
        <v>-12.8</v>
      </c>
      <c r="CS105">
        <v>17</v>
      </c>
      <c r="CT105" s="3">
        <f t="shared" si="46"/>
        <v>29.376000000000005</v>
      </c>
      <c r="CU105">
        <v>4</v>
      </c>
      <c r="CV105" s="3">
        <v>0.75</v>
      </c>
      <c r="CW105" s="3">
        <v>595</v>
      </c>
      <c r="CX105" s="63">
        <v>596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1" t="s">
        <v>189</v>
      </c>
      <c r="DE105" s="3">
        <v>0</v>
      </c>
      <c r="DF105" s="3">
        <v>0</v>
      </c>
      <c r="DG105" s="3">
        <v>0</v>
      </c>
      <c r="DH105" s="3">
        <v>0</v>
      </c>
      <c r="DI105" s="3">
        <v>4</v>
      </c>
      <c r="DJ105" s="1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89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1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51">
        <v>0</v>
      </c>
      <c r="EV105" s="1">
        <v>0</v>
      </c>
      <c r="EW105" s="3">
        <v>0</v>
      </c>
      <c r="EX105" s="3">
        <v>0</v>
      </c>
      <c r="EY105" s="1">
        <v>1</v>
      </c>
      <c r="EZ105" s="2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2" t="s">
        <v>189</v>
      </c>
    </row>
    <row r="106" spans="1:162">
      <c r="A106" t="s">
        <v>50</v>
      </c>
      <c r="B106" t="s">
        <v>70</v>
      </c>
      <c r="C106" t="s">
        <v>8</v>
      </c>
      <c r="D106">
        <v>2</v>
      </c>
      <c r="E106" t="s">
        <v>187</v>
      </c>
      <c r="F106" t="str">
        <f t="shared" si="31"/>
        <v>PSME-L-2N</v>
      </c>
      <c r="H106" s="3">
        <v>48.612859999999998</v>
      </c>
      <c r="J106" s="3">
        <v>113.85247</v>
      </c>
      <c r="L106" s="3">
        <v>1362</v>
      </c>
      <c r="M106" s="3">
        <v>66.099999999999994</v>
      </c>
      <c r="N106" s="3">
        <v>230</v>
      </c>
      <c r="O106" s="15">
        <v>38.799999999999997</v>
      </c>
      <c r="P106" s="16">
        <v>3.2</v>
      </c>
      <c r="Q106" s="3">
        <v>10</v>
      </c>
      <c r="R106" s="3">
        <v>0</v>
      </c>
      <c r="S106" s="3">
        <v>0</v>
      </c>
      <c r="T106" s="3">
        <v>0</v>
      </c>
      <c r="U106">
        <v>8</v>
      </c>
      <c r="V106">
        <v>0</v>
      </c>
      <c r="W106">
        <v>0</v>
      </c>
      <c r="X106" s="3">
        <v>0</v>
      </c>
      <c r="Y106" s="3">
        <v>0</v>
      </c>
      <c r="Z106" s="3">
        <v>0</v>
      </c>
      <c r="AA106">
        <v>0</v>
      </c>
      <c r="AB106">
        <v>0</v>
      </c>
      <c r="AC106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>
        <v>0</v>
      </c>
      <c r="AK106">
        <v>0</v>
      </c>
      <c r="AL106">
        <v>0</v>
      </c>
      <c r="AM106">
        <v>0</v>
      </c>
      <c r="AN106" s="3">
        <v>0</v>
      </c>
      <c r="AO106" s="3">
        <v>0</v>
      </c>
      <c r="AP106">
        <v>0</v>
      </c>
      <c r="AQ106">
        <v>0</v>
      </c>
      <c r="AR106" s="3">
        <v>0</v>
      </c>
      <c r="AS106" s="3">
        <v>0</v>
      </c>
      <c r="AT106" s="3">
        <v>0</v>
      </c>
      <c r="AU106" s="3">
        <v>0</v>
      </c>
      <c r="AV106">
        <v>0</v>
      </c>
      <c r="AW106">
        <v>0</v>
      </c>
      <c r="AX106">
        <v>0</v>
      </c>
      <c r="AY106" s="3">
        <v>0</v>
      </c>
      <c r="AZ106" s="3">
        <v>0</v>
      </c>
      <c r="BA106" s="63">
        <v>0</v>
      </c>
      <c r="BB106" s="1">
        <f t="shared" si="32"/>
        <v>80</v>
      </c>
      <c r="BC106" s="3">
        <f t="shared" si="51"/>
        <v>80</v>
      </c>
      <c r="BD106" s="1">
        <f t="shared" si="52"/>
        <v>80</v>
      </c>
      <c r="BE106" s="1">
        <f t="shared" si="35"/>
        <v>0</v>
      </c>
      <c r="BF106" s="1">
        <f t="shared" si="53"/>
        <v>80</v>
      </c>
      <c r="BG106" s="1">
        <f t="shared" si="37"/>
        <v>0</v>
      </c>
      <c r="BH106" s="1">
        <f t="shared" si="38"/>
        <v>0</v>
      </c>
      <c r="BI106" s="1">
        <f t="shared" si="39"/>
        <v>0</v>
      </c>
      <c r="BJ106" s="1">
        <f t="shared" si="40"/>
        <v>0</v>
      </c>
      <c r="BK106" s="1">
        <f t="shared" si="41"/>
        <v>80</v>
      </c>
      <c r="BL106" s="1">
        <f t="shared" si="42"/>
        <v>0</v>
      </c>
      <c r="BM106" s="1">
        <f t="shared" si="43"/>
        <v>0</v>
      </c>
      <c r="BN106" s="41">
        <v>0</v>
      </c>
      <c r="BO106" s="41">
        <v>0</v>
      </c>
      <c r="BP106" s="41">
        <v>3</v>
      </c>
      <c r="BQ106" s="41">
        <v>0</v>
      </c>
      <c r="BR106" s="41">
        <v>0</v>
      </c>
      <c r="BS106" s="41">
        <v>0</v>
      </c>
      <c r="BT106" s="41">
        <v>0</v>
      </c>
      <c r="BU106" s="41">
        <v>0</v>
      </c>
      <c r="BV106" s="41">
        <v>0</v>
      </c>
      <c r="BW106" s="41">
        <v>0</v>
      </c>
      <c r="BX106" s="41">
        <v>0</v>
      </c>
      <c r="BY106" s="41">
        <v>0</v>
      </c>
      <c r="BZ106" s="41">
        <v>0</v>
      </c>
      <c r="CA106" s="41">
        <v>0</v>
      </c>
      <c r="CB106" s="41">
        <v>0</v>
      </c>
      <c r="CC106" s="41">
        <v>0</v>
      </c>
      <c r="CD106" s="41">
        <v>0</v>
      </c>
      <c r="CE106" s="41">
        <v>0</v>
      </c>
      <c r="CF106" s="41">
        <v>0</v>
      </c>
      <c r="CG106" s="41">
        <v>0</v>
      </c>
      <c r="CH106" s="41">
        <v>0</v>
      </c>
      <c r="CI106" s="41">
        <v>0</v>
      </c>
      <c r="CJ106" s="1">
        <f t="shared" si="47"/>
        <v>3</v>
      </c>
      <c r="CK106" s="1">
        <f t="shared" si="48"/>
        <v>3</v>
      </c>
      <c r="CL106" s="1">
        <f t="shared" si="54"/>
        <v>3</v>
      </c>
      <c r="CM106" s="1">
        <f t="shared" si="55"/>
        <v>3</v>
      </c>
      <c r="CN106" s="1">
        <f t="shared" si="56"/>
        <v>0</v>
      </c>
      <c r="CO106" s="1">
        <f t="shared" si="57"/>
        <v>0</v>
      </c>
      <c r="CP106">
        <v>47.2</v>
      </c>
      <c r="CQ106">
        <v>129</v>
      </c>
      <c r="CR106">
        <v>-5.8</v>
      </c>
      <c r="CS106">
        <v>17</v>
      </c>
      <c r="CT106" s="3">
        <f t="shared" si="46"/>
        <v>22.916000000000004</v>
      </c>
      <c r="CU106">
        <v>2</v>
      </c>
      <c r="CV106" s="3">
        <v>0.5</v>
      </c>
      <c r="CW106" s="3">
        <v>597</v>
      </c>
      <c r="CX106" s="63">
        <v>598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1" t="s">
        <v>189</v>
      </c>
      <c r="DE106" s="3">
        <v>1</v>
      </c>
      <c r="DF106" s="3">
        <v>2</v>
      </c>
      <c r="DG106" s="3">
        <v>0</v>
      </c>
      <c r="DH106" s="3">
        <v>0</v>
      </c>
      <c r="DI106" s="3">
        <v>0</v>
      </c>
      <c r="DJ106" s="1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89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51">
        <v>0</v>
      </c>
      <c r="EV106" s="3">
        <v>0</v>
      </c>
      <c r="EW106" s="3">
        <v>0</v>
      </c>
      <c r="EX106" s="3">
        <v>0</v>
      </c>
      <c r="EY106" s="3">
        <v>0</v>
      </c>
      <c r="EZ106" s="2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2" t="s">
        <v>189</v>
      </c>
    </row>
    <row r="107" spans="1:162">
      <c r="A107" t="s">
        <v>50</v>
      </c>
      <c r="B107" t="s">
        <v>70</v>
      </c>
      <c r="C107" t="s">
        <v>8</v>
      </c>
      <c r="D107">
        <v>3</v>
      </c>
      <c r="E107" t="s">
        <v>186</v>
      </c>
      <c r="F107" t="str">
        <f t="shared" si="31"/>
        <v>PSME-L-3C</v>
      </c>
      <c r="G107" s="1"/>
      <c r="H107" s="3">
        <v>48.612650000000002</v>
      </c>
      <c r="J107" s="3">
        <v>113.85267</v>
      </c>
      <c r="L107" s="3">
        <v>1348</v>
      </c>
      <c r="M107" s="3">
        <v>55.1</v>
      </c>
      <c r="N107" s="3">
        <v>225</v>
      </c>
      <c r="O107" s="1">
        <v>32.9</v>
      </c>
      <c r="P107" s="1">
        <v>2.9</v>
      </c>
      <c r="Q107" s="3">
        <v>10</v>
      </c>
      <c r="R107" s="3">
        <v>0</v>
      </c>
      <c r="S107" s="3">
        <v>0</v>
      </c>
      <c r="T107" s="3">
        <v>0</v>
      </c>
      <c r="U107">
        <v>15</v>
      </c>
      <c r="V107">
        <v>0</v>
      </c>
      <c r="W107">
        <v>0</v>
      </c>
      <c r="X107" s="3">
        <v>0</v>
      </c>
      <c r="Y107" s="3">
        <v>0</v>
      </c>
      <c r="Z107" s="3">
        <v>0</v>
      </c>
      <c r="AA107">
        <v>1</v>
      </c>
      <c r="AB107">
        <v>0</v>
      </c>
      <c r="AC107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>
        <v>0</v>
      </c>
      <c r="AK107">
        <v>0</v>
      </c>
      <c r="AL107">
        <v>0</v>
      </c>
      <c r="AM107">
        <v>0</v>
      </c>
      <c r="AN107" s="3">
        <v>0</v>
      </c>
      <c r="AO107" s="3">
        <v>0</v>
      </c>
      <c r="AP107">
        <v>0</v>
      </c>
      <c r="AQ107">
        <v>0</v>
      </c>
      <c r="AR107" s="3">
        <v>0</v>
      </c>
      <c r="AS107" s="3">
        <v>0</v>
      </c>
      <c r="AT107" s="3">
        <v>0</v>
      </c>
      <c r="AU107" s="3">
        <v>0</v>
      </c>
      <c r="AV107">
        <v>0</v>
      </c>
      <c r="AW107">
        <v>0</v>
      </c>
      <c r="AX107">
        <v>0</v>
      </c>
      <c r="AY107" s="3">
        <v>0</v>
      </c>
      <c r="AZ107" s="3">
        <v>0</v>
      </c>
      <c r="BA107" s="3">
        <v>0</v>
      </c>
      <c r="BB107" s="1">
        <f t="shared" si="32"/>
        <v>160</v>
      </c>
      <c r="BC107" s="3">
        <f t="shared" si="51"/>
        <v>150</v>
      </c>
      <c r="BD107" s="1">
        <f t="shared" si="52"/>
        <v>150</v>
      </c>
      <c r="BE107" s="1">
        <f t="shared" si="35"/>
        <v>0</v>
      </c>
      <c r="BF107" s="1">
        <f t="shared" si="53"/>
        <v>150</v>
      </c>
      <c r="BG107" s="1">
        <f t="shared" si="37"/>
        <v>10</v>
      </c>
      <c r="BH107" s="1">
        <f t="shared" si="38"/>
        <v>10</v>
      </c>
      <c r="BI107" s="1">
        <f t="shared" si="39"/>
        <v>0</v>
      </c>
      <c r="BJ107" s="1">
        <f t="shared" si="40"/>
        <v>10</v>
      </c>
      <c r="BK107" s="1">
        <f t="shared" si="41"/>
        <v>160</v>
      </c>
      <c r="BL107" s="1">
        <f t="shared" si="42"/>
        <v>0</v>
      </c>
      <c r="BM107" s="1">
        <f t="shared" si="43"/>
        <v>0</v>
      </c>
      <c r="BN107" s="41">
        <v>0</v>
      </c>
      <c r="BO107" s="41">
        <v>0</v>
      </c>
      <c r="BP107" s="41">
        <v>7</v>
      </c>
      <c r="BQ107" s="41">
        <v>0</v>
      </c>
      <c r="BR107" s="41">
        <v>0</v>
      </c>
      <c r="BS107" s="41">
        <v>0</v>
      </c>
      <c r="BT107" s="41">
        <v>1</v>
      </c>
      <c r="BU107" s="41">
        <v>0</v>
      </c>
      <c r="BV107" s="41">
        <v>1</v>
      </c>
      <c r="BW107" s="41">
        <v>0</v>
      </c>
      <c r="BX107" s="41">
        <v>0</v>
      </c>
      <c r="BY107" s="41">
        <v>0</v>
      </c>
      <c r="BZ107" s="41">
        <v>0</v>
      </c>
      <c r="CA107" s="41">
        <v>0</v>
      </c>
      <c r="CB107" s="41">
        <v>0</v>
      </c>
      <c r="CC107" s="41">
        <v>0</v>
      </c>
      <c r="CD107" s="41">
        <v>0</v>
      </c>
      <c r="CE107" s="41">
        <v>0</v>
      </c>
      <c r="CF107" s="41">
        <v>0</v>
      </c>
      <c r="CG107" s="41">
        <v>0</v>
      </c>
      <c r="CH107" s="41">
        <v>0</v>
      </c>
      <c r="CI107" s="41">
        <v>0</v>
      </c>
      <c r="CJ107" s="1">
        <f t="shared" si="47"/>
        <v>9</v>
      </c>
      <c r="CK107" s="1">
        <f t="shared" si="48"/>
        <v>9</v>
      </c>
      <c r="CL107" s="1">
        <f t="shared" si="54"/>
        <v>7</v>
      </c>
      <c r="CM107" s="1">
        <f t="shared" si="55"/>
        <v>7</v>
      </c>
      <c r="CN107" s="1">
        <f t="shared" si="56"/>
        <v>2</v>
      </c>
      <c r="CO107" s="1">
        <f t="shared" si="57"/>
        <v>2</v>
      </c>
      <c r="CP107">
        <v>66.8</v>
      </c>
      <c r="CQ107">
        <v>152</v>
      </c>
      <c r="CR107">
        <v>-0.3</v>
      </c>
      <c r="CS107">
        <v>15</v>
      </c>
      <c r="CT107" s="3">
        <f t="shared" si="46"/>
        <v>22.844999999999999</v>
      </c>
      <c r="CU107">
        <v>4</v>
      </c>
      <c r="CV107" s="3">
        <v>0.75</v>
      </c>
      <c r="CW107" s="3">
        <v>601</v>
      </c>
      <c r="CX107" s="3">
        <v>602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1" t="s">
        <v>189</v>
      </c>
      <c r="DE107" s="3">
        <v>0</v>
      </c>
      <c r="DF107" s="3">
        <v>0</v>
      </c>
      <c r="DG107" s="3">
        <v>0</v>
      </c>
      <c r="DH107" s="3">
        <v>1</v>
      </c>
      <c r="DI107" s="3">
        <v>0</v>
      </c>
      <c r="DJ107" s="1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89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1</v>
      </c>
      <c r="EW107" s="3">
        <v>0</v>
      </c>
      <c r="EX107" s="3">
        <v>0</v>
      </c>
      <c r="EY107" s="3">
        <v>0</v>
      </c>
      <c r="EZ107" s="1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1" t="s">
        <v>189</v>
      </c>
    </row>
    <row r="108" spans="1:162">
      <c r="A108" t="s">
        <v>50</v>
      </c>
      <c r="B108" t="s">
        <v>70</v>
      </c>
      <c r="C108" t="s">
        <v>8</v>
      </c>
      <c r="D108">
        <v>3</v>
      </c>
      <c r="E108" t="s">
        <v>187</v>
      </c>
      <c r="F108" t="str">
        <f t="shared" si="31"/>
        <v>PSME-L-3N</v>
      </c>
      <c r="G108" s="1"/>
      <c r="H108" s="3">
        <v>48.612740000000002</v>
      </c>
      <c r="J108" s="3">
        <v>113.85253</v>
      </c>
      <c r="L108" s="3">
        <v>1350</v>
      </c>
      <c r="M108" s="3">
        <v>52.2</v>
      </c>
      <c r="N108" s="3">
        <v>235</v>
      </c>
      <c r="O108" s="1">
        <v>32.4</v>
      </c>
      <c r="P108" s="1">
        <v>2.8</v>
      </c>
      <c r="Q108" s="3">
        <v>10</v>
      </c>
      <c r="R108" s="3">
        <v>0</v>
      </c>
      <c r="S108" s="3">
        <v>0</v>
      </c>
      <c r="T108" s="3">
        <v>0</v>
      </c>
      <c r="U108">
        <v>10</v>
      </c>
      <c r="V108">
        <v>0</v>
      </c>
      <c r="W108">
        <v>0</v>
      </c>
      <c r="X108" s="3">
        <v>0</v>
      </c>
      <c r="Y108" s="3">
        <v>0</v>
      </c>
      <c r="Z108" s="3">
        <v>0</v>
      </c>
      <c r="AA108">
        <v>2</v>
      </c>
      <c r="AB108">
        <v>0</v>
      </c>
      <c r="AC108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>
        <v>0</v>
      </c>
      <c r="AK108">
        <v>0</v>
      </c>
      <c r="AL108">
        <v>0</v>
      </c>
      <c r="AM108">
        <v>0</v>
      </c>
      <c r="AN108" s="3">
        <v>0</v>
      </c>
      <c r="AO108" s="3">
        <v>0</v>
      </c>
      <c r="AP108">
        <v>1</v>
      </c>
      <c r="AQ108">
        <v>0</v>
      </c>
      <c r="AR108" s="3">
        <v>0</v>
      </c>
      <c r="AS108" s="3">
        <v>0</v>
      </c>
      <c r="AT108" s="3">
        <v>0</v>
      </c>
      <c r="AU108" s="3">
        <v>0</v>
      </c>
      <c r="AV108">
        <v>0</v>
      </c>
      <c r="AW108">
        <v>0</v>
      </c>
      <c r="AX108">
        <v>0</v>
      </c>
      <c r="AY108" s="3">
        <v>0</v>
      </c>
      <c r="AZ108" s="3">
        <v>0</v>
      </c>
      <c r="BA108" s="3">
        <v>0</v>
      </c>
      <c r="BB108" s="1">
        <f t="shared" si="32"/>
        <v>130</v>
      </c>
      <c r="BC108" s="3">
        <f t="shared" si="51"/>
        <v>100</v>
      </c>
      <c r="BD108" s="1">
        <f t="shared" si="52"/>
        <v>100</v>
      </c>
      <c r="BE108" s="1">
        <f t="shared" si="35"/>
        <v>0</v>
      </c>
      <c r="BF108" s="1">
        <f t="shared" si="53"/>
        <v>100</v>
      </c>
      <c r="BG108" s="1">
        <f t="shared" si="37"/>
        <v>30</v>
      </c>
      <c r="BH108" s="1">
        <f t="shared" si="38"/>
        <v>30</v>
      </c>
      <c r="BI108" s="1">
        <f t="shared" si="39"/>
        <v>0</v>
      </c>
      <c r="BJ108" s="1">
        <f t="shared" si="40"/>
        <v>30</v>
      </c>
      <c r="BK108" s="1">
        <f t="shared" si="41"/>
        <v>130</v>
      </c>
      <c r="BL108" s="1">
        <f t="shared" si="42"/>
        <v>0</v>
      </c>
      <c r="BM108" s="1">
        <f t="shared" si="43"/>
        <v>0</v>
      </c>
      <c r="BN108" s="41">
        <v>0</v>
      </c>
      <c r="BO108" s="41">
        <v>0</v>
      </c>
      <c r="BP108" s="41">
        <v>5</v>
      </c>
      <c r="BQ108" s="41">
        <v>0</v>
      </c>
      <c r="BR108" s="41">
        <v>0</v>
      </c>
      <c r="BS108" s="41">
        <v>0</v>
      </c>
      <c r="BT108" s="41">
        <v>0</v>
      </c>
      <c r="BU108" s="41">
        <v>0</v>
      </c>
      <c r="BV108" s="41">
        <v>0</v>
      </c>
      <c r="BW108" s="41">
        <v>0</v>
      </c>
      <c r="BX108" s="41">
        <v>0</v>
      </c>
      <c r="BY108" s="41">
        <v>0</v>
      </c>
      <c r="BZ108" s="41">
        <v>0</v>
      </c>
      <c r="CA108" s="41">
        <v>0</v>
      </c>
      <c r="CB108" s="41">
        <v>0</v>
      </c>
      <c r="CC108" s="41">
        <v>0</v>
      </c>
      <c r="CD108" s="41">
        <v>0</v>
      </c>
      <c r="CE108" s="41">
        <v>0</v>
      </c>
      <c r="CF108" s="41">
        <v>0</v>
      </c>
      <c r="CG108" s="41">
        <v>0</v>
      </c>
      <c r="CH108" s="41">
        <v>0</v>
      </c>
      <c r="CI108" s="41">
        <v>0</v>
      </c>
      <c r="CJ108" s="1">
        <f t="shared" si="47"/>
        <v>5</v>
      </c>
      <c r="CK108" s="1">
        <f t="shared" si="48"/>
        <v>5</v>
      </c>
      <c r="CL108" s="1">
        <f t="shared" si="54"/>
        <v>5</v>
      </c>
      <c r="CM108" s="1">
        <f t="shared" si="55"/>
        <v>5</v>
      </c>
      <c r="CN108" s="1">
        <f t="shared" si="56"/>
        <v>0</v>
      </c>
      <c r="CO108" s="1">
        <f t="shared" si="57"/>
        <v>0</v>
      </c>
      <c r="CP108">
        <v>23.2</v>
      </c>
      <c r="CQ108">
        <v>92.7</v>
      </c>
      <c r="CR108">
        <v>-6.1</v>
      </c>
      <c r="CS108">
        <v>22</v>
      </c>
      <c r="CT108" s="3">
        <f t="shared" si="46"/>
        <v>21.736000000000001</v>
      </c>
      <c r="CU108">
        <v>2</v>
      </c>
      <c r="CV108" s="3">
        <v>1</v>
      </c>
      <c r="CW108" s="3">
        <v>599</v>
      </c>
      <c r="CX108" s="3">
        <v>600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1" t="s">
        <v>189</v>
      </c>
      <c r="DE108" s="3">
        <v>3</v>
      </c>
      <c r="DF108" s="3">
        <v>1</v>
      </c>
      <c r="DG108" s="3">
        <v>1</v>
      </c>
      <c r="DH108" s="3">
        <v>1</v>
      </c>
      <c r="DI108" s="3">
        <v>0</v>
      </c>
      <c r="DJ108" s="1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89">
        <v>0</v>
      </c>
      <c r="DZ108" s="3">
        <v>0</v>
      </c>
      <c r="EA108" s="3">
        <v>0</v>
      </c>
      <c r="EB108" s="3">
        <v>1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1">
        <v>1</v>
      </c>
      <c r="EX108" s="1">
        <v>2</v>
      </c>
      <c r="EY108" s="3">
        <v>0</v>
      </c>
      <c r="EZ108" s="1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1" t="s">
        <v>189</v>
      </c>
    </row>
    <row r="109" spans="1:162">
      <c r="A109" t="s">
        <v>50</v>
      </c>
      <c r="B109" t="s">
        <v>70</v>
      </c>
      <c r="C109" t="s">
        <v>8</v>
      </c>
      <c r="D109">
        <v>4</v>
      </c>
      <c r="E109" t="s">
        <v>186</v>
      </c>
      <c r="F109" t="str">
        <f t="shared" si="31"/>
        <v>PSME-L-4C</v>
      </c>
      <c r="G109" s="1"/>
      <c r="H109" s="3">
        <v>48.612659999999998</v>
      </c>
      <c r="J109" s="3">
        <v>113.85323</v>
      </c>
      <c r="L109" s="3">
        <v>1347</v>
      </c>
      <c r="M109" s="3">
        <v>51.5</v>
      </c>
      <c r="N109" s="3">
        <v>240</v>
      </c>
      <c r="O109" s="1">
        <v>39.9</v>
      </c>
      <c r="P109" s="1">
        <v>2.7</v>
      </c>
      <c r="Q109" s="3">
        <v>10</v>
      </c>
      <c r="R109" s="3">
        <v>0</v>
      </c>
      <c r="S109" s="3">
        <v>0</v>
      </c>
      <c r="T109" s="3">
        <v>0</v>
      </c>
      <c r="U109">
        <v>14</v>
      </c>
      <c r="V109">
        <v>0</v>
      </c>
      <c r="W109">
        <v>0</v>
      </c>
      <c r="X109" s="3">
        <v>0</v>
      </c>
      <c r="Y109" s="3">
        <v>0</v>
      </c>
      <c r="Z109" s="3">
        <v>0</v>
      </c>
      <c r="AA109">
        <v>1</v>
      </c>
      <c r="AB109">
        <v>0</v>
      </c>
      <c r="AC109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>
        <v>0</v>
      </c>
      <c r="AK109">
        <v>0</v>
      </c>
      <c r="AL109">
        <v>0</v>
      </c>
      <c r="AM109">
        <v>0</v>
      </c>
      <c r="AN109" s="3">
        <v>0</v>
      </c>
      <c r="AO109" s="3">
        <v>0</v>
      </c>
      <c r="AP109">
        <v>0</v>
      </c>
      <c r="AQ109">
        <v>0</v>
      </c>
      <c r="AR109" s="3">
        <v>0</v>
      </c>
      <c r="AS109" s="3">
        <v>0</v>
      </c>
      <c r="AT109" s="3">
        <v>0</v>
      </c>
      <c r="AU109" s="3">
        <v>0</v>
      </c>
      <c r="AV109">
        <v>0</v>
      </c>
      <c r="AW109">
        <v>0</v>
      </c>
      <c r="AX109">
        <v>0</v>
      </c>
      <c r="AY109" s="3">
        <v>0</v>
      </c>
      <c r="AZ109" s="3">
        <v>0</v>
      </c>
      <c r="BA109" s="3">
        <v>0</v>
      </c>
      <c r="BB109" s="1">
        <f t="shared" si="32"/>
        <v>150</v>
      </c>
      <c r="BC109" s="3">
        <f t="shared" ref="BC109:BC140" si="60">Q109*U109</f>
        <v>140</v>
      </c>
      <c r="BD109" s="1">
        <f t="shared" ref="BD109:BD140" si="61">(U109+V109)*Q109</f>
        <v>140</v>
      </c>
      <c r="BE109" s="1">
        <f t="shared" si="35"/>
        <v>0</v>
      </c>
      <c r="BF109" s="1">
        <f t="shared" ref="BF109:BF140" si="62">SUM(U109:W109)*Q109</f>
        <v>140</v>
      </c>
      <c r="BG109" s="1">
        <f t="shared" si="37"/>
        <v>10</v>
      </c>
      <c r="BH109" s="1">
        <f t="shared" si="38"/>
        <v>10</v>
      </c>
      <c r="BI109" s="1">
        <f t="shared" si="39"/>
        <v>0</v>
      </c>
      <c r="BJ109" s="1">
        <f t="shared" si="40"/>
        <v>10</v>
      </c>
      <c r="BK109" s="1">
        <f t="shared" si="41"/>
        <v>150</v>
      </c>
      <c r="BL109" s="1">
        <f t="shared" si="42"/>
        <v>0</v>
      </c>
      <c r="BM109" s="1">
        <f t="shared" si="43"/>
        <v>0</v>
      </c>
      <c r="BN109" s="41">
        <v>0</v>
      </c>
      <c r="BO109" s="41">
        <v>0</v>
      </c>
      <c r="BP109" s="41">
        <v>6</v>
      </c>
      <c r="BQ109" s="41">
        <v>0</v>
      </c>
      <c r="BR109" s="41">
        <v>0</v>
      </c>
      <c r="BS109" s="41">
        <v>0</v>
      </c>
      <c r="BT109" s="41">
        <v>1</v>
      </c>
      <c r="BU109" s="41">
        <v>0</v>
      </c>
      <c r="BV109" s="41">
        <v>1</v>
      </c>
      <c r="BW109" s="41">
        <v>0</v>
      </c>
      <c r="BX109" s="41">
        <v>0</v>
      </c>
      <c r="BY109" s="41">
        <v>0</v>
      </c>
      <c r="BZ109" s="41">
        <v>0</v>
      </c>
      <c r="CA109" s="41">
        <v>0</v>
      </c>
      <c r="CB109" s="41">
        <v>0</v>
      </c>
      <c r="CC109" s="41">
        <v>0</v>
      </c>
      <c r="CD109" s="41">
        <v>0</v>
      </c>
      <c r="CE109" s="41">
        <v>0</v>
      </c>
      <c r="CF109" s="41">
        <v>0</v>
      </c>
      <c r="CG109" s="41">
        <v>0</v>
      </c>
      <c r="CH109" s="41">
        <v>0</v>
      </c>
      <c r="CI109" s="41">
        <v>0</v>
      </c>
      <c r="CJ109" s="1">
        <f t="shared" si="47"/>
        <v>8</v>
      </c>
      <c r="CK109" s="1">
        <f t="shared" si="48"/>
        <v>8</v>
      </c>
      <c r="CL109" s="1">
        <f t="shared" ref="CL109:CL140" si="63">BP109+BQ109</f>
        <v>6</v>
      </c>
      <c r="CM109" s="1">
        <f t="shared" ref="CM109:CM140" si="64">BP109</f>
        <v>6</v>
      </c>
      <c r="CN109" s="1">
        <f t="shared" si="56"/>
        <v>2</v>
      </c>
      <c r="CO109" s="1">
        <f t="shared" si="57"/>
        <v>2</v>
      </c>
      <c r="CP109">
        <v>73.8</v>
      </c>
      <c r="CQ109">
        <v>110</v>
      </c>
      <c r="CR109">
        <v>-11.2</v>
      </c>
      <c r="CS109">
        <v>18</v>
      </c>
      <c r="CT109" s="3">
        <f t="shared" si="46"/>
        <v>21.815999999999999</v>
      </c>
      <c r="CU109">
        <v>5</v>
      </c>
      <c r="CV109" s="3">
        <v>0.75</v>
      </c>
      <c r="CW109" s="3">
        <v>605</v>
      </c>
      <c r="CX109" s="3">
        <v>606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1" t="s">
        <v>189</v>
      </c>
      <c r="DE109" s="3">
        <v>0</v>
      </c>
      <c r="DF109" s="3">
        <v>0</v>
      </c>
      <c r="DG109" s="3">
        <v>0</v>
      </c>
      <c r="DH109" s="3">
        <v>2</v>
      </c>
      <c r="DI109" s="3">
        <v>0</v>
      </c>
      <c r="DJ109" s="1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89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1">
        <v>1</v>
      </c>
      <c r="EY109" s="1">
        <v>4</v>
      </c>
      <c r="EZ109" s="1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1" t="s">
        <v>189</v>
      </c>
    </row>
    <row r="110" spans="1:162">
      <c r="A110" t="s">
        <v>50</v>
      </c>
      <c r="B110" t="s">
        <v>70</v>
      </c>
      <c r="C110" t="s">
        <v>8</v>
      </c>
      <c r="D110">
        <v>4</v>
      </c>
      <c r="E110" t="s">
        <v>187</v>
      </c>
      <c r="F110" t="str">
        <f t="shared" si="31"/>
        <v>PSME-L-4N</v>
      </c>
      <c r="G110" s="1"/>
      <c r="H110" s="3">
        <v>48.612630000000003</v>
      </c>
      <c r="J110" s="3">
        <v>113.85316</v>
      </c>
      <c r="L110" s="3">
        <v>1347</v>
      </c>
      <c r="M110" s="3">
        <v>58.3</v>
      </c>
      <c r="N110" s="3">
        <v>220</v>
      </c>
      <c r="O110" s="1">
        <v>41.7</v>
      </c>
      <c r="P110" s="1">
        <v>3.4</v>
      </c>
      <c r="Q110" s="3">
        <v>10</v>
      </c>
      <c r="R110" s="3">
        <v>0</v>
      </c>
      <c r="S110" s="3">
        <v>0</v>
      </c>
      <c r="T110" s="3">
        <v>0</v>
      </c>
      <c r="U110">
        <v>10</v>
      </c>
      <c r="V110">
        <v>0</v>
      </c>
      <c r="W110">
        <v>0</v>
      </c>
      <c r="X110" s="3">
        <v>0</v>
      </c>
      <c r="Y110" s="3">
        <v>0</v>
      </c>
      <c r="Z110" s="3">
        <v>0</v>
      </c>
      <c r="AA110">
        <v>2</v>
      </c>
      <c r="AB110">
        <v>0</v>
      </c>
      <c r="AC110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>
        <v>1</v>
      </c>
      <c r="AK110">
        <v>0</v>
      </c>
      <c r="AL110">
        <v>0</v>
      </c>
      <c r="AM110">
        <v>0</v>
      </c>
      <c r="AN110" s="3">
        <v>0</v>
      </c>
      <c r="AO110" s="3">
        <v>0</v>
      </c>
      <c r="AP110">
        <v>0</v>
      </c>
      <c r="AQ110">
        <v>0</v>
      </c>
      <c r="AR110" s="3">
        <v>0</v>
      </c>
      <c r="AS110" s="3">
        <v>0</v>
      </c>
      <c r="AT110" s="3">
        <v>0</v>
      </c>
      <c r="AU110" s="3">
        <v>0</v>
      </c>
      <c r="AV110">
        <v>0</v>
      </c>
      <c r="AW110">
        <v>0</v>
      </c>
      <c r="AX110">
        <v>0</v>
      </c>
      <c r="AY110" s="3">
        <v>0</v>
      </c>
      <c r="AZ110" s="3">
        <v>0</v>
      </c>
      <c r="BA110" s="3">
        <v>0</v>
      </c>
      <c r="BB110" s="1">
        <f t="shared" si="32"/>
        <v>130</v>
      </c>
      <c r="BC110" s="3">
        <f t="shared" si="60"/>
        <v>100</v>
      </c>
      <c r="BD110" s="1">
        <f t="shared" si="61"/>
        <v>100</v>
      </c>
      <c r="BE110" s="1">
        <f t="shared" si="35"/>
        <v>0</v>
      </c>
      <c r="BF110" s="1">
        <f t="shared" si="62"/>
        <v>100</v>
      </c>
      <c r="BG110" s="1">
        <f t="shared" si="37"/>
        <v>30</v>
      </c>
      <c r="BH110" s="1">
        <f t="shared" si="38"/>
        <v>30</v>
      </c>
      <c r="BI110" s="1">
        <f t="shared" si="39"/>
        <v>0</v>
      </c>
      <c r="BJ110" s="1">
        <f t="shared" si="40"/>
        <v>30</v>
      </c>
      <c r="BK110" s="1">
        <f t="shared" si="41"/>
        <v>130</v>
      </c>
      <c r="BL110" s="1">
        <f t="shared" si="42"/>
        <v>0</v>
      </c>
      <c r="BM110" s="1">
        <f t="shared" si="43"/>
        <v>0</v>
      </c>
      <c r="BN110" s="41">
        <v>0</v>
      </c>
      <c r="BO110" s="41">
        <v>0</v>
      </c>
      <c r="BP110" s="41">
        <v>3</v>
      </c>
      <c r="BQ110" s="41">
        <v>0</v>
      </c>
      <c r="BR110" s="41">
        <v>0</v>
      </c>
      <c r="BS110" s="41">
        <v>0</v>
      </c>
      <c r="BT110" s="41">
        <v>0</v>
      </c>
      <c r="BU110" s="41">
        <v>0</v>
      </c>
      <c r="BV110" s="41">
        <v>0</v>
      </c>
      <c r="BW110" s="41">
        <v>0</v>
      </c>
      <c r="BX110" s="41">
        <v>0</v>
      </c>
      <c r="BY110" s="41">
        <v>0</v>
      </c>
      <c r="BZ110" s="41">
        <v>0</v>
      </c>
      <c r="CA110" s="41">
        <v>0</v>
      </c>
      <c r="CB110" s="41">
        <v>0</v>
      </c>
      <c r="CC110" s="41">
        <v>0</v>
      </c>
      <c r="CD110" s="41">
        <v>0</v>
      </c>
      <c r="CE110" s="41">
        <v>0</v>
      </c>
      <c r="CF110" s="41">
        <v>0</v>
      </c>
      <c r="CG110" s="41">
        <v>0</v>
      </c>
      <c r="CH110" s="41">
        <v>0</v>
      </c>
      <c r="CI110" s="41">
        <v>0</v>
      </c>
      <c r="CJ110" s="1">
        <f t="shared" si="47"/>
        <v>3</v>
      </c>
      <c r="CK110" s="1">
        <f t="shared" si="48"/>
        <v>3</v>
      </c>
      <c r="CL110" s="1">
        <f t="shared" si="63"/>
        <v>3</v>
      </c>
      <c r="CM110" s="1">
        <f t="shared" si="64"/>
        <v>3</v>
      </c>
      <c r="CN110" s="1">
        <f t="shared" si="56"/>
        <v>0</v>
      </c>
      <c r="CO110" s="1">
        <f t="shared" si="57"/>
        <v>0</v>
      </c>
      <c r="CP110">
        <v>61.8</v>
      </c>
      <c r="CQ110">
        <v>158</v>
      </c>
      <c r="CR110">
        <v>-11.8</v>
      </c>
      <c r="CS110">
        <v>16</v>
      </c>
      <c r="CT110" s="3">
        <f t="shared" si="46"/>
        <v>27.168000000000003</v>
      </c>
      <c r="CU110">
        <v>2</v>
      </c>
      <c r="CV110" s="3">
        <v>1</v>
      </c>
      <c r="CW110" s="3">
        <v>603</v>
      </c>
      <c r="CX110" s="3">
        <v>604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1" t="s">
        <v>189</v>
      </c>
      <c r="DE110" s="3">
        <v>0</v>
      </c>
      <c r="DF110" s="3">
        <v>0</v>
      </c>
      <c r="DG110" s="3">
        <v>2</v>
      </c>
      <c r="DH110" s="3">
        <v>6</v>
      </c>
      <c r="DI110" s="3">
        <v>0</v>
      </c>
      <c r="DJ110" s="1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89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1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1" t="s">
        <v>189</v>
      </c>
    </row>
    <row r="111" spans="1:162">
      <c r="A111" t="s">
        <v>50</v>
      </c>
      <c r="B111" t="s">
        <v>70</v>
      </c>
      <c r="C111" t="s">
        <v>8</v>
      </c>
      <c r="D111">
        <v>5</v>
      </c>
      <c r="E111" t="s">
        <v>186</v>
      </c>
      <c r="F111" t="str">
        <f t="shared" si="31"/>
        <v>PSME-L-5C</v>
      </c>
      <c r="H111">
        <v>48.612949999999998</v>
      </c>
      <c r="I111"/>
      <c r="J111">
        <v>113.85406</v>
      </c>
      <c r="K111"/>
      <c r="L111">
        <v>1320</v>
      </c>
      <c r="M111">
        <v>35.799999999999997</v>
      </c>
      <c r="N111">
        <v>215</v>
      </c>
      <c r="O111" s="15">
        <v>36.4</v>
      </c>
      <c r="P111" s="16">
        <v>2</v>
      </c>
      <c r="Q111">
        <v>10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s="62">
        <v>0</v>
      </c>
      <c r="BB111">
        <f t="shared" si="32"/>
        <v>150</v>
      </c>
      <c r="BC111">
        <f t="shared" si="60"/>
        <v>50</v>
      </c>
      <c r="BD111">
        <f t="shared" si="61"/>
        <v>50</v>
      </c>
      <c r="BE111">
        <f t="shared" si="35"/>
        <v>10</v>
      </c>
      <c r="BF111">
        <f t="shared" si="62"/>
        <v>60</v>
      </c>
      <c r="BG111">
        <f t="shared" si="37"/>
        <v>70</v>
      </c>
      <c r="BH111">
        <f t="shared" si="38"/>
        <v>90</v>
      </c>
      <c r="BI111">
        <f t="shared" si="39"/>
        <v>20</v>
      </c>
      <c r="BJ111">
        <f t="shared" si="40"/>
        <v>90</v>
      </c>
      <c r="BK111">
        <f t="shared" si="41"/>
        <v>120</v>
      </c>
      <c r="BL111">
        <f t="shared" si="42"/>
        <v>20</v>
      </c>
      <c r="BM111">
        <f t="shared" si="43"/>
        <v>10</v>
      </c>
      <c r="BN111" s="41">
        <v>0</v>
      </c>
      <c r="BO111" s="41">
        <v>0</v>
      </c>
      <c r="BP111" s="41">
        <v>2</v>
      </c>
      <c r="BQ111" s="41">
        <v>0</v>
      </c>
      <c r="BR111" s="41">
        <v>0</v>
      </c>
      <c r="BS111" s="41">
        <v>0</v>
      </c>
      <c r="BT111" s="41">
        <v>1</v>
      </c>
      <c r="BU111" s="41">
        <v>1</v>
      </c>
      <c r="BV111" s="41">
        <v>1</v>
      </c>
      <c r="BW111" s="41">
        <v>0</v>
      </c>
      <c r="BX111" s="41">
        <v>0</v>
      </c>
      <c r="BY111" s="41">
        <v>0</v>
      </c>
      <c r="BZ111" s="41">
        <v>2</v>
      </c>
      <c r="CA111" s="41">
        <v>0</v>
      </c>
      <c r="CB111" s="41">
        <v>0</v>
      </c>
      <c r="CC111" s="41">
        <v>0</v>
      </c>
      <c r="CD111" s="41">
        <v>0</v>
      </c>
      <c r="CE111" s="41">
        <v>0</v>
      </c>
      <c r="CF111" s="41">
        <v>0</v>
      </c>
      <c r="CG111" s="41">
        <v>0</v>
      </c>
      <c r="CH111" s="41">
        <v>0</v>
      </c>
      <c r="CI111" s="41">
        <v>0</v>
      </c>
      <c r="CJ111" s="1">
        <f t="shared" si="47"/>
        <v>7</v>
      </c>
      <c r="CK111" s="1">
        <f t="shared" si="48"/>
        <v>6</v>
      </c>
      <c r="CL111" s="1">
        <f t="shared" si="63"/>
        <v>2</v>
      </c>
      <c r="CM111" s="1">
        <f t="shared" si="64"/>
        <v>2</v>
      </c>
      <c r="CN111" s="1">
        <f t="shared" si="56"/>
        <v>5</v>
      </c>
      <c r="CO111" s="1">
        <f t="shared" si="57"/>
        <v>4</v>
      </c>
      <c r="CP111">
        <v>76.900000000000006</v>
      </c>
      <c r="CQ111">
        <v>159</v>
      </c>
      <c r="CR111">
        <v>-16.600000000000001</v>
      </c>
      <c r="CS111">
        <v>12</v>
      </c>
      <c r="CT111">
        <f t="shared" si="46"/>
        <v>21.071999999999999</v>
      </c>
      <c r="CU111">
        <v>4</v>
      </c>
      <c r="CV111">
        <v>0.75</v>
      </c>
      <c r="CW111">
        <v>607</v>
      </c>
      <c r="CX111" s="62">
        <v>608</v>
      </c>
      <c r="CY111">
        <v>0</v>
      </c>
      <c r="CZ111">
        <v>0</v>
      </c>
      <c r="DA111">
        <v>0</v>
      </c>
      <c r="DB111">
        <v>0</v>
      </c>
      <c r="DC111" s="3">
        <v>0</v>
      </c>
      <c r="DD111" t="s">
        <v>189</v>
      </c>
      <c r="DE111">
        <v>3</v>
      </c>
      <c r="DF111">
        <v>0</v>
      </c>
      <c r="DG111">
        <v>0</v>
      </c>
      <c r="DH111">
        <v>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 s="2">
        <v>0</v>
      </c>
      <c r="EV111">
        <v>0</v>
      </c>
      <c r="EW111">
        <v>1</v>
      </c>
      <c r="EX111">
        <v>1</v>
      </c>
      <c r="EY111">
        <v>2</v>
      </c>
      <c r="EZ111" s="2">
        <v>2</v>
      </c>
      <c r="FA111">
        <v>0</v>
      </c>
      <c r="FB111">
        <v>0</v>
      </c>
      <c r="FC111">
        <v>0</v>
      </c>
      <c r="FD111">
        <v>0</v>
      </c>
      <c r="FE111">
        <v>0</v>
      </c>
      <c r="FF111" s="2" t="s">
        <v>189</v>
      </c>
    </row>
    <row r="112" spans="1:162">
      <c r="A112" t="s">
        <v>50</v>
      </c>
      <c r="B112" t="s">
        <v>70</v>
      </c>
      <c r="C112" t="s">
        <v>8</v>
      </c>
      <c r="D112">
        <v>5</v>
      </c>
      <c r="E112" t="s">
        <v>187</v>
      </c>
      <c r="F112" t="str">
        <f t="shared" si="31"/>
        <v>PSME-L-5N</v>
      </c>
      <c r="H112">
        <v>48.612960000000001</v>
      </c>
      <c r="I112"/>
      <c r="J112">
        <v>113.85415</v>
      </c>
      <c r="K112"/>
      <c r="L112">
        <v>1320</v>
      </c>
      <c r="M112">
        <v>31.4</v>
      </c>
      <c r="N112">
        <v>230</v>
      </c>
      <c r="O112" s="15">
        <v>35.700000000000003</v>
      </c>
      <c r="P112" s="16">
        <v>2.1</v>
      </c>
      <c r="Q112">
        <v>10</v>
      </c>
      <c r="R112">
        <v>0</v>
      </c>
      <c r="S112">
        <v>0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s="62">
        <v>0</v>
      </c>
      <c r="BB112">
        <f t="shared" si="32"/>
        <v>100</v>
      </c>
      <c r="BC112">
        <f t="shared" si="60"/>
        <v>50</v>
      </c>
      <c r="BD112">
        <f t="shared" si="61"/>
        <v>50</v>
      </c>
      <c r="BE112">
        <f t="shared" si="35"/>
        <v>0</v>
      </c>
      <c r="BF112">
        <f t="shared" si="62"/>
        <v>50</v>
      </c>
      <c r="BG112">
        <f t="shared" si="37"/>
        <v>30</v>
      </c>
      <c r="BH112">
        <f t="shared" si="38"/>
        <v>50</v>
      </c>
      <c r="BI112">
        <f t="shared" si="39"/>
        <v>20</v>
      </c>
      <c r="BJ112">
        <f t="shared" si="40"/>
        <v>50</v>
      </c>
      <c r="BK112">
        <f t="shared" si="41"/>
        <v>80</v>
      </c>
      <c r="BL112">
        <f t="shared" si="42"/>
        <v>20</v>
      </c>
      <c r="BM112">
        <f t="shared" si="43"/>
        <v>0</v>
      </c>
      <c r="BN112" s="41">
        <v>0</v>
      </c>
      <c r="BO112" s="41">
        <v>0</v>
      </c>
      <c r="BP112" s="41">
        <v>2</v>
      </c>
      <c r="BQ112" s="41">
        <v>0</v>
      </c>
      <c r="BR112" s="41">
        <v>0</v>
      </c>
      <c r="BS112" s="41">
        <v>0</v>
      </c>
      <c r="BT112" s="41">
        <v>1</v>
      </c>
      <c r="BU112" s="41">
        <v>0</v>
      </c>
      <c r="BV112" s="41">
        <v>1</v>
      </c>
      <c r="BW112" s="41">
        <v>0</v>
      </c>
      <c r="BX112" s="41">
        <v>0</v>
      </c>
      <c r="BY112" s="41">
        <v>0</v>
      </c>
      <c r="BZ112" s="41">
        <v>0</v>
      </c>
      <c r="CA112" s="41">
        <v>0</v>
      </c>
      <c r="CB112" s="41">
        <v>0</v>
      </c>
      <c r="CC112" s="41">
        <v>0</v>
      </c>
      <c r="CD112" s="41">
        <v>0</v>
      </c>
      <c r="CE112" s="41">
        <v>0</v>
      </c>
      <c r="CF112" s="41">
        <v>0</v>
      </c>
      <c r="CG112" s="41">
        <v>0</v>
      </c>
      <c r="CH112" s="41">
        <v>0</v>
      </c>
      <c r="CI112" s="41">
        <v>0</v>
      </c>
      <c r="CJ112" s="1">
        <f t="shared" si="47"/>
        <v>4</v>
      </c>
      <c r="CK112" s="1">
        <f t="shared" si="48"/>
        <v>4</v>
      </c>
      <c r="CL112" s="1">
        <f t="shared" si="63"/>
        <v>2</v>
      </c>
      <c r="CM112" s="1">
        <f t="shared" si="64"/>
        <v>2</v>
      </c>
      <c r="CN112" s="1">
        <f t="shared" si="56"/>
        <v>2</v>
      </c>
      <c r="CO112" s="1">
        <f t="shared" si="57"/>
        <v>2</v>
      </c>
      <c r="CP112">
        <v>77.599999999999994</v>
      </c>
      <c r="CQ112">
        <v>162</v>
      </c>
      <c r="CR112">
        <v>-1.7</v>
      </c>
      <c r="CS112">
        <v>14</v>
      </c>
      <c r="CT112">
        <f t="shared" si="46"/>
        <v>22.917999999999996</v>
      </c>
      <c r="CU112">
        <v>2</v>
      </c>
      <c r="CV112">
        <v>0.66</v>
      </c>
      <c r="CW112">
        <v>609</v>
      </c>
      <c r="CX112" s="62">
        <v>610</v>
      </c>
      <c r="CY112">
        <v>0</v>
      </c>
      <c r="CZ112">
        <v>0</v>
      </c>
      <c r="DA112">
        <v>0</v>
      </c>
      <c r="DB112">
        <v>0</v>
      </c>
      <c r="DC112" s="3">
        <v>0</v>
      </c>
      <c r="DD112" t="s">
        <v>189</v>
      </c>
      <c r="DE112">
        <v>2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2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 s="2">
        <v>0</v>
      </c>
      <c r="EV112">
        <v>0</v>
      </c>
      <c r="EW112">
        <v>1</v>
      </c>
      <c r="EX112">
        <v>0</v>
      </c>
      <c r="EY112">
        <v>0</v>
      </c>
      <c r="EZ112" s="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 s="2" t="s">
        <v>189</v>
      </c>
    </row>
    <row r="113" spans="1:163" s="1" customFormat="1">
      <c r="A113" t="s">
        <v>50</v>
      </c>
      <c r="B113" t="s">
        <v>70</v>
      </c>
      <c r="C113" t="s">
        <v>8</v>
      </c>
      <c r="D113">
        <v>6</v>
      </c>
      <c r="E113" t="s">
        <v>186</v>
      </c>
      <c r="F113" t="str">
        <f t="shared" si="31"/>
        <v>PSME-L-6C</v>
      </c>
      <c r="G113" s="15"/>
      <c r="H113" s="3">
        <v>48.613219999999998</v>
      </c>
      <c r="J113" s="3">
        <v>113.85496000000001</v>
      </c>
      <c r="L113" s="3">
        <v>1310</v>
      </c>
      <c r="M113" s="3">
        <v>37.200000000000003</v>
      </c>
      <c r="N113" s="3">
        <v>225</v>
      </c>
      <c r="O113" s="15">
        <v>36.1</v>
      </c>
      <c r="P113" s="16">
        <v>1.7</v>
      </c>
      <c r="Q113" s="3">
        <v>10</v>
      </c>
      <c r="R113" s="3">
        <v>0</v>
      </c>
      <c r="S113" s="3">
        <v>0</v>
      </c>
      <c r="T113" s="3">
        <v>0</v>
      </c>
      <c r="U113">
        <v>6</v>
      </c>
      <c r="V113">
        <v>0</v>
      </c>
      <c r="W113">
        <v>0</v>
      </c>
      <c r="X113" s="3">
        <v>0</v>
      </c>
      <c r="Y113" s="3">
        <v>0</v>
      </c>
      <c r="Z113" s="3">
        <v>0</v>
      </c>
      <c r="AA113">
        <v>6</v>
      </c>
      <c r="AB113">
        <v>0</v>
      </c>
      <c r="AC11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>
        <v>1</v>
      </c>
      <c r="AK113">
        <v>0</v>
      </c>
      <c r="AL113">
        <v>0</v>
      </c>
      <c r="AM113">
        <v>0</v>
      </c>
      <c r="AN113" s="3">
        <v>0</v>
      </c>
      <c r="AO113" s="3">
        <v>0</v>
      </c>
      <c r="AP113">
        <v>1</v>
      </c>
      <c r="AQ113">
        <v>4</v>
      </c>
      <c r="AR113" s="3">
        <v>0</v>
      </c>
      <c r="AS113" s="3">
        <v>0</v>
      </c>
      <c r="AT113" s="3">
        <v>0</v>
      </c>
      <c r="AU113" s="3">
        <v>0</v>
      </c>
      <c r="AV113">
        <v>0</v>
      </c>
      <c r="AW113">
        <v>0</v>
      </c>
      <c r="AX113">
        <v>0</v>
      </c>
      <c r="AY113" s="3">
        <v>0</v>
      </c>
      <c r="AZ113" s="3">
        <v>0</v>
      </c>
      <c r="BA113" s="63">
        <v>0</v>
      </c>
      <c r="BB113" s="1">
        <f t="shared" si="32"/>
        <v>180</v>
      </c>
      <c r="BC113" s="3">
        <f t="shared" si="60"/>
        <v>60</v>
      </c>
      <c r="BD113" s="1">
        <f t="shared" si="61"/>
        <v>60</v>
      </c>
      <c r="BE113" s="1">
        <f t="shared" si="35"/>
        <v>0</v>
      </c>
      <c r="BF113" s="1">
        <f t="shared" si="62"/>
        <v>60</v>
      </c>
      <c r="BG113" s="1">
        <f t="shared" si="37"/>
        <v>80</v>
      </c>
      <c r="BH113" s="1">
        <f t="shared" si="38"/>
        <v>120</v>
      </c>
      <c r="BI113" s="1">
        <f t="shared" si="39"/>
        <v>40</v>
      </c>
      <c r="BJ113" s="1">
        <f t="shared" si="40"/>
        <v>120</v>
      </c>
      <c r="BK113" s="1">
        <f t="shared" si="41"/>
        <v>140</v>
      </c>
      <c r="BL113" s="1">
        <f t="shared" si="42"/>
        <v>40</v>
      </c>
      <c r="BM113" s="1">
        <f t="shared" si="43"/>
        <v>0</v>
      </c>
      <c r="BN113" s="41">
        <v>0</v>
      </c>
      <c r="BO113" s="41">
        <v>0</v>
      </c>
      <c r="BP113" s="41">
        <v>5</v>
      </c>
      <c r="BQ113" s="41">
        <v>0</v>
      </c>
      <c r="BR113" s="41">
        <v>0</v>
      </c>
      <c r="BS113" s="41">
        <v>0</v>
      </c>
      <c r="BT113" s="41">
        <v>2</v>
      </c>
      <c r="BU113" s="41">
        <v>0</v>
      </c>
      <c r="BV113" s="41">
        <v>0</v>
      </c>
      <c r="BW113" s="41">
        <v>0</v>
      </c>
      <c r="BX113" s="41">
        <v>0</v>
      </c>
      <c r="BY113" s="41">
        <v>0</v>
      </c>
      <c r="BZ113" s="41">
        <v>0</v>
      </c>
      <c r="CA113" s="41">
        <v>0</v>
      </c>
      <c r="CB113" s="41">
        <v>0</v>
      </c>
      <c r="CC113" s="41">
        <v>0</v>
      </c>
      <c r="CD113" s="41">
        <v>0</v>
      </c>
      <c r="CE113" s="41">
        <v>0</v>
      </c>
      <c r="CF113" s="41">
        <v>0</v>
      </c>
      <c r="CG113" s="41">
        <v>0</v>
      </c>
      <c r="CH113" s="41">
        <v>0</v>
      </c>
      <c r="CI113" s="41">
        <v>0</v>
      </c>
      <c r="CJ113" s="1">
        <f t="shared" si="47"/>
        <v>7</v>
      </c>
      <c r="CK113" s="1">
        <f t="shared" si="48"/>
        <v>7</v>
      </c>
      <c r="CL113" s="1">
        <f t="shared" si="63"/>
        <v>5</v>
      </c>
      <c r="CM113" s="1">
        <f t="shared" si="64"/>
        <v>5</v>
      </c>
      <c r="CN113" s="1">
        <f t="shared" si="56"/>
        <v>2</v>
      </c>
      <c r="CO113" s="1">
        <f t="shared" si="57"/>
        <v>2</v>
      </c>
      <c r="CP113">
        <v>77</v>
      </c>
      <c r="CQ113">
        <v>174</v>
      </c>
      <c r="CR113">
        <v>-7.9</v>
      </c>
      <c r="CS113">
        <v>12</v>
      </c>
      <c r="CT113" s="3">
        <f t="shared" si="46"/>
        <v>21.828000000000003</v>
      </c>
      <c r="CU113">
        <v>4</v>
      </c>
      <c r="CV113" s="3">
        <v>1</v>
      </c>
      <c r="CW113" s="3">
        <v>611</v>
      </c>
      <c r="CX113" s="63">
        <v>612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1" t="s">
        <v>189</v>
      </c>
      <c r="DE113" s="3">
        <v>15</v>
      </c>
      <c r="DF113" s="3">
        <v>5</v>
      </c>
      <c r="DG113" s="3">
        <v>1</v>
      </c>
      <c r="DH113" s="3">
        <v>1</v>
      </c>
      <c r="DI113" s="3">
        <v>0</v>
      </c>
      <c r="DJ113" s="1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89">
        <v>0</v>
      </c>
      <c r="DZ113" s="3">
        <v>3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51">
        <v>0</v>
      </c>
      <c r="EV113" s="3">
        <v>0</v>
      </c>
      <c r="EW113" s="3">
        <v>0</v>
      </c>
      <c r="EX113" s="3">
        <v>0</v>
      </c>
      <c r="EY113" s="3">
        <v>0</v>
      </c>
      <c r="EZ113" s="2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2" t="s">
        <v>189</v>
      </c>
      <c r="FG113"/>
    </row>
    <row r="114" spans="1:163" s="1" customFormat="1">
      <c r="A114" t="s">
        <v>50</v>
      </c>
      <c r="B114" t="s">
        <v>70</v>
      </c>
      <c r="C114" t="s">
        <v>8</v>
      </c>
      <c r="D114">
        <v>6</v>
      </c>
      <c r="E114" t="s">
        <v>187</v>
      </c>
      <c r="F114" t="str">
        <f t="shared" si="31"/>
        <v>PSME-L-6N</v>
      </c>
      <c r="G114" s="15"/>
      <c r="H114" s="3">
        <v>48.613239999999998</v>
      </c>
      <c r="J114" s="3">
        <v>113.85518999999999</v>
      </c>
      <c r="L114" s="3">
        <v>1308</v>
      </c>
      <c r="M114" s="3">
        <v>44.6</v>
      </c>
      <c r="N114" s="3">
        <v>225</v>
      </c>
      <c r="O114" s="15">
        <v>37.9</v>
      </c>
      <c r="P114" s="16">
        <v>2.4</v>
      </c>
      <c r="Q114" s="3">
        <v>10</v>
      </c>
      <c r="R114" s="3">
        <v>0</v>
      </c>
      <c r="S114" s="3">
        <v>0</v>
      </c>
      <c r="T114" s="3">
        <v>0</v>
      </c>
      <c r="U114">
        <v>7</v>
      </c>
      <c r="V114">
        <v>0</v>
      </c>
      <c r="W114">
        <v>0</v>
      </c>
      <c r="X114" s="3">
        <v>0</v>
      </c>
      <c r="Y114" s="3">
        <v>0</v>
      </c>
      <c r="Z114" s="3">
        <v>0</v>
      </c>
      <c r="AA114">
        <v>1</v>
      </c>
      <c r="AB114">
        <v>0</v>
      </c>
      <c r="AC114">
        <v>0</v>
      </c>
      <c r="AD114" s="3">
        <v>0</v>
      </c>
      <c r="AE114" s="3">
        <v>0</v>
      </c>
      <c r="AF114" s="3">
        <v>0</v>
      </c>
      <c r="AG114" s="3">
        <v>1</v>
      </c>
      <c r="AH114" s="3">
        <v>0</v>
      </c>
      <c r="AI114" s="3">
        <v>0</v>
      </c>
      <c r="AJ114">
        <v>7</v>
      </c>
      <c r="AK114">
        <v>0</v>
      </c>
      <c r="AL114">
        <v>0</v>
      </c>
      <c r="AM114">
        <v>1</v>
      </c>
      <c r="AN114" s="3">
        <v>0</v>
      </c>
      <c r="AO114" s="3">
        <v>0</v>
      </c>
      <c r="AP114">
        <v>0</v>
      </c>
      <c r="AQ114">
        <v>0</v>
      </c>
      <c r="AR114" s="3">
        <v>0</v>
      </c>
      <c r="AS114" s="3">
        <v>0</v>
      </c>
      <c r="AT114" s="3">
        <v>0</v>
      </c>
      <c r="AU114" s="3">
        <v>0</v>
      </c>
      <c r="AV114">
        <v>0</v>
      </c>
      <c r="AW114">
        <v>0</v>
      </c>
      <c r="AX114">
        <v>0</v>
      </c>
      <c r="AY114" s="3">
        <v>0</v>
      </c>
      <c r="AZ114" s="3">
        <v>0</v>
      </c>
      <c r="BA114" s="63">
        <v>0</v>
      </c>
      <c r="BB114" s="1">
        <f t="shared" si="32"/>
        <v>170</v>
      </c>
      <c r="BC114" s="3">
        <f t="shared" si="60"/>
        <v>70</v>
      </c>
      <c r="BD114" s="1">
        <f t="shared" si="61"/>
        <v>70</v>
      </c>
      <c r="BE114" s="1">
        <f t="shared" si="35"/>
        <v>0</v>
      </c>
      <c r="BF114" s="1">
        <f t="shared" si="62"/>
        <v>70</v>
      </c>
      <c r="BG114" s="1">
        <f t="shared" si="37"/>
        <v>100</v>
      </c>
      <c r="BH114" s="1">
        <f t="shared" si="38"/>
        <v>100</v>
      </c>
      <c r="BI114" s="1">
        <f t="shared" si="39"/>
        <v>0</v>
      </c>
      <c r="BJ114" s="1">
        <f t="shared" si="40"/>
        <v>100</v>
      </c>
      <c r="BK114" s="1">
        <f t="shared" si="41"/>
        <v>170</v>
      </c>
      <c r="BL114" s="1">
        <f t="shared" si="42"/>
        <v>0</v>
      </c>
      <c r="BM114" s="1">
        <f t="shared" si="43"/>
        <v>0</v>
      </c>
      <c r="BN114" s="41">
        <v>0</v>
      </c>
      <c r="BO114" s="41">
        <v>0</v>
      </c>
      <c r="BP114" s="41">
        <v>2</v>
      </c>
      <c r="BQ114" s="41">
        <v>0</v>
      </c>
      <c r="BR114" s="41">
        <v>0</v>
      </c>
      <c r="BS114" s="41">
        <v>0</v>
      </c>
      <c r="BT114" s="41">
        <v>0</v>
      </c>
      <c r="BU114" s="41">
        <v>0</v>
      </c>
      <c r="BV114" s="41">
        <v>0</v>
      </c>
      <c r="BW114" s="41">
        <v>0</v>
      </c>
      <c r="BX114" s="41">
        <v>0</v>
      </c>
      <c r="BY114" s="41">
        <v>0</v>
      </c>
      <c r="BZ114" s="41">
        <v>0</v>
      </c>
      <c r="CA114" s="41">
        <v>0</v>
      </c>
      <c r="CB114" s="41">
        <v>0</v>
      </c>
      <c r="CC114" s="41">
        <v>0</v>
      </c>
      <c r="CD114" s="41">
        <v>0</v>
      </c>
      <c r="CE114" s="41">
        <v>0</v>
      </c>
      <c r="CF114" s="41">
        <v>0</v>
      </c>
      <c r="CG114" s="41">
        <v>0</v>
      </c>
      <c r="CH114" s="41">
        <v>0</v>
      </c>
      <c r="CI114" s="41">
        <v>0</v>
      </c>
      <c r="CJ114" s="1">
        <f t="shared" si="47"/>
        <v>2</v>
      </c>
      <c r="CK114" s="1">
        <f t="shared" si="48"/>
        <v>2</v>
      </c>
      <c r="CL114" s="1">
        <f t="shared" si="63"/>
        <v>2</v>
      </c>
      <c r="CM114" s="1">
        <f t="shared" si="64"/>
        <v>2</v>
      </c>
      <c r="CN114" s="1">
        <f t="shared" si="56"/>
        <v>0</v>
      </c>
      <c r="CO114" s="1">
        <f t="shared" si="57"/>
        <v>0</v>
      </c>
      <c r="CP114">
        <v>82.8</v>
      </c>
      <c r="CQ114">
        <v>158</v>
      </c>
      <c r="CR114">
        <v>-8.5</v>
      </c>
      <c r="CS114">
        <v>15</v>
      </c>
      <c r="CT114" s="3">
        <f t="shared" si="46"/>
        <v>24.975000000000001</v>
      </c>
      <c r="CU114">
        <v>0</v>
      </c>
      <c r="CV114" s="3">
        <v>1</v>
      </c>
      <c r="CW114" s="3">
        <v>613</v>
      </c>
      <c r="CX114" s="63">
        <v>614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1" t="s">
        <v>189</v>
      </c>
      <c r="DE114" s="3">
        <v>1</v>
      </c>
      <c r="DF114" s="3">
        <v>1</v>
      </c>
      <c r="DG114" s="3">
        <v>1</v>
      </c>
      <c r="DH114" s="3">
        <v>0</v>
      </c>
      <c r="DI114" s="3">
        <v>0</v>
      </c>
      <c r="DJ114" s="1">
        <v>0</v>
      </c>
      <c r="DK114" s="3">
        <v>0</v>
      </c>
      <c r="DL114" s="3">
        <v>1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89">
        <v>0</v>
      </c>
      <c r="DZ114" s="3">
        <v>6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1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51">
        <v>0</v>
      </c>
      <c r="EV114" s="3">
        <v>0</v>
      </c>
      <c r="EW114" s="3">
        <v>0</v>
      </c>
      <c r="EX114" s="3">
        <v>0</v>
      </c>
      <c r="EY114" s="3">
        <v>0</v>
      </c>
      <c r="EZ114" s="2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2" t="s">
        <v>189</v>
      </c>
      <c r="FG114"/>
    </row>
    <row r="115" spans="1:163" s="1" customFormat="1">
      <c r="A115" t="s">
        <v>50</v>
      </c>
      <c r="B115" t="s">
        <v>70</v>
      </c>
      <c r="C115" t="s">
        <v>8</v>
      </c>
      <c r="D115">
        <v>7</v>
      </c>
      <c r="E115" t="s">
        <v>186</v>
      </c>
      <c r="F115" t="str">
        <f t="shared" si="31"/>
        <v>PSME-L-7C</v>
      </c>
      <c r="G115" s="15"/>
      <c r="H115" s="3">
        <v>48.613169999999997</v>
      </c>
      <c r="J115" s="3">
        <v>113.85568000000001</v>
      </c>
      <c r="L115" s="3">
        <v>1294</v>
      </c>
      <c r="M115" s="3">
        <v>29.2</v>
      </c>
      <c r="N115" s="3">
        <v>245</v>
      </c>
      <c r="O115" s="15">
        <v>36.200000000000003</v>
      </c>
      <c r="P115" s="16">
        <v>1.5</v>
      </c>
      <c r="Q115" s="3">
        <v>10</v>
      </c>
      <c r="R115" s="3">
        <v>0</v>
      </c>
      <c r="S115" s="3">
        <v>0</v>
      </c>
      <c r="T115" s="3">
        <v>0</v>
      </c>
      <c r="U115">
        <v>1</v>
      </c>
      <c r="V115">
        <v>0</v>
      </c>
      <c r="W115">
        <v>0</v>
      </c>
      <c r="X115" s="3">
        <v>0</v>
      </c>
      <c r="Y115" s="3">
        <v>0</v>
      </c>
      <c r="Z115" s="3">
        <v>0</v>
      </c>
      <c r="AA115">
        <v>5</v>
      </c>
      <c r="AB115">
        <v>0</v>
      </c>
      <c r="AC115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>
        <v>3</v>
      </c>
      <c r="AK115">
        <v>0</v>
      </c>
      <c r="AL115">
        <v>0</v>
      </c>
      <c r="AM115">
        <v>2</v>
      </c>
      <c r="AN115" s="3">
        <v>0</v>
      </c>
      <c r="AO115" s="3">
        <v>0</v>
      </c>
      <c r="AP115">
        <v>1</v>
      </c>
      <c r="AQ115">
        <v>0</v>
      </c>
      <c r="AR115" s="3">
        <v>0</v>
      </c>
      <c r="AS115" s="3">
        <v>0</v>
      </c>
      <c r="AT115" s="3">
        <v>0</v>
      </c>
      <c r="AU115" s="3">
        <v>0</v>
      </c>
      <c r="AV115">
        <v>0</v>
      </c>
      <c r="AW115">
        <v>0</v>
      </c>
      <c r="AX115">
        <v>0</v>
      </c>
      <c r="AY115" s="3">
        <v>0</v>
      </c>
      <c r="AZ115" s="3">
        <v>0</v>
      </c>
      <c r="BA115" s="63">
        <v>0</v>
      </c>
      <c r="BB115" s="1">
        <f t="shared" si="32"/>
        <v>120</v>
      </c>
      <c r="BC115" s="3">
        <f t="shared" si="60"/>
        <v>10</v>
      </c>
      <c r="BD115" s="1">
        <f t="shared" si="61"/>
        <v>10</v>
      </c>
      <c r="BE115" s="1">
        <f t="shared" si="35"/>
        <v>0</v>
      </c>
      <c r="BF115" s="1">
        <f t="shared" si="62"/>
        <v>10</v>
      </c>
      <c r="BG115" s="1">
        <f t="shared" si="37"/>
        <v>110</v>
      </c>
      <c r="BH115" s="1">
        <f t="shared" si="38"/>
        <v>110</v>
      </c>
      <c r="BI115" s="1">
        <f t="shared" si="39"/>
        <v>0</v>
      </c>
      <c r="BJ115" s="1">
        <f t="shared" si="40"/>
        <v>110</v>
      </c>
      <c r="BK115" s="1">
        <f t="shared" si="41"/>
        <v>120</v>
      </c>
      <c r="BL115" s="1">
        <f t="shared" si="42"/>
        <v>0</v>
      </c>
      <c r="BM115" s="1">
        <f t="shared" si="43"/>
        <v>0</v>
      </c>
      <c r="BN115" s="41">
        <v>0</v>
      </c>
      <c r="BO115" s="41">
        <v>0</v>
      </c>
      <c r="BP115" s="41">
        <v>0</v>
      </c>
      <c r="BQ115" s="41">
        <v>0</v>
      </c>
      <c r="BR115" s="41">
        <v>0</v>
      </c>
      <c r="BS115" s="41">
        <v>0</v>
      </c>
      <c r="BT115" s="41">
        <v>3</v>
      </c>
      <c r="BU115" s="41">
        <v>0</v>
      </c>
      <c r="BV115" s="41">
        <v>0</v>
      </c>
      <c r="BW115" s="41">
        <v>0</v>
      </c>
      <c r="BX115" s="41">
        <v>0</v>
      </c>
      <c r="BY115" s="41">
        <v>0</v>
      </c>
      <c r="BZ115" s="41">
        <v>3</v>
      </c>
      <c r="CA115" s="41">
        <v>0</v>
      </c>
      <c r="CB115" s="41">
        <v>0</v>
      </c>
      <c r="CC115" s="41">
        <v>0</v>
      </c>
      <c r="CD115" s="41">
        <v>0</v>
      </c>
      <c r="CE115" s="41">
        <v>0</v>
      </c>
      <c r="CF115" s="41">
        <v>0</v>
      </c>
      <c r="CG115" s="41">
        <v>0</v>
      </c>
      <c r="CH115" s="41">
        <v>0</v>
      </c>
      <c r="CI115" s="41">
        <v>0</v>
      </c>
      <c r="CJ115" s="1">
        <f t="shared" si="47"/>
        <v>6</v>
      </c>
      <c r="CK115" s="1">
        <f t="shared" si="48"/>
        <v>6</v>
      </c>
      <c r="CL115" s="1">
        <f t="shared" si="63"/>
        <v>0</v>
      </c>
      <c r="CM115" s="1">
        <f t="shared" si="64"/>
        <v>0</v>
      </c>
      <c r="CN115" s="1">
        <f t="shared" si="56"/>
        <v>6</v>
      </c>
      <c r="CO115" s="1">
        <f t="shared" si="57"/>
        <v>6</v>
      </c>
      <c r="CP115">
        <v>99.6</v>
      </c>
      <c r="CQ115">
        <v>136</v>
      </c>
      <c r="CR115">
        <v>-5.6</v>
      </c>
      <c r="CS115">
        <v>19</v>
      </c>
      <c r="CT115" s="3">
        <f t="shared" si="46"/>
        <v>26.904</v>
      </c>
      <c r="CU115">
        <v>4</v>
      </c>
      <c r="CV115" s="3">
        <v>0.9</v>
      </c>
      <c r="CW115" s="3">
        <v>617</v>
      </c>
      <c r="CX115" s="63">
        <v>618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1" t="s">
        <v>189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1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89">
        <v>0</v>
      </c>
      <c r="DZ115" s="3">
        <v>0</v>
      </c>
      <c r="EA115" s="1">
        <v>0</v>
      </c>
      <c r="EB115" s="3">
        <v>0</v>
      </c>
      <c r="EC115" s="3">
        <v>3</v>
      </c>
      <c r="ED115" s="3">
        <v>0</v>
      </c>
      <c r="EE115" s="3">
        <v>0</v>
      </c>
      <c r="EF115" s="3">
        <v>5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51">
        <v>0</v>
      </c>
      <c r="EV115" s="3">
        <v>0</v>
      </c>
      <c r="EW115" s="3">
        <v>0</v>
      </c>
      <c r="EX115" s="3">
        <v>0</v>
      </c>
      <c r="EY115" s="3">
        <v>0</v>
      </c>
      <c r="EZ115" s="2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2" t="s">
        <v>189</v>
      </c>
      <c r="FG115"/>
    </row>
    <row r="116" spans="1:163" s="1" customFormat="1">
      <c r="A116" t="s">
        <v>50</v>
      </c>
      <c r="B116" t="s">
        <v>70</v>
      </c>
      <c r="C116" t="s">
        <v>8</v>
      </c>
      <c r="D116">
        <v>7</v>
      </c>
      <c r="E116" t="s">
        <v>187</v>
      </c>
      <c r="F116" t="str">
        <f t="shared" si="31"/>
        <v>PSME-L-7N</v>
      </c>
      <c r="G116" s="15"/>
      <c r="H116" s="3">
        <v>48.613140000000001</v>
      </c>
      <c r="J116" s="3">
        <v>113.85550000000001</v>
      </c>
      <c r="K116" s="1">
        <f>AVERAGE(L101:L130)</f>
        <v>1350.9</v>
      </c>
      <c r="L116" s="3">
        <v>1297</v>
      </c>
      <c r="M116" s="3">
        <v>26</v>
      </c>
      <c r="N116" s="3">
        <v>230</v>
      </c>
      <c r="O116" s="15">
        <v>31.7</v>
      </c>
      <c r="P116" s="16">
        <v>1.9</v>
      </c>
      <c r="Q116" s="3">
        <v>10</v>
      </c>
      <c r="R116" s="3">
        <v>0</v>
      </c>
      <c r="S116" s="3">
        <v>0</v>
      </c>
      <c r="T116" s="3">
        <v>0</v>
      </c>
      <c r="U116">
        <v>2</v>
      </c>
      <c r="V116">
        <v>0</v>
      </c>
      <c r="W116">
        <v>0</v>
      </c>
      <c r="X116" s="3">
        <v>0</v>
      </c>
      <c r="Y116" s="3">
        <v>0</v>
      </c>
      <c r="Z116" s="3">
        <v>0</v>
      </c>
      <c r="AA116">
        <v>0</v>
      </c>
      <c r="AB116">
        <v>0</v>
      </c>
      <c r="AC116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>
        <v>12</v>
      </c>
      <c r="AK116">
        <v>0</v>
      </c>
      <c r="AL116">
        <v>0</v>
      </c>
      <c r="AM116">
        <v>1</v>
      </c>
      <c r="AN116" s="3">
        <v>0</v>
      </c>
      <c r="AO116" s="3">
        <v>0</v>
      </c>
      <c r="AP116">
        <v>1</v>
      </c>
      <c r="AQ116">
        <v>0</v>
      </c>
      <c r="AR116" s="3">
        <v>0</v>
      </c>
      <c r="AS116" s="3">
        <v>0</v>
      </c>
      <c r="AT116" s="3">
        <v>0</v>
      </c>
      <c r="AU116" s="3">
        <v>0</v>
      </c>
      <c r="AV116">
        <v>0</v>
      </c>
      <c r="AW116">
        <v>0</v>
      </c>
      <c r="AX116">
        <v>0</v>
      </c>
      <c r="AY116" s="3">
        <v>0</v>
      </c>
      <c r="AZ116" s="3">
        <v>0</v>
      </c>
      <c r="BA116" s="63">
        <v>0</v>
      </c>
      <c r="BB116" s="1">
        <f t="shared" si="32"/>
        <v>160</v>
      </c>
      <c r="BC116" s="3">
        <f t="shared" si="60"/>
        <v>20</v>
      </c>
      <c r="BD116" s="1">
        <f t="shared" si="61"/>
        <v>20</v>
      </c>
      <c r="BE116" s="1">
        <f t="shared" si="35"/>
        <v>0</v>
      </c>
      <c r="BF116" s="1">
        <f t="shared" si="62"/>
        <v>20</v>
      </c>
      <c r="BG116" s="1">
        <f t="shared" si="37"/>
        <v>140</v>
      </c>
      <c r="BH116" s="1">
        <f t="shared" si="38"/>
        <v>140</v>
      </c>
      <c r="BI116" s="1">
        <f t="shared" si="39"/>
        <v>0</v>
      </c>
      <c r="BJ116" s="1">
        <f t="shared" si="40"/>
        <v>140</v>
      </c>
      <c r="BK116" s="1">
        <f t="shared" si="41"/>
        <v>160</v>
      </c>
      <c r="BL116" s="1">
        <f t="shared" si="42"/>
        <v>0</v>
      </c>
      <c r="BM116" s="1">
        <f t="shared" si="43"/>
        <v>0</v>
      </c>
      <c r="BN116" s="41">
        <v>0</v>
      </c>
      <c r="BO116" s="41">
        <v>0</v>
      </c>
      <c r="BP116" s="41">
        <v>1</v>
      </c>
      <c r="BQ116" s="41">
        <v>0</v>
      </c>
      <c r="BR116" s="41">
        <v>0</v>
      </c>
      <c r="BS116" s="41">
        <v>0</v>
      </c>
      <c r="BT116" s="41">
        <v>0</v>
      </c>
      <c r="BU116" s="41">
        <v>0</v>
      </c>
      <c r="BV116" s="41">
        <v>0</v>
      </c>
      <c r="BW116" s="41">
        <v>0</v>
      </c>
      <c r="BX116" s="41">
        <v>0</v>
      </c>
      <c r="BY116" s="41">
        <v>0</v>
      </c>
      <c r="BZ116" s="41">
        <v>2</v>
      </c>
      <c r="CA116" s="41">
        <v>0</v>
      </c>
      <c r="CB116" s="41">
        <v>0</v>
      </c>
      <c r="CC116" s="41">
        <v>0</v>
      </c>
      <c r="CD116" s="41">
        <v>0</v>
      </c>
      <c r="CE116" s="41">
        <v>0</v>
      </c>
      <c r="CF116" s="41">
        <v>0</v>
      </c>
      <c r="CG116" s="41">
        <v>0</v>
      </c>
      <c r="CH116" s="41">
        <v>0</v>
      </c>
      <c r="CI116" s="41">
        <v>0</v>
      </c>
      <c r="CJ116" s="1">
        <f t="shared" si="47"/>
        <v>3</v>
      </c>
      <c r="CK116" s="1">
        <f t="shared" si="48"/>
        <v>3</v>
      </c>
      <c r="CL116" s="1">
        <f t="shared" si="63"/>
        <v>1</v>
      </c>
      <c r="CM116" s="1">
        <f t="shared" si="64"/>
        <v>1</v>
      </c>
      <c r="CN116" s="1">
        <f t="shared" si="56"/>
        <v>2</v>
      </c>
      <c r="CO116" s="1">
        <f t="shared" si="57"/>
        <v>2</v>
      </c>
      <c r="CP116">
        <v>86</v>
      </c>
      <c r="CQ116">
        <v>149</v>
      </c>
      <c r="CR116">
        <v>-11.3</v>
      </c>
      <c r="CS116">
        <v>16</v>
      </c>
      <c r="CT116" s="3">
        <f t="shared" si="46"/>
        <v>25.648000000000003</v>
      </c>
      <c r="CU116">
        <v>2</v>
      </c>
      <c r="CV116" s="3">
        <v>1</v>
      </c>
      <c r="CW116" s="3">
        <v>615</v>
      </c>
      <c r="CX116" s="63">
        <v>616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1" t="s">
        <v>189</v>
      </c>
      <c r="DE116" s="3">
        <v>3</v>
      </c>
      <c r="DF116" s="3">
        <v>4</v>
      </c>
      <c r="DG116" s="3">
        <v>0</v>
      </c>
      <c r="DH116" s="3">
        <v>2</v>
      </c>
      <c r="DI116" s="3">
        <v>0</v>
      </c>
      <c r="DJ116" s="1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89">
        <v>0</v>
      </c>
      <c r="DZ116" s="3">
        <v>1</v>
      </c>
      <c r="EA116" s="1">
        <v>8</v>
      </c>
      <c r="EB116" s="3">
        <v>0</v>
      </c>
      <c r="EC116" s="3">
        <v>0</v>
      </c>
      <c r="ED116" s="3">
        <v>0</v>
      </c>
      <c r="EE116" s="3">
        <v>0</v>
      </c>
      <c r="EF116" s="3">
        <v>1</v>
      </c>
      <c r="EG116" s="1">
        <v>3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51">
        <v>0</v>
      </c>
      <c r="EV116" s="3">
        <v>0</v>
      </c>
      <c r="EW116" s="3">
        <v>0</v>
      </c>
      <c r="EX116" s="3">
        <v>0</v>
      </c>
      <c r="EY116" s="3">
        <v>0</v>
      </c>
      <c r="EZ116" s="2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2" t="s">
        <v>189</v>
      </c>
      <c r="FG116"/>
    </row>
    <row r="117" spans="1:163" s="40" customFormat="1">
      <c r="A117" s="38" t="s">
        <v>50</v>
      </c>
      <c r="B117" s="38" t="s">
        <v>70</v>
      </c>
      <c r="C117" s="38" t="s">
        <v>8</v>
      </c>
      <c r="D117" s="38">
        <v>8</v>
      </c>
      <c r="E117" s="38" t="s">
        <v>186</v>
      </c>
      <c r="F117" s="38" t="str">
        <f t="shared" si="31"/>
        <v>PSME-L-8C</v>
      </c>
      <c r="G117" s="95"/>
      <c r="H117" s="40">
        <v>48.612020000000001</v>
      </c>
      <c r="J117" s="40">
        <v>113.85635000000001</v>
      </c>
      <c r="L117" s="40">
        <v>1259</v>
      </c>
      <c r="M117" s="40">
        <v>30.5</v>
      </c>
      <c r="N117" s="40">
        <v>235</v>
      </c>
      <c r="O117" s="95">
        <v>36.200000000000003</v>
      </c>
      <c r="P117" s="96">
        <v>1.8</v>
      </c>
      <c r="Q117" s="40">
        <v>10</v>
      </c>
      <c r="R117" s="40">
        <v>0</v>
      </c>
      <c r="S117" s="40">
        <v>0</v>
      </c>
      <c r="T117" s="40">
        <v>0</v>
      </c>
      <c r="U117" s="38">
        <v>0</v>
      </c>
      <c r="V117" s="38">
        <v>0</v>
      </c>
      <c r="W117" s="38">
        <v>0</v>
      </c>
      <c r="X117" s="40">
        <v>0</v>
      </c>
      <c r="Y117" s="40">
        <v>0</v>
      </c>
      <c r="Z117" s="40">
        <v>0</v>
      </c>
      <c r="AA117" s="38">
        <v>3</v>
      </c>
      <c r="AB117" s="38">
        <v>0</v>
      </c>
      <c r="AC117" s="38">
        <v>1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38">
        <v>2</v>
      </c>
      <c r="AQ117" s="38">
        <v>0</v>
      </c>
      <c r="AR117" s="40">
        <v>0</v>
      </c>
      <c r="AS117" s="40">
        <v>0</v>
      </c>
      <c r="AT117" s="40">
        <v>0</v>
      </c>
      <c r="AU117" s="40">
        <v>0</v>
      </c>
      <c r="AV117" s="38">
        <v>0</v>
      </c>
      <c r="AW117" s="38">
        <v>0</v>
      </c>
      <c r="AX117" s="38">
        <v>0</v>
      </c>
      <c r="AY117" s="40">
        <v>0</v>
      </c>
      <c r="AZ117" s="40">
        <v>0</v>
      </c>
      <c r="BA117" s="97">
        <v>0</v>
      </c>
      <c r="BB117" s="40">
        <f t="shared" si="32"/>
        <v>70</v>
      </c>
      <c r="BC117" s="40">
        <f t="shared" si="60"/>
        <v>0</v>
      </c>
      <c r="BD117" s="40">
        <f t="shared" si="61"/>
        <v>0</v>
      </c>
      <c r="BE117" s="40">
        <f t="shared" si="35"/>
        <v>0</v>
      </c>
      <c r="BF117" s="40">
        <f t="shared" si="62"/>
        <v>0</v>
      </c>
      <c r="BG117" s="40">
        <f t="shared" si="37"/>
        <v>60</v>
      </c>
      <c r="BH117" s="40">
        <f t="shared" si="38"/>
        <v>60</v>
      </c>
      <c r="BI117" s="40">
        <f t="shared" si="39"/>
        <v>10</v>
      </c>
      <c r="BJ117" s="40">
        <f t="shared" si="40"/>
        <v>70</v>
      </c>
      <c r="BK117" s="40">
        <f t="shared" si="41"/>
        <v>60</v>
      </c>
      <c r="BL117" s="40">
        <f t="shared" si="42"/>
        <v>0</v>
      </c>
      <c r="BM117" s="40">
        <f t="shared" si="43"/>
        <v>10</v>
      </c>
      <c r="BN117" s="38">
        <v>0</v>
      </c>
      <c r="BO117" s="38">
        <v>0</v>
      </c>
      <c r="BP117" s="38">
        <v>0</v>
      </c>
      <c r="BQ117" s="38">
        <v>0</v>
      </c>
      <c r="BR117" s="38">
        <v>0</v>
      </c>
      <c r="BS117" s="38">
        <v>0</v>
      </c>
      <c r="BT117" s="38">
        <v>2</v>
      </c>
      <c r="BU117" s="38">
        <v>1</v>
      </c>
      <c r="BV117" s="38">
        <v>0</v>
      </c>
      <c r="BW117" s="38">
        <v>0</v>
      </c>
      <c r="BX117" s="38">
        <v>0</v>
      </c>
      <c r="BY117" s="38">
        <v>0</v>
      </c>
      <c r="BZ117" s="38">
        <v>9</v>
      </c>
      <c r="CA117" s="38">
        <v>0</v>
      </c>
      <c r="CB117" s="38">
        <v>0</v>
      </c>
      <c r="CC117" s="38">
        <v>0</v>
      </c>
      <c r="CD117" s="38">
        <v>0</v>
      </c>
      <c r="CE117" s="38">
        <v>0</v>
      </c>
      <c r="CF117" s="38">
        <v>0</v>
      </c>
      <c r="CG117" s="38">
        <v>0</v>
      </c>
      <c r="CH117" s="38">
        <v>0</v>
      </c>
      <c r="CI117" s="38">
        <v>0</v>
      </c>
      <c r="CJ117" s="40">
        <f t="shared" si="47"/>
        <v>12</v>
      </c>
      <c r="CK117" s="40">
        <f t="shared" si="48"/>
        <v>11</v>
      </c>
      <c r="CL117" s="40">
        <f t="shared" si="63"/>
        <v>0</v>
      </c>
      <c r="CM117" s="40">
        <f t="shared" si="64"/>
        <v>0</v>
      </c>
      <c r="CN117" s="40">
        <f t="shared" si="56"/>
        <v>12</v>
      </c>
      <c r="CO117" s="40">
        <f t="shared" si="57"/>
        <v>11</v>
      </c>
      <c r="CP117" s="38">
        <v>63.3</v>
      </c>
      <c r="CQ117" s="38">
        <v>116</v>
      </c>
      <c r="CR117" s="38">
        <v>-10.199999999999999</v>
      </c>
      <c r="CS117" s="38">
        <v>16</v>
      </c>
      <c r="CT117" s="40">
        <f t="shared" si="46"/>
        <v>20.192</v>
      </c>
      <c r="CU117" s="38">
        <v>4</v>
      </c>
      <c r="CV117" s="40">
        <v>1</v>
      </c>
      <c r="CW117" s="40">
        <v>633</v>
      </c>
      <c r="CX117" s="97">
        <v>634</v>
      </c>
      <c r="CY117" s="40">
        <v>0</v>
      </c>
      <c r="CZ117" s="40">
        <v>0</v>
      </c>
      <c r="DA117" s="40">
        <v>0</v>
      </c>
      <c r="DB117" s="40">
        <v>0</v>
      </c>
      <c r="DC117" s="3">
        <v>0</v>
      </c>
      <c r="DD117" s="40" t="s">
        <v>189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>
        <v>0</v>
      </c>
      <c r="DX117" s="40">
        <v>0</v>
      </c>
      <c r="DY117" s="40">
        <v>0</v>
      </c>
      <c r="DZ117" s="40">
        <v>0</v>
      </c>
      <c r="EA117" s="40">
        <v>0</v>
      </c>
      <c r="EB117" s="40">
        <v>2</v>
      </c>
      <c r="EC117" s="40">
        <v>6</v>
      </c>
      <c r="ED117" s="40">
        <v>0</v>
      </c>
      <c r="EE117" s="40">
        <v>0</v>
      </c>
      <c r="EF117" s="40">
        <v>0</v>
      </c>
      <c r="EG117" s="40">
        <v>0</v>
      </c>
      <c r="EH117" s="40">
        <v>0</v>
      </c>
      <c r="EI117" s="40">
        <v>0</v>
      </c>
      <c r="EJ117" s="40">
        <v>0</v>
      </c>
      <c r="EK117" s="40">
        <v>0</v>
      </c>
      <c r="EL117" s="40">
        <v>0</v>
      </c>
      <c r="EM117" s="40">
        <v>0</v>
      </c>
      <c r="EN117" s="40">
        <v>0</v>
      </c>
      <c r="EO117" s="40">
        <v>0</v>
      </c>
      <c r="EP117" s="40">
        <v>0</v>
      </c>
      <c r="EQ117" s="40">
        <v>0</v>
      </c>
      <c r="ER117" s="40">
        <v>0</v>
      </c>
      <c r="ES117" s="40">
        <v>0</v>
      </c>
      <c r="ET117" s="40">
        <v>0</v>
      </c>
      <c r="EU117" s="39">
        <v>0</v>
      </c>
      <c r="EV117" s="40">
        <v>0</v>
      </c>
      <c r="EW117" s="40">
        <v>0</v>
      </c>
      <c r="EX117" s="40">
        <v>0</v>
      </c>
      <c r="EY117" s="40">
        <v>0</v>
      </c>
      <c r="EZ117" s="39">
        <v>0</v>
      </c>
      <c r="FA117" s="40">
        <v>0</v>
      </c>
      <c r="FB117" s="40">
        <v>0</v>
      </c>
      <c r="FC117" s="40">
        <v>0</v>
      </c>
      <c r="FD117" s="40">
        <v>0</v>
      </c>
      <c r="FE117" s="40">
        <v>0</v>
      </c>
      <c r="FF117" s="39" t="s">
        <v>189</v>
      </c>
      <c r="FG117" s="38"/>
    </row>
    <row r="118" spans="1:163" s="1" customFormat="1">
      <c r="A118" t="s">
        <v>50</v>
      </c>
      <c r="B118" t="s">
        <v>70</v>
      </c>
      <c r="C118" t="s">
        <v>8</v>
      </c>
      <c r="D118">
        <v>8</v>
      </c>
      <c r="E118" t="s">
        <v>187</v>
      </c>
      <c r="F118" t="str">
        <f t="shared" si="31"/>
        <v>PSME-L-8N</v>
      </c>
      <c r="G118" s="15"/>
      <c r="H118" s="3">
        <v>48.612070000000003</v>
      </c>
      <c r="J118" s="3">
        <v>113.85608999999999</v>
      </c>
      <c r="L118" s="3">
        <v>1266</v>
      </c>
      <c r="M118" s="3">
        <v>24.4</v>
      </c>
      <c r="N118" s="3">
        <v>225</v>
      </c>
      <c r="O118" s="15">
        <v>33</v>
      </c>
      <c r="P118" s="16">
        <v>1.6</v>
      </c>
      <c r="Q118" s="3">
        <v>10</v>
      </c>
      <c r="R118" s="3">
        <v>0</v>
      </c>
      <c r="S118" s="3">
        <v>0</v>
      </c>
      <c r="T118" s="3">
        <v>0</v>
      </c>
      <c r="U118">
        <v>2</v>
      </c>
      <c r="V118">
        <v>0</v>
      </c>
      <c r="W118">
        <v>0</v>
      </c>
      <c r="X118" s="3">
        <v>0</v>
      </c>
      <c r="Y118" s="3">
        <v>0</v>
      </c>
      <c r="Z118" s="3">
        <v>0</v>
      </c>
      <c r="AA118">
        <v>1</v>
      </c>
      <c r="AB118">
        <v>0</v>
      </c>
      <c r="AC118">
        <v>0</v>
      </c>
      <c r="AD118" s="3">
        <v>0</v>
      </c>
      <c r="AE118" s="3">
        <v>0</v>
      </c>
      <c r="AF118" s="3">
        <v>0</v>
      </c>
      <c r="AG118" s="3">
        <v>3</v>
      </c>
      <c r="AH118" s="3">
        <v>0</v>
      </c>
      <c r="AI118" s="3">
        <v>0</v>
      </c>
      <c r="AJ118">
        <v>9</v>
      </c>
      <c r="AK118">
        <v>0</v>
      </c>
      <c r="AL118">
        <v>0</v>
      </c>
      <c r="AM118">
        <v>0</v>
      </c>
      <c r="AN118" s="3">
        <v>0</v>
      </c>
      <c r="AO118" s="3">
        <v>0</v>
      </c>
      <c r="AP118">
        <v>0</v>
      </c>
      <c r="AQ118">
        <v>0</v>
      </c>
      <c r="AR118" s="3">
        <v>0</v>
      </c>
      <c r="AS118" s="3">
        <v>0</v>
      </c>
      <c r="AT118" s="3">
        <v>0</v>
      </c>
      <c r="AU118" s="3">
        <v>0</v>
      </c>
      <c r="AV118">
        <v>0</v>
      </c>
      <c r="AW118">
        <v>0</v>
      </c>
      <c r="AX118">
        <v>0</v>
      </c>
      <c r="AY118" s="3">
        <v>0</v>
      </c>
      <c r="AZ118" s="3">
        <v>0</v>
      </c>
      <c r="BA118" s="63">
        <v>0</v>
      </c>
      <c r="BB118" s="1">
        <f t="shared" si="32"/>
        <v>150</v>
      </c>
      <c r="BC118" s="3">
        <f t="shared" si="60"/>
        <v>20</v>
      </c>
      <c r="BD118" s="1">
        <f t="shared" si="61"/>
        <v>20</v>
      </c>
      <c r="BE118" s="1">
        <f t="shared" si="35"/>
        <v>0</v>
      </c>
      <c r="BF118" s="1">
        <f t="shared" si="62"/>
        <v>20</v>
      </c>
      <c r="BG118" s="1">
        <f t="shared" si="37"/>
        <v>130</v>
      </c>
      <c r="BH118" s="1">
        <f t="shared" si="38"/>
        <v>130</v>
      </c>
      <c r="BI118" s="1">
        <f t="shared" si="39"/>
        <v>0</v>
      </c>
      <c r="BJ118" s="1">
        <f t="shared" si="40"/>
        <v>130</v>
      </c>
      <c r="BK118" s="1">
        <f t="shared" si="41"/>
        <v>150</v>
      </c>
      <c r="BL118" s="1">
        <f t="shared" si="42"/>
        <v>0</v>
      </c>
      <c r="BM118" s="1">
        <f t="shared" si="43"/>
        <v>0</v>
      </c>
      <c r="BN118" s="41">
        <v>0</v>
      </c>
      <c r="BO118" s="41">
        <v>0</v>
      </c>
      <c r="BP118" s="41">
        <v>0</v>
      </c>
      <c r="BQ118" s="41">
        <v>0</v>
      </c>
      <c r="BR118" s="41">
        <v>0</v>
      </c>
      <c r="BS118" s="41">
        <v>0</v>
      </c>
      <c r="BT118" s="41">
        <v>0</v>
      </c>
      <c r="BU118" s="41">
        <v>0</v>
      </c>
      <c r="BV118" s="41">
        <v>1</v>
      </c>
      <c r="BW118" s="41">
        <v>0</v>
      </c>
      <c r="BX118" s="41">
        <v>0</v>
      </c>
      <c r="BY118" s="41">
        <v>0</v>
      </c>
      <c r="BZ118" s="41">
        <v>0</v>
      </c>
      <c r="CA118" s="41">
        <v>0</v>
      </c>
      <c r="CB118" s="41">
        <v>0</v>
      </c>
      <c r="CC118" s="41">
        <v>0</v>
      </c>
      <c r="CD118" s="41">
        <v>1</v>
      </c>
      <c r="CE118" s="41">
        <v>0</v>
      </c>
      <c r="CF118" s="41">
        <v>0</v>
      </c>
      <c r="CG118" s="41">
        <v>0</v>
      </c>
      <c r="CH118" s="41">
        <v>0</v>
      </c>
      <c r="CI118" s="41">
        <v>0</v>
      </c>
      <c r="CJ118" s="1">
        <f t="shared" si="47"/>
        <v>2</v>
      </c>
      <c r="CK118" s="1">
        <f t="shared" si="48"/>
        <v>2</v>
      </c>
      <c r="CL118" s="1">
        <f t="shared" si="63"/>
        <v>0</v>
      </c>
      <c r="CM118" s="1">
        <f t="shared" si="64"/>
        <v>0</v>
      </c>
      <c r="CN118" s="1">
        <f t="shared" si="56"/>
        <v>2</v>
      </c>
      <c r="CO118" s="1">
        <f t="shared" si="57"/>
        <v>2</v>
      </c>
      <c r="CP118">
        <v>84.5</v>
      </c>
      <c r="CQ118">
        <v>162</v>
      </c>
      <c r="CR118">
        <v>-10.6</v>
      </c>
      <c r="CS118">
        <v>14</v>
      </c>
      <c r="CT118" s="3">
        <f t="shared" si="46"/>
        <v>24.164000000000001</v>
      </c>
      <c r="CU118">
        <v>1</v>
      </c>
      <c r="CV118" s="3">
        <v>1</v>
      </c>
      <c r="CW118" s="3">
        <v>631</v>
      </c>
      <c r="CX118" s="63">
        <v>632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1" t="s">
        <v>189</v>
      </c>
      <c r="DE118" s="3">
        <v>1</v>
      </c>
      <c r="DF118" s="3">
        <v>4</v>
      </c>
      <c r="DG118" s="3">
        <v>0</v>
      </c>
      <c r="DH118" s="3">
        <v>0</v>
      </c>
      <c r="DI118" s="3">
        <v>0</v>
      </c>
      <c r="DJ118" s="1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89">
        <v>0</v>
      </c>
      <c r="DZ118" s="3">
        <v>0</v>
      </c>
      <c r="EA118" s="3">
        <v>2</v>
      </c>
      <c r="EB118" s="3">
        <v>1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51">
        <v>0</v>
      </c>
      <c r="EV118" s="3">
        <v>0</v>
      </c>
      <c r="EW118" s="1">
        <v>2</v>
      </c>
      <c r="EX118" s="3">
        <v>0</v>
      </c>
      <c r="EY118" s="3">
        <v>0</v>
      </c>
      <c r="EZ118" s="2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2" t="s">
        <v>189</v>
      </c>
      <c r="FG118"/>
    </row>
    <row r="119" spans="1:163" s="1" customFormat="1">
      <c r="A119" t="s">
        <v>50</v>
      </c>
      <c r="B119" t="s">
        <v>70</v>
      </c>
      <c r="C119" t="s">
        <v>8</v>
      </c>
      <c r="D119">
        <v>9</v>
      </c>
      <c r="E119" t="s">
        <v>186</v>
      </c>
      <c r="F119" t="str">
        <f t="shared" si="31"/>
        <v>PSME-L-9C</v>
      </c>
      <c r="G119" s="15"/>
      <c r="H119" s="3">
        <v>48.615769999999998</v>
      </c>
      <c r="J119" s="3">
        <v>113.85652</v>
      </c>
      <c r="L119" s="3">
        <v>1311</v>
      </c>
      <c r="M119" s="3">
        <v>50.8</v>
      </c>
      <c r="N119" s="3">
        <v>240</v>
      </c>
      <c r="O119" s="15">
        <v>31.4</v>
      </c>
      <c r="P119" s="16">
        <v>1.8</v>
      </c>
      <c r="Q119" s="3">
        <v>10</v>
      </c>
      <c r="R119" s="3">
        <v>0</v>
      </c>
      <c r="S119" s="3">
        <v>0</v>
      </c>
      <c r="T119" s="3">
        <v>0</v>
      </c>
      <c r="U119">
        <v>9</v>
      </c>
      <c r="V119">
        <v>0</v>
      </c>
      <c r="W119">
        <v>0</v>
      </c>
      <c r="X119" s="3">
        <v>0</v>
      </c>
      <c r="Y119" s="3">
        <v>0</v>
      </c>
      <c r="Z119" s="3">
        <v>0</v>
      </c>
      <c r="AA119">
        <v>9</v>
      </c>
      <c r="AB119">
        <v>0</v>
      </c>
      <c r="AC119">
        <v>1</v>
      </c>
      <c r="AD119" s="3">
        <v>0</v>
      </c>
      <c r="AE119" s="3">
        <v>0</v>
      </c>
      <c r="AF119" s="3">
        <v>0</v>
      </c>
      <c r="AG119" s="3">
        <v>1</v>
      </c>
      <c r="AH119" s="3">
        <v>0</v>
      </c>
      <c r="AI119" s="3">
        <v>0</v>
      </c>
      <c r="AJ119">
        <v>0</v>
      </c>
      <c r="AK119">
        <v>0</v>
      </c>
      <c r="AL119" s="3">
        <v>0</v>
      </c>
      <c r="AM119">
        <v>0</v>
      </c>
      <c r="AN119" s="3">
        <v>0</v>
      </c>
      <c r="AO119" s="3">
        <v>0</v>
      </c>
      <c r="AP119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>
        <v>0</v>
      </c>
      <c r="AW119">
        <v>0</v>
      </c>
      <c r="AX119">
        <v>0</v>
      </c>
      <c r="AY119" s="3">
        <v>0</v>
      </c>
      <c r="AZ119" s="3">
        <v>0</v>
      </c>
      <c r="BA119" s="63">
        <v>0</v>
      </c>
      <c r="BB119" s="1">
        <f t="shared" si="32"/>
        <v>200</v>
      </c>
      <c r="BC119" s="3">
        <f t="shared" si="60"/>
        <v>90</v>
      </c>
      <c r="BD119" s="1">
        <f t="shared" si="61"/>
        <v>90</v>
      </c>
      <c r="BE119" s="1">
        <f t="shared" si="35"/>
        <v>0</v>
      </c>
      <c r="BF119" s="1">
        <f t="shared" si="62"/>
        <v>90</v>
      </c>
      <c r="BG119" s="1">
        <f t="shared" si="37"/>
        <v>100</v>
      </c>
      <c r="BH119" s="1">
        <f t="shared" si="38"/>
        <v>100</v>
      </c>
      <c r="BI119" s="1">
        <f t="shared" si="39"/>
        <v>10</v>
      </c>
      <c r="BJ119" s="1">
        <f t="shared" si="40"/>
        <v>110</v>
      </c>
      <c r="BK119" s="1">
        <f t="shared" si="41"/>
        <v>190</v>
      </c>
      <c r="BL119" s="1">
        <f t="shared" si="42"/>
        <v>0</v>
      </c>
      <c r="BM119" s="1">
        <f t="shared" si="43"/>
        <v>10</v>
      </c>
      <c r="BN119" s="41">
        <v>0</v>
      </c>
      <c r="BO119" s="41">
        <v>0</v>
      </c>
      <c r="BP119" s="41">
        <v>2</v>
      </c>
      <c r="BQ119" s="41">
        <v>0</v>
      </c>
      <c r="BR119" s="41">
        <v>0</v>
      </c>
      <c r="BS119" s="41">
        <v>0</v>
      </c>
      <c r="BT119" s="41">
        <v>4</v>
      </c>
      <c r="BU119" s="41">
        <v>2</v>
      </c>
      <c r="BV119" s="41">
        <v>0</v>
      </c>
      <c r="BW119" s="41">
        <v>0</v>
      </c>
      <c r="BX119" s="41">
        <v>0</v>
      </c>
      <c r="BY119" s="41">
        <v>0</v>
      </c>
      <c r="BZ119" s="41">
        <v>0</v>
      </c>
      <c r="CA119" s="41">
        <v>0</v>
      </c>
      <c r="CB119" s="41">
        <v>0</v>
      </c>
      <c r="CC119" s="41">
        <v>0</v>
      </c>
      <c r="CD119" s="41">
        <v>0</v>
      </c>
      <c r="CE119" s="41">
        <v>0</v>
      </c>
      <c r="CF119" s="41">
        <v>0</v>
      </c>
      <c r="CG119" s="41">
        <v>0</v>
      </c>
      <c r="CH119" s="41">
        <v>0</v>
      </c>
      <c r="CI119" s="41">
        <v>0</v>
      </c>
      <c r="CJ119" s="1">
        <f t="shared" si="47"/>
        <v>8</v>
      </c>
      <c r="CK119" s="1">
        <f t="shared" si="48"/>
        <v>6</v>
      </c>
      <c r="CL119" s="1">
        <f t="shared" si="63"/>
        <v>2</v>
      </c>
      <c r="CM119" s="1">
        <f t="shared" si="64"/>
        <v>2</v>
      </c>
      <c r="CN119" s="1">
        <f t="shared" si="56"/>
        <v>6</v>
      </c>
      <c r="CO119" s="1">
        <f t="shared" si="57"/>
        <v>4</v>
      </c>
      <c r="CP119">
        <v>139</v>
      </c>
      <c r="CQ119">
        <v>205</v>
      </c>
      <c r="CR119">
        <v>-6.4</v>
      </c>
      <c r="CS119">
        <v>11</v>
      </c>
      <c r="CT119" s="3">
        <f t="shared" si="46"/>
        <v>23.254000000000001</v>
      </c>
      <c r="CU119">
        <v>5</v>
      </c>
      <c r="CV119">
        <v>0.9</v>
      </c>
      <c r="CW119">
        <v>695</v>
      </c>
      <c r="CX119" s="62">
        <v>696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5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89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51">
        <v>0</v>
      </c>
      <c r="EV119" s="3">
        <v>0</v>
      </c>
      <c r="EW119" s="3">
        <v>0</v>
      </c>
      <c r="EX119" s="3">
        <v>0</v>
      </c>
      <c r="EY119" s="3">
        <v>0</v>
      </c>
      <c r="EZ119" s="51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2" t="s">
        <v>189</v>
      </c>
      <c r="FG119"/>
    </row>
    <row r="120" spans="1:163" s="1" customFormat="1">
      <c r="A120" t="s">
        <v>50</v>
      </c>
      <c r="B120" t="s">
        <v>70</v>
      </c>
      <c r="C120" t="s">
        <v>8</v>
      </c>
      <c r="D120">
        <v>9</v>
      </c>
      <c r="E120" t="s">
        <v>187</v>
      </c>
      <c r="F120" t="str">
        <f t="shared" si="31"/>
        <v>PSME-L-9N</v>
      </c>
      <c r="G120" s="15"/>
      <c r="H120" s="3">
        <v>48.615749999999998</v>
      </c>
      <c r="J120" s="3">
        <v>113.85664</v>
      </c>
      <c r="L120" s="3">
        <v>1310</v>
      </c>
      <c r="M120" s="3">
        <v>50.8</v>
      </c>
      <c r="N120" s="3">
        <v>240</v>
      </c>
      <c r="O120" s="15">
        <v>30.5</v>
      </c>
      <c r="P120" s="16">
        <v>1.7</v>
      </c>
      <c r="Q120" s="3">
        <v>10</v>
      </c>
      <c r="R120" s="3">
        <v>0</v>
      </c>
      <c r="S120" s="3">
        <v>0</v>
      </c>
      <c r="T120" s="3">
        <v>0</v>
      </c>
      <c r="U120">
        <v>10</v>
      </c>
      <c r="V120">
        <v>0</v>
      </c>
      <c r="W120">
        <v>0</v>
      </c>
      <c r="X120" s="3">
        <v>0</v>
      </c>
      <c r="Y120" s="3">
        <v>0</v>
      </c>
      <c r="Z120" s="3">
        <v>0</v>
      </c>
      <c r="AA120">
        <v>0</v>
      </c>
      <c r="AB120">
        <v>0</v>
      </c>
      <c r="AC120">
        <v>0</v>
      </c>
      <c r="AD120" s="3">
        <v>0</v>
      </c>
      <c r="AE120" s="3">
        <v>0</v>
      </c>
      <c r="AF120" s="3">
        <v>0</v>
      </c>
      <c r="AG120" s="3">
        <v>1</v>
      </c>
      <c r="AH120" s="3">
        <v>0</v>
      </c>
      <c r="AI120" s="3">
        <v>0</v>
      </c>
      <c r="AJ120">
        <v>4</v>
      </c>
      <c r="AK120">
        <v>0</v>
      </c>
      <c r="AL120" s="3">
        <v>0</v>
      </c>
      <c r="AM120">
        <v>0</v>
      </c>
      <c r="AN120" s="3">
        <v>0</v>
      </c>
      <c r="AO120" s="3">
        <v>0</v>
      </c>
      <c r="AP120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>
        <v>0</v>
      </c>
      <c r="AW120">
        <v>0</v>
      </c>
      <c r="AX120">
        <v>0</v>
      </c>
      <c r="AY120" s="3">
        <v>0</v>
      </c>
      <c r="AZ120" s="3">
        <v>0</v>
      </c>
      <c r="BA120" s="63">
        <v>0</v>
      </c>
      <c r="BB120" s="1">
        <f t="shared" si="32"/>
        <v>150</v>
      </c>
      <c r="BC120" s="3">
        <f t="shared" si="60"/>
        <v>100</v>
      </c>
      <c r="BD120" s="1">
        <f t="shared" si="61"/>
        <v>100</v>
      </c>
      <c r="BE120" s="1">
        <f t="shared" si="35"/>
        <v>0</v>
      </c>
      <c r="BF120" s="1">
        <f t="shared" si="62"/>
        <v>100</v>
      </c>
      <c r="BG120" s="1">
        <f t="shared" si="37"/>
        <v>50</v>
      </c>
      <c r="BH120" s="1">
        <f t="shared" si="38"/>
        <v>50</v>
      </c>
      <c r="BI120" s="1">
        <f t="shared" si="39"/>
        <v>0</v>
      </c>
      <c r="BJ120" s="1">
        <f t="shared" si="40"/>
        <v>50</v>
      </c>
      <c r="BK120" s="1">
        <f t="shared" si="41"/>
        <v>150</v>
      </c>
      <c r="BL120" s="1">
        <f t="shared" si="42"/>
        <v>0</v>
      </c>
      <c r="BM120" s="1">
        <f t="shared" si="43"/>
        <v>0</v>
      </c>
      <c r="BN120" s="41">
        <v>0</v>
      </c>
      <c r="BO120" s="41">
        <v>0</v>
      </c>
      <c r="BP120" s="41">
        <v>5</v>
      </c>
      <c r="BQ120" s="41">
        <v>0</v>
      </c>
      <c r="BR120" s="41">
        <v>0</v>
      </c>
      <c r="BS120" s="41">
        <v>0</v>
      </c>
      <c r="BT120" s="41">
        <v>0</v>
      </c>
      <c r="BU120" s="41">
        <v>0</v>
      </c>
      <c r="BV120" s="41">
        <v>0</v>
      </c>
      <c r="BW120" s="41">
        <v>0</v>
      </c>
      <c r="BX120" s="41">
        <v>0</v>
      </c>
      <c r="BY120" s="41">
        <v>0</v>
      </c>
      <c r="BZ120" s="41">
        <v>0</v>
      </c>
      <c r="CA120" s="41">
        <v>0</v>
      </c>
      <c r="CB120" s="41">
        <v>0</v>
      </c>
      <c r="CC120" s="41">
        <v>0</v>
      </c>
      <c r="CD120" s="41">
        <v>0</v>
      </c>
      <c r="CE120" s="41">
        <v>0</v>
      </c>
      <c r="CF120" s="41">
        <v>0</v>
      </c>
      <c r="CG120" s="41">
        <v>0</v>
      </c>
      <c r="CH120" s="41">
        <v>0</v>
      </c>
      <c r="CI120" s="41">
        <v>0</v>
      </c>
      <c r="CJ120" s="1">
        <f t="shared" si="47"/>
        <v>5</v>
      </c>
      <c r="CK120" s="1">
        <f t="shared" si="48"/>
        <v>5</v>
      </c>
      <c r="CL120" s="1">
        <f t="shared" si="63"/>
        <v>5</v>
      </c>
      <c r="CM120" s="1">
        <f t="shared" si="64"/>
        <v>5</v>
      </c>
      <c r="CN120" s="1">
        <f t="shared" si="56"/>
        <v>0</v>
      </c>
      <c r="CO120" s="1">
        <f t="shared" si="57"/>
        <v>0</v>
      </c>
      <c r="CP120">
        <v>102</v>
      </c>
      <c r="CQ120">
        <v>180</v>
      </c>
      <c r="CR120">
        <v>-6.8</v>
      </c>
      <c r="CS120">
        <v>13</v>
      </c>
      <c r="CT120" s="3">
        <f t="shared" si="46"/>
        <v>24.284000000000002</v>
      </c>
      <c r="CU120">
        <v>2</v>
      </c>
      <c r="CV120">
        <v>1</v>
      </c>
      <c r="CW120">
        <v>697</v>
      </c>
      <c r="CX120" s="62">
        <v>698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89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51">
        <v>0</v>
      </c>
      <c r="EV120" s="3">
        <v>0</v>
      </c>
      <c r="EW120" s="3">
        <v>0</v>
      </c>
      <c r="EX120" s="1">
        <v>1</v>
      </c>
      <c r="EY120" s="3">
        <v>0</v>
      </c>
      <c r="EZ120" s="51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2" t="s">
        <v>189</v>
      </c>
      <c r="FG120"/>
    </row>
    <row r="121" spans="1:163" s="1" customFormat="1">
      <c r="A121" t="s">
        <v>50</v>
      </c>
      <c r="B121" t="s">
        <v>70</v>
      </c>
      <c r="C121" t="s">
        <v>8</v>
      </c>
      <c r="D121">
        <v>10</v>
      </c>
      <c r="E121" t="s">
        <v>186</v>
      </c>
      <c r="F121" t="str">
        <f t="shared" si="31"/>
        <v>PSME-L-10C</v>
      </c>
      <c r="G121" s="15"/>
      <c r="H121" s="3">
        <v>48.616300000000003</v>
      </c>
      <c r="J121" s="3">
        <v>113.85709</v>
      </c>
      <c r="L121" s="3">
        <v>1292</v>
      </c>
      <c r="M121" s="3">
        <v>38.299999999999997</v>
      </c>
      <c r="N121" s="3">
        <v>255</v>
      </c>
      <c r="O121" s="15">
        <v>61</v>
      </c>
      <c r="P121" s="16">
        <v>4</v>
      </c>
      <c r="Q121" s="3">
        <v>10</v>
      </c>
      <c r="R121" s="3">
        <v>0</v>
      </c>
      <c r="S121" s="3">
        <v>0</v>
      </c>
      <c r="T121" s="3">
        <v>0</v>
      </c>
      <c r="U121">
        <v>2</v>
      </c>
      <c r="V121">
        <v>0</v>
      </c>
      <c r="W121">
        <v>0</v>
      </c>
      <c r="X121" s="3">
        <v>0</v>
      </c>
      <c r="Y121" s="3">
        <v>0</v>
      </c>
      <c r="Z121" s="3">
        <v>0</v>
      </c>
      <c r="AA121">
        <v>11</v>
      </c>
      <c r="AB121">
        <v>0</v>
      </c>
      <c r="AC121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>
        <v>1</v>
      </c>
      <c r="AK121">
        <v>0</v>
      </c>
      <c r="AL121" s="3">
        <v>0</v>
      </c>
      <c r="AM121">
        <v>9</v>
      </c>
      <c r="AN121" s="3">
        <v>0</v>
      </c>
      <c r="AO121" s="3">
        <v>0</v>
      </c>
      <c r="AP121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>
        <v>0</v>
      </c>
      <c r="AW121">
        <v>0</v>
      </c>
      <c r="AX121">
        <v>0</v>
      </c>
      <c r="AY121" s="3">
        <v>0</v>
      </c>
      <c r="AZ121" s="3">
        <v>0</v>
      </c>
      <c r="BA121" s="63">
        <v>0</v>
      </c>
      <c r="BB121" s="1">
        <f t="shared" si="32"/>
        <v>230</v>
      </c>
      <c r="BC121" s="3">
        <f t="shared" si="60"/>
        <v>20</v>
      </c>
      <c r="BD121" s="1">
        <f t="shared" si="61"/>
        <v>20</v>
      </c>
      <c r="BE121" s="1">
        <f t="shared" si="35"/>
        <v>0</v>
      </c>
      <c r="BF121" s="1">
        <f t="shared" si="62"/>
        <v>20</v>
      </c>
      <c r="BG121" s="1">
        <f t="shared" si="37"/>
        <v>210</v>
      </c>
      <c r="BH121" s="1">
        <f t="shared" si="38"/>
        <v>210</v>
      </c>
      <c r="BI121" s="1">
        <f t="shared" si="39"/>
        <v>0</v>
      </c>
      <c r="BJ121" s="1">
        <f t="shared" si="40"/>
        <v>210</v>
      </c>
      <c r="BK121" s="1">
        <f t="shared" si="41"/>
        <v>230</v>
      </c>
      <c r="BL121" s="1">
        <f t="shared" si="42"/>
        <v>0</v>
      </c>
      <c r="BM121" s="1">
        <f t="shared" si="43"/>
        <v>0</v>
      </c>
      <c r="BN121" s="41">
        <v>0</v>
      </c>
      <c r="BO121" s="41">
        <v>0</v>
      </c>
      <c r="BP121" s="41">
        <v>0</v>
      </c>
      <c r="BQ121" s="41">
        <v>0</v>
      </c>
      <c r="BR121" s="41">
        <v>0</v>
      </c>
      <c r="BS121" s="41">
        <v>0</v>
      </c>
      <c r="BT121" s="41">
        <v>7</v>
      </c>
      <c r="BU121" s="41">
        <v>0</v>
      </c>
      <c r="BV121" s="41">
        <v>0</v>
      </c>
      <c r="BW121" s="41">
        <v>0</v>
      </c>
      <c r="BX121" s="41">
        <v>0</v>
      </c>
      <c r="BY121" s="41">
        <v>0</v>
      </c>
      <c r="BZ121" s="41">
        <v>3</v>
      </c>
      <c r="CA121" s="41">
        <v>0</v>
      </c>
      <c r="CB121" s="41">
        <v>15</v>
      </c>
      <c r="CC121" s="41">
        <v>0</v>
      </c>
      <c r="CD121" s="41">
        <v>0</v>
      </c>
      <c r="CE121" s="41">
        <v>0</v>
      </c>
      <c r="CF121" s="41">
        <v>0</v>
      </c>
      <c r="CG121" s="41">
        <v>0</v>
      </c>
      <c r="CH121" s="41">
        <v>0</v>
      </c>
      <c r="CI121" s="41">
        <v>0</v>
      </c>
      <c r="CJ121" s="1">
        <f t="shared" si="47"/>
        <v>25</v>
      </c>
      <c r="CK121" s="1">
        <f t="shared" si="48"/>
        <v>25</v>
      </c>
      <c r="CL121" s="1">
        <f t="shared" si="63"/>
        <v>0</v>
      </c>
      <c r="CM121" s="1">
        <f t="shared" si="64"/>
        <v>0</v>
      </c>
      <c r="CN121" s="1">
        <f t="shared" si="56"/>
        <v>25</v>
      </c>
      <c r="CO121" s="1">
        <f t="shared" si="57"/>
        <v>25</v>
      </c>
      <c r="CP121">
        <v>48.2</v>
      </c>
      <c r="CQ121">
        <v>99.4</v>
      </c>
      <c r="CR121">
        <v>-4.2</v>
      </c>
      <c r="CS121">
        <v>26</v>
      </c>
      <c r="CT121" s="3">
        <f t="shared" si="46"/>
        <v>26.936000000000003</v>
      </c>
      <c r="CU121">
        <v>4</v>
      </c>
      <c r="CV121">
        <v>1</v>
      </c>
      <c r="CW121">
        <v>699</v>
      </c>
      <c r="CX121" s="62">
        <v>700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89">
        <v>0</v>
      </c>
      <c r="DZ121" s="3">
        <v>0</v>
      </c>
      <c r="EA121" s="3">
        <v>0</v>
      </c>
      <c r="EB121" s="3">
        <v>0</v>
      </c>
      <c r="EC121" s="3">
        <v>2</v>
      </c>
      <c r="ED121" s="3">
        <v>0</v>
      </c>
      <c r="EE121" s="3">
        <v>0</v>
      </c>
      <c r="EF121" s="1">
        <v>7</v>
      </c>
      <c r="EG121" s="1">
        <v>4</v>
      </c>
      <c r="EH121" s="3">
        <v>7</v>
      </c>
      <c r="EI121" s="1">
        <v>7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51">
        <v>0</v>
      </c>
      <c r="EV121" s="3">
        <v>0</v>
      </c>
      <c r="EW121" s="3">
        <v>0</v>
      </c>
      <c r="EX121" s="1">
        <v>0</v>
      </c>
      <c r="EY121" s="3">
        <v>0</v>
      </c>
      <c r="EZ121" s="51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2" t="s">
        <v>189</v>
      </c>
      <c r="FG121"/>
    </row>
    <row r="122" spans="1:163" s="1" customFormat="1">
      <c r="A122" t="s">
        <v>50</v>
      </c>
      <c r="B122" t="s">
        <v>70</v>
      </c>
      <c r="C122" t="s">
        <v>8</v>
      </c>
      <c r="D122">
        <v>10</v>
      </c>
      <c r="E122" t="s">
        <v>187</v>
      </c>
      <c r="F122" t="str">
        <f t="shared" si="31"/>
        <v>PSME-L-10N</v>
      </c>
      <c r="G122" s="15"/>
      <c r="H122" s="3">
        <v>48.616160000000001</v>
      </c>
      <c r="J122" s="3">
        <v>113.85711999999999</v>
      </c>
      <c r="L122" s="3">
        <v>1292</v>
      </c>
      <c r="M122" s="3">
        <v>34.1</v>
      </c>
      <c r="N122" s="3">
        <v>275</v>
      </c>
      <c r="O122" s="15">
        <v>66.7</v>
      </c>
      <c r="P122" s="16">
        <v>3.8</v>
      </c>
      <c r="Q122" s="3">
        <v>10</v>
      </c>
      <c r="R122" s="3">
        <v>0</v>
      </c>
      <c r="S122" s="3">
        <v>0</v>
      </c>
      <c r="T122" s="3">
        <v>0</v>
      </c>
      <c r="U122">
        <v>4</v>
      </c>
      <c r="V122">
        <v>0</v>
      </c>
      <c r="W122">
        <v>0</v>
      </c>
      <c r="X122" s="3">
        <v>0</v>
      </c>
      <c r="Y122" s="3">
        <v>0</v>
      </c>
      <c r="Z122" s="3">
        <v>0</v>
      </c>
      <c r="AA122">
        <v>4</v>
      </c>
      <c r="AB122">
        <v>0</v>
      </c>
      <c r="AC122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>
        <v>1</v>
      </c>
      <c r="AK122">
        <v>0</v>
      </c>
      <c r="AL122" s="3">
        <v>0</v>
      </c>
      <c r="AM122">
        <v>2</v>
      </c>
      <c r="AN122" s="3">
        <v>0</v>
      </c>
      <c r="AO122" s="3">
        <v>0</v>
      </c>
      <c r="AP122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>
        <v>0</v>
      </c>
      <c r="AW122">
        <v>0</v>
      </c>
      <c r="AX122">
        <v>0</v>
      </c>
      <c r="AY122" s="3">
        <v>0</v>
      </c>
      <c r="AZ122" s="3">
        <v>0</v>
      </c>
      <c r="BA122" s="63">
        <v>0</v>
      </c>
      <c r="BB122" s="1">
        <f t="shared" si="32"/>
        <v>120</v>
      </c>
      <c r="BC122" s="3">
        <f t="shared" si="60"/>
        <v>40</v>
      </c>
      <c r="BD122" s="1">
        <f t="shared" si="61"/>
        <v>40</v>
      </c>
      <c r="BE122" s="1">
        <f t="shared" si="35"/>
        <v>0</v>
      </c>
      <c r="BF122" s="1">
        <f t="shared" si="62"/>
        <v>40</v>
      </c>
      <c r="BG122" s="1">
        <f t="shared" si="37"/>
        <v>70</v>
      </c>
      <c r="BH122" s="1">
        <f t="shared" si="38"/>
        <v>70</v>
      </c>
      <c r="BI122" s="1">
        <f t="shared" si="39"/>
        <v>10</v>
      </c>
      <c r="BJ122" s="1">
        <f t="shared" si="40"/>
        <v>80</v>
      </c>
      <c r="BK122" s="1">
        <f t="shared" si="41"/>
        <v>110</v>
      </c>
      <c r="BL122" s="1">
        <f t="shared" si="42"/>
        <v>0</v>
      </c>
      <c r="BM122" s="1">
        <f t="shared" si="43"/>
        <v>10</v>
      </c>
      <c r="BN122" s="41">
        <v>0</v>
      </c>
      <c r="BO122" s="41">
        <v>0</v>
      </c>
      <c r="BP122" s="41">
        <v>0</v>
      </c>
      <c r="BQ122" s="41">
        <v>0</v>
      </c>
      <c r="BR122" s="41">
        <v>0</v>
      </c>
      <c r="BS122" s="41">
        <v>0</v>
      </c>
      <c r="BT122" s="41">
        <v>1</v>
      </c>
      <c r="BU122" s="41">
        <v>1</v>
      </c>
      <c r="BV122" s="41">
        <v>0</v>
      </c>
      <c r="BW122" s="41">
        <v>0</v>
      </c>
      <c r="BX122" s="41">
        <v>0</v>
      </c>
      <c r="BY122" s="41">
        <v>0</v>
      </c>
      <c r="BZ122" s="41">
        <v>0</v>
      </c>
      <c r="CA122" s="41">
        <v>0</v>
      </c>
      <c r="CB122" s="41">
        <v>3</v>
      </c>
      <c r="CC122" s="41">
        <v>0</v>
      </c>
      <c r="CD122" s="41">
        <v>0</v>
      </c>
      <c r="CE122" s="41">
        <v>0</v>
      </c>
      <c r="CF122" s="41">
        <v>0</v>
      </c>
      <c r="CG122" s="41">
        <v>0</v>
      </c>
      <c r="CH122" s="41">
        <v>0</v>
      </c>
      <c r="CI122" s="41">
        <v>0</v>
      </c>
      <c r="CJ122" s="1">
        <f t="shared" si="47"/>
        <v>5</v>
      </c>
      <c r="CK122" s="1">
        <f t="shared" si="48"/>
        <v>4</v>
      </c>
      <c r="CL122" s="1">
        <f t="shared" si="63"/>
        <v>0</v>
      </c>
      <c r="CM122" s="1">
        <f t="shared" si="64"/>
        <v>0</v>
      </c>
      <c r="CN122" s="1">
        <f t="shared" si="56"/>
        <v>5</v>
      </c>
      <c r="CO122" s="1">
        <f t="shared" si="57"/>
        <v>4</v>
      </c>
      <c r="CP122">
        <v>41.8</v>
      </c>
      <c r="CQ122">
        <v>154</v>
      </c>
      <c r="CR122">
        <v>-7.1</v>
      </c>
      <c r="CS122">
        <v>17</v>
      </c>
      <c r="CT122" s="3">
        <f t="shared" si="46"/>
        <v>27.386999999999997</v>
      </c>
      <c r="CU122">
        <v>2</v>
      </c>
      <c r="CV122">
        <v>1</v>
      </c>
      <c r="CW122">
        <v>701</v>
      </c>
      <c r="CX122" s="62">
        <v>702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2</v>
      </c>
      <c r="DF122" s="3">
        <v>0</v>
      </c>
      <c r="DG122" s="3">
        <v>0</v>
      </c>
      <c r="DH122" s="3">
        <v>0</v>
      </c>
      <c r="DI122" s="1" t="s">
        <v>325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89">
        <v>0</v>
      </c>
      <c r="DZ122" s="3">
        <v>0</v>
      </c>
      <c r="EA122" s="3">
        <v>0</v>
      </c>
      <c r="EB122" s="3">
        <v>0</v>
      </c>
      <c r="EC122" s="3">
        <v>1</v>
      </c>
      <c r="ED122" s="3">
        <v>0</v>
      </c>
      <c r="EE122" s="3">
        <v>0</v>
      </c>
      <c r="EF122" s="3">
        <v>0</v>
      </c>
      <c r="EG122" s="1">
        <v>3</v>
      </c>
      <c r="EH122" s="3">
        <v>3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51">
        <v>0</v>
      </c>
      <c r="EV122" s="3">
        <v>0</v>
      </c>
      <c r="EW122" s="3">
        <v>0</v>
      </c>
      <c r="EX122" s="1">
        <v>0</v>
      </c>
      <c r="EY122" s="3">
        <v>0</v>
      </c>
      <c r="EZ122" s="51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2" t="s">
        <v>189</v>
      </c>
      <c r="FG122"/>
    </row>
    <row r="123" spans="1:163" s="1" customFormat="1">
      <c r="A123" t="s">
        <v>50</v>
      </c>
      <c r="B123" t="s">
        <v>70</v>
      </c>
      <c r="C123" t="s">
        <v>8</v>
      </c>
      <c r="D123">
        <v>11</v>
      </c>
      <c r="E123" t="s">
        <v>186</v>
      </c>
      <c r="F123" t="str">
        <f t="shared" si="31"/>
        <v>PSME-L-11C</v>
      </c>
      <c r="G123" s="15"/>
      <c r="H123" s="3">
        <v>48.6173</v>
      </c>
      <c r="J123" s="3">
        <v>113.8553</v>
      </c>
      <c r="L123" s="3">
        <v>1360</v>
      </c>
      <c r="M123" s="3">
        <v>37.1</v>
      </c>
      <c r="N123" s="3">
        <v>290</v>
      </c>
      <c r="O123" s="15">
        <v>30.3</v>
      </c>
      <c r="P123" s="16">
        <v>2.2000000000000002</v>
      </c>
      <c r="Q123" s="3">
        <v>10</v>
      </c>
      <c r="R123" s="3">
        <v>0</v>
      </c>
      <c r="S123" s="3">
        <v>0</v>
      </c>
      <c r="T123" s="3">
        <v>0</v>
      </c>
      <c r="U123">
        <v>8</v>
      </c>
      <c r="V123">
        <v>0</v>
      </c>
      <c r="W123">
        <v>0</v>
      </c>
      <c r="X123" s="3">
        <v>0</v>
      </c>
      <c r="Y123" s="3">
        <v>0</v>
      </c>
      <c r="Z123" s="3">
        <v>0</v>
      </c>
      <c r="AA123">
        <v>4</v>
      </c>
      <c r="AB123">
        <v>0</v>
      </c>
      <c r="AC12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>
        <v>7</v>
      </c>
      <c r="AK123">
        <v>0</v>
      </c>
      <c r="AL123" s="3">
        <v>0</v>
      </c>
      <c r="AM123">
        <v>1</v>
      </c>
      <c r="AN123" s="3">
        <v>0</v>
      </c>
      <c r="AO123" s="3">
        <v>0</v>
      </c>
      <c r="AP12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>
        <v>0</v>
      </c>
      <c r="AW123">
        <v>0</v>
      </c>
      <c r="AX123">
        <v>0</v>
      </c>
      <c r="AY123" s="3">
        <v>0</v>
      </c>
      <c r="AZ123" s="3">
        <v>0</v>
      </c>
      <c r="BA123" s="63">
        <v>0</v>
      </c>
      <c r="BB123" s="1">
        <f t="shared" si="32"/>
        <v>200</v>
      </c>
      <c r="BC123" s="3">
        <f t="shared" si="60"/>
        <v>80</v>
      </c>
      <c r="BD123" s="1">
        <f t="shared" si="61"/>
        <v>80</v>
      </c>
      <c r="BE123" s="1">
        <f t="shared" si="35"/>
        <v>0</v>
      </c>
      <c r="BF123" s="1">
        <f t="shared" si="62"/>
        <v>80</v>
      </c>
      <c r="BG123" s="1">
        <f t="shared" si="37"/>
        <v>120</v>
      </c>
      <c r="BH123" s="1">
        <f t="shared" si="38"/>
        <v>120</v>
      </c>
      <c r="BI123" s="1">
        <f t="shared" si="39"/>
        <v>0</v>
      </c>
      <c r="BJ123" s="1">
        <f t="shared" si="40"/>
        <v>120</v>
      </c>
      <c r="BK123" s="1">
        <f t="shared" si="41"/>
        <v>200</v>
      </c>
      <c r="BL123" s="1">
        <f t="shared" si="42"/>
        <v>0</v>
      </c>
      <c r="BM123" s="1">
        <f t="shared" si="43"/>
        <v>0</v>
      </c>
      <c r="BN123" s="41">
        <v>0</v>
      </c>
      <c r="BO123" s="41">
        <v>0</v>
      </c>
      <c r="BP123" s="41">
        <v>5</v>
      </c>
      <c r="BQ123" s="41">
        <v>0</v>
      </c>
      <c r="BR123" s="41">
        <v>0</v>
      </c>
      <c r="BS123" s="41">
        <v>0</v>
      </c>
      <c r="BT123" s="41">
        <v>0</v>
      </c>
      <c r="BU123" s="41">
        <v>0</v>
      </c>
      <c r="BV123" s="41">
        <v>1</v>
      </c>
      <c r="BW123" s="41">
        <v>0</v>
      </c>
      <c r="BX123" s="41">
        <v>0</v>
      </c>
      <c r="BY123" s="41">
        <v>0</v>
      </c>
      <c r="BZ123" s="41">
        <v>3</v>
      </c>
      <c r="CA123" s="41">
        <v>0</v>
      </c>
      <c r="CB123" s="41">
        <v>0</v>
      </c>
      <c r="CC123" s="41">
        <v>0</v>
      </c>
      <c r="CD123" s="41">
        <v>0</v>
      </c>
      <c r="CE123" s="41">
        <v>0</v>
      </c>
      <c r="CF123" s="41">
        <v>0</v>
      </c>
      <c r="CG123" s="41">
        <v>0</v>
      </c>
      <c r="CH123" s="41">
        <v>0</v>
      </c>
      <c r="CI123" s="41">
        <v>0</v>
      </c>
      <c r="CJ123" s="1">
        <f t="shared" si="47"/>
        <v>9</v>
      </c>
      <c r="CK123" s="1">
        <f t="shared" si="48"/>
        <v>9</v>
      </c>
      <c r="CL123" s="1">
        <f t="shared" si="63"/>
        <v>5</v>
      </c>
      <c r="CM123" s="1">
        <f t="shared" si="64"/>
        <v>5</v>
      </c>
      <c r="CN123" s="1">
        <f t="shared" si="56"/>
        <v>4</v>
      </c>
      <c r="CO123" s="1">
        <f t="shared" si="57"/>
        <v>4</v>
      </c>
      <c r="CP123">
        <v>104</v>
      </c>
      <c r="CQ123">
        <v>174</v>
      </c>
      <c r="CR123">
        <v>-4.2</v>
      </c>
      <c r="CS123">
        <v>14</v>
      </c>
      <c r="CT123" s="3">
        <f t="shared" si="46"/>
        <v>24.947999999999997</v>
      </c>
      <c r="CU123">
        <v>5</v>
      </c>
      <c r="CV123">
        <v>0.5</v>
      </c>
      <c r="CW123">
        <v>713</v>
      </c>
      <c r="CX123" s="62">
        <v>714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89">
        <v>0</v>
      </c>
      <c r="DZ123" s="1">
        <v>1</v>
      </c>
      <c r="EA123" s="3">
        <v>3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1">
        <v>2</v>
      </c>
      <c r="EH123" s="3">
        <v>6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51">
        <v>0</v>
      </c>
      <c r="EV123" s="3">
        <v>0</v>
      </c>
      <c r="EW123" s="3">
        <v>0</v>
      </c>
      <c r="EX123" s="3">
        <v>0</v>
      </c>
      <c r="EY123" s="3">
        <v>0</v>
      </c>
      <c r="EZ123" s="51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2" t="s">
        <v>189</v>
      </c>
      <c r="FG123"/>
    </row>
    <row r="124" spans="1:163" s="1" customFormat="1">
      <c r="A124" t="s">
        <v>50</v>
      </c>
      <c r="B124" t="s">
        <v>70</v>
      </c>
      <c r="C124" t="s">
        <v>8</v>
      </c>
      <c r="D124">
        <v>11</v>
      </c>
      <c r="E124" t="s">
        <v>187</v>
      </c>
      <c r="F124" t="str">
        <f t="shared" si="31"/>
        <v>PSME-L-11N</v>
      </c>
      <c r="G124" s="15"/>
      <c r="H124" s="3">
        <v>48.617159999999998</v>
      </c>
      <c r="J124" s="3">
        <v>113.85523999999999</v>
      </c>
      <c r="L124" s="3">
        <v>1367</v>
      </c>
      <c r="M124" s="3">
        <v>29.5</v>
      </c>
      <c r="N124" s="3">
        <v>285</v>
      </c>
      <c r="O124" s="15">
        <v>28.9</v>
      </c>
      <c r="P124" s="16">
        <v>1.8</v>
      </c>
      <c r="Q124" s="3">
        <v>10</v>
      </c>
      <c r="R124" s="3">
        <v>0</v>
      </c>
      <c r="S124" s="3">
        <v>0</v>
      </c>
      <c r="T124" s="3">
        <v>0</v>
      </c>
      <c r="U124">
        <v>6</v>
      </c>
      <c r="V124">
        <v>0</v>
      </c>
      <c r="W124">
        <v>0</v>
      </c>
      <c r="X124" s="3">
        <v>0</v>
      </c>
      <c r="Y124" s="3">
        <v>0</v>
      </c>
      <c r="Z124" s="3">
        <v>0</v>
      </c>
      <c r="AA124">
        <v>1</v>
      </c>
      <c r="AB124">
        <v>0</v>
      </c>
      <c r="AC124">
        <v>0</v>
      </c>
      <c r="AD124" s="3">
        <v>0</v>
      </c>
      <c r="AE124" s="3">
        <v>0</v>
      </c>
      <c r="AF124" s="3">
        <v>0</v>
      </c>
      <c r="AG124" s="3">
        <v>5</v>
      </c>
      <c r="AH124" s="3">
        <v>0</v>
      </c>
      <c r="AI124" s="3">
        <v>0</v>
      </c>
      <c r="AJ124">
        <v>2</v>
      </c>
      <c r="AK124">
        <v>0</v>
      </c>
      <c r="AL124" s="3">
        <v>0</v>
      </c>
      <c r="AM124">
        <v>0</v>
      </c>
      <c r="AN124" s="3">
        <v>0</v>
      </c>
      <c r="AO124" s="3">
        <v>0</v>
      </c>
      <c r="AP124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>
        <v>0</v>
      </c>
      <c r="AW124">
        <v>0</v>
      </c>
      <c r="AX124">
        <v>0</v>
      </c>
      <c r="AY124" s="3">
        <v>0</v>
      </c>
      <c r="AZ124" s="3">
        <v>0</v>
      </c>
      <c r="BA124" s="63">
        <v>0</v>
      </c>
      <c r="BB124" s="1">
        <f t="shared" si="32"/>
        <v>140</v>
      </c>
      <c r="BC124" s="3">
        <f t="shared" si="60"/>
        <v>60</v>
      </c>
      <c r="BD124" s="1">
        <f t="shared" si="61"/>
        <v>60</v>
      </c>
      <c r="BE124" s="1">
        <f t="shared" si="35"/>
        <v>0</v>
      </c>
      <c r="BF124" s="1">
        <f t="shared" si="62"/>
        <v>60</v>
      </c>
      <c r="BG124" s="1">
        <f t="shared" si="37"/>
        <v>80</v>
      </c>
      <c r="BH124" s="1">
        <f t="shared" si="38"/>
        <v>80</v>
      </c>
      <c r="BI124" s="1">
        <f t="shared" si="39"/>
        <v>0</v>
      </c>
      <c r="BJ124" s="1">
        <f t="shared" si="40"/>
        <v>80</v>
      </c>
      <c r="BK124" s="1">
        <f t="shared" si="41"/>
        <v>140</v>
      </c>
      <c r="BL124" s="1">
        <f t="shared" si="42"/>
        <v>0</v>
      </c>
      <c r="BM124" s="1">
        <f t="shared" si="43"/>
        <v>0</v>
      </c>
      <c r="BN124" s="41">
        <v>0</v>
      </c>
      <c r="BO124" s="41">
        <v>0</v>
      </c>
      <c r="BP124" s="41">
        <v>4</v>
      </c>
      <c r="BQ124" s="41">
        <v>0</v>
      </c>
      <c r="BR124" s="41">
        <v>0</v>
      </c>
      <c r="BS124" s="41">
        <v>0</v>
      </c>
      <c r="BT124" s="41">
        <v>0</v>
      </c>
      <c r="BU124" s="41">
        <v>0</v>
      </c>
      <c r="BV124" s="41">
        <v>1</v>
      </c>
      <c r="BW124" s="41">
        <v>0</v>
      </c>
      <c r="BX124" s="41">
        <v>0</v>
      </c>
      <c r="BY124" s="41">
        <v>0</v>
      </c>
      <c r="BZ124" s="41">
        <v>0</v>
      </c>
      <c r="CA124" s="41">
        <v>0</v>
      </c>
      <c r="CB124" s="41">
        <v>0</v>
      </c>
      <c r="CC124" s="41">
        <v>0</v>
      </c>
      <c r="CD124" s="41">
        <v>0</v>
      </c>
      <c r="CE124" s="41">
        <v>0</v>
      </c>
      <c r="CF124" s="41">
        <v>0</v>
      </c>
      <c r="CG124" s="41">
        <v>0</v>
      </c>
      <c r="CH124" s="41">
        <v>0</v>
      </c>
      <c r="CI124" s="41">
        <v>0</v>
      </c>
      <c r="CJ124" s="1">
        <f t="shared" si="47"/>
        <v>5</v>
      </c>
      <c r="CK124" s="1">
        <f t="shared" si="48"/>
        <v>5</v>
      </c>
      <c r="CL124" s="1">
        <f t="shared" si="63"/>
        <v>4</v>
      </c>
      <c r="CM124" s="1">
        <f t="shared" si="64"/>
        <v>4</v>
      </c>
      <c r="CN124" s="1">
        <f t="shared" si="56"/>
        <v>1</v>
      </c>
      <c r="CO124" s="1">
        <f t="shared" si="57"/>
        <v>1</v>
      </c>
      <c r="CP124">
        <v>53.3</v>
      </c>
      <c r="CQ124">
        <v>47</v>
      </c>
      <c r="CR124">
        <v>-11.3</v>
      </c>
      <c r="CS124">
        <v>13</v>
      </c>
      <c r="CT124" s="3">
        <f t="shared" si="46"/>
        <v>7.5789999999999997</v>
      </c>
      <c r="CU124">
        <v>3</v>
      </c>
      <c r="CV124">
        <v>0.75</v>
      </c>
      <c r="CW124">
        <v>711</v>
      </c>
      <c r="CX124" s="62">
        <v>712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1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89">
        <v>0</v>
      </c>
      <c r="DZ124" s="1">
        <v>3</v>
      </c>
      <c r="EA124" s="3">
        <v>4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51">
        <v>0</v>
      </c>
      <c r="EV124" s="3">
        <v>0</v>
      </c>
      <c r="EW124" s="3">
        <v>0</v>
      </c>
      <c r="EX124" s="3">
        <v>0</v>
      </c>
      <c r="EY124" s="3">
        <v>0</v>
      </c>
      <c r="EZ124" s="51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2" t="s">
        <v>189</v>
      </c>
      <c r="FG124"/>
    </row>
    <row r="125" spans="1:163" s="1" customFormat="1">
      <c r="A125" t="s">
        <v>50</v>
      </c>
      <c r="B125" t="s">
        <v>70</v>
      </c>
      <c r="C125" t="s">
        <v>8</v>
      </c>
      <c r="D125">
        <v>12</v>
      </c>
      <c r="E125" t="s">
        <v>186</v>
      </c>
      <c r="F125" t="str">
        <f t="shared" si="31"/>
        <v>PSME-L-12C</v>
      </c>
      <c r="G125" s="15"/>
      <c r="H125" s="3">
        <v>48.617040000000003</v>
      </c>
      <c r="J125" s="3">
        <v>113.85684999999999</v>
      </c>
      <c r="L125" s="3">
        <v>1318</v>
      </c>
      <c r="M125" s="3">
        <v>47.2</v>
      </c>
      <c r="N125" s="3">
        <v>270</v>
      </c>
      <c r="O125" s="15">
        <v>35.299999999999997</v>
      </c>
      <c r="P125" s="16">
        <v>1.8</v>
      </c>
      <c r="Q125" s="3">
        <v>10</v>
      </c>
      <c r="R125" s="3">
        <v>0</v>
      </c>
      <c r="S125" s="3">
        <v>0</v>
      </c>
      <c r="T125" s="3">
        <v>0</v>
      </c>
      <c r="U125">
        <v>11</v>
      </c>
      <c r="V125">
        <v>0</v>
      </c>
      <c r="W125">
        <v>0</v>
      </c>
      <c r="X125" s="3">
        <v>0</v>
      </c>
      <c r="Y125" s="3">
        <v>0</v>
      </c>
      <c r="Z125" s="3">
        <v>0</v>
      </c>
      <c r="AA125">
        <v>1</v>
      </c>
      <c r="AB125">
        <v>0</v>
      </c>
      <c r="AC125">
        <v>0</v>
      </c>
      <c r="AD125" s="3">
        <v>0</v>
      </c>
      <c r="AE125" s="3">
        <v>0</v>
      </c>
      <c r="AF125" s="3">
        <v>0</v>
      </c>
      <c r="AG125" s="3">
        <v>2</v>
      </c>
      <c r="AH125" s="3">
        <v>0</v>
      </c>
      <c r="AI125" s="3">
        <v>1</v>
      </c>
      <c r="AJ125">
        <v>2</v>
      </c>
      <c r="AK125">
        <v>0</v>
      </c>
      <c r="AL125" s="3">
        <v>0</v>
      </c>
      <c r="AM125">
        <v>0</v>
      </c>
      <c r="AN125" s="3">
        <v>0</v>
      </c>
      <c r="AO125" s="3">
        <v>0</v>
      </c>
      <c r="AP125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>
        <v>0</v>
      </c>
      <c r="AW125">
        <v>0</v>
      </c>
      <c r="AX125">
        <v>0</v>
      </c>
      <c r="AY125" s="3">
        <v>0</v>
      </c>
      <c r="AZ125" s="3">
        <v>0</v>
      </c>
      <c r="BA125" s="63">
        <v>0</v>
      </c>
      <c r="BB125" s="1">
        <f t="shared" si="32"/>
        <v>170</v>
      </c>
      <c r="BC125" s="3">
        <f t="shared" si="60"/>
        <v>110</v>
      </c>
      <c r="BD125" s="1">
        <f t="shared" si="61"/>
        <v>110</v>
      </c>
      <c r="BE125" s="1">
        <f t="shared" si="35"/>
        <v>0</v>
      </c>
      <c r="BF125" s="1">
        <f t="shared" si="62"/>
        <v>110</v>
      </c>
      <c r="BG125" s="1">
        <f t="shared" si="37"/>
        <v>50</v>
      </c>
      <c r="BH125" s="1">
        <f t="shared" si="38"/>
        <v>50</v>
      </c>
      <c r="BI125" s="1">
        <f t="shared" si="39"/>
        <v>10</v>
      </c>
      <c r="BJ125" s="1">
        <f t="shared" si="40"/>
        <v>60</v>
      </c>
      <c r="BK125" s="1">
        <f t="shared" si="41"/>
        <v>160</v>
      </c>
      <c r="BL125" s="1">
        <f t="shared" si="42"/>
        <v>0</v>
      </c>
      <c r="BM125" s="1">
        <f t="shared" si="43"/>
        <v>10</v>
      </c>
      <c r="BN125" s="41">
        <v>0</v>
      </c>
      <c r="BO125" s="41">
        <v>0</v>
      </c>
      <c r="BP125" s="41">
        <v>3</v>
      </c>
      <c r="BQ125" s="41">
        <v>0</v>
      </c>
      <c r="BR125" s="41">
        <v>0</v>
      </c>
      <c r="BS125" s="41">
        <v>0</v>
      </c>
      <c r="BT125" s="41">
        <v>1</v>
      </c>
      <c r="BU125" s="41">
        <v>0</v>
      </c>
      <c r="BV125" s="41">
        <v>0</v>
      </c>
      <c r="BW125" s="41">
        <v>0</v>
      </c>
      <c r="BX125" s="41">
        <v>0</v>
      </c>
      <c r="BY125" s="41">
        <v>0</v>
      </c>
      <c r="BZ125" s="41">
        <v>1</v>
      </c>
      <c r="CA125" s="41">
        <v>0</v>
      </c>
      <c r="CB125" s="41">
        <v>1</v>
      </c>
      <c r="CC125" s="41">
        <v>0</v>
      </c>
      <c r="CD125" s="41">
        <v>0</v>
      </c>
      <c r="CE125" s="41">
        <v>0</v>
      </c>
      <c r="CF125" s="41">
        <v>0</v>
      </c>
      <c r="CG125" s="41">
        <v>0</v>
      </c>
      <c r="CH125" s="41">
        <v>0</v>
      </c>
      <c r="CI125" s="41">
        <v>0</v>
      </c>
      <c r="CJ125" s="1">
        <f t="shared" si="47"/>
        <v>6</v>
      </c>
      <c r="CK125" s="1">
        <f t="shared" si="48"/>
        <v>6</v>
      </c>
      <c r="CL125" s="1">
        <f t="shared" si="63"/>
        <v>3</v>
      </c>
      <c r="CM125" s="1">
        <f t="shared" si="64"/>
        <v>3</v>
      </c>
      <c r="CN125" s="1">
        <f t="shared" si="56"/>
        <v>3</v>
      </c>
      <c r="CO125" s="1">
        <f t="shared" si="57"/>
        <v>3</v>
      </c>
      <c r="CP125">
        <v>103</v>
      </c>
      <c r="CQ125">
        <v>171</v>
      </c>
      <c r="CR125">
        <v>-1.2</v>
      </c>
      <c r="CS125">
        <v>15</v>
      </c>
      <c r="CT125" s="3">
        <f t="shared" si="46"/>
        <v>25.83</v>
      </c>
      <c r="CU125">
        <v>4</v>
      </c>
      <c r="CV125">
        <v>0.4</v>
      </c>
      <c r="CW125">
        <v>721</v>
      </c>
      <c r="CX125" s="62">
        <v>722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1</v>
      </c>
      <c r="DH125" s="3">
        <v>1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89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1">
        <v>1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51">
        <v>0</v>
      </c>
      <c r="EV125" s="3">
        <v>0</v>
      </c>
      <c r="EW125" s="3">
        <v>0</v>
      </c>
      <c r="EX125" s="3">
        <v>0</v>
      </c>
      <c r="EY125" s="3">
        <v>0</v>
      </c>
      <c r="EZ125" s="51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2" t="s">
        <v>189</v>
      </c>
      <c r="FG125"/>
    </row>
    <row r="126" spans="1:163" s="1" customFormat="1">
      <c r="A126" t="s">
        <v>50</v>
      </c>
      <c r="B126" t="s">
        <v>70</v>
      </c>
      <c r="C126" t="s">
        <v>8</v>
      </c>
      <c r="D126">
        <v>12</v>
      </c>
      <c r="E126" t="s">
        <v>187</v>
      </c>
      <c r="F126" t="str">
        <f t="shared" si="31"/>
        <v>PSME-L-12N</v>
      </c>
      <c r="G126" s="15"/>
      <c r="H126" s="3">
        <v>48.617150000000002</v>
      </c>
      <c r="J126" s="3">
        <v>113.85646</v>
      </c>
      <c r="L126" s="3">
        <v>1327</v>
      </c>
      <c r="M126" s="3">
        <v>46.8</v>
      </c>
      <c r="N126" s="3">
        <v>250</v>
      </c>
      <c r="O126" s="15">
        <v>39.6</v>
      </c>
      <c r="P126" s="16">
        <v>1.3</v>
      </c>
      <c r="Q126" s="3">
        <v>10</v>
      </c>
      <c r="R126" s="3">
        <v>0</v>
      </c>
      <c r="S126" s="3">
        <v>0</v>
      </c>
      <c r="T126" s="3">
        <v>0</v>
      </c>
      <c r="U126">
        <v>4</v>
      </c>
      <c r="V126">
        <v>0</v>
      </c>
      <c r="W126">
        <v>0</v>
      </c>
      <c r="X126" s="3">
        <v>0</v>
      </c>
      <c r="Y126" s="3">
        <v>0</v>
      </c>
      <c r="Z126" s="3">
        <v>0</v>
      </c>
      <c r="AA126">
        <v>2</v>
      </c>
      <c r="AB126">
        <v>0</v>
      </c>
      <c r="AC126">
        <v>0</v>
      </c>
      <c r="AD126" s="3">
        <v>0</v>
      </c>
      <c r="AE126" s="3">
        <v>0</v>
      </c>
      <c r="AF126" s="3">
        <v>0</v>
      </c>
      <c r="AG126" s="3">
        <v>3</v>
      </c>
      <c r="AH126" s="3">
        <v>0</v>
      </c>
      <c r="AI126" s="3">
        <v>0</v>
      </c>
      <c r="AJ126">
        <v>0</v>
      </c>
      <c r="AK126">
        <v>0</v>
      </c>
      <c r="AL126" s="3">
        <v>0</v>
      </c>
      <c r="AM126">
        <v>0</v>
      </c>
      <c r="AN126" s="3">
        <v>0</v>
      </c>
      <c r="AO126" s="3">
        <v>0</v>
      </c>
      <c r="AP126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>
        <v>0</v>
      </c>
      <c r="AW126">
        <v>0</v>
      </c>
      <c r="AX126">
        <v>0</v>
      </c>
      <c r="AY126" s="3">
        <v>0</v>
      </c>
      <c r="AZ126" s="3">
        <v>0</v>
      </c>
      <c r="BA126" s="63">
        <v>0</v>
      </c>
      <c r="BB126" s="1">
        <f t="shared" si="32"/>
        <v>90</v>
      </c>
      <c r="BC126" s="3">
        <f t="shared" si="60"/>
        <v>40</v>
      </c>
      <c r="BD126" s="1">
        <f t="shared" si="61"/>
        <v>40</v>
      </c>
      <c r="BE126" s="1">
        <f t="shared" si="35"/>
        <v>0</v>
      </c>
      <c r="BF126" s="1">
        <f t="shared" si="62"/>
        <v>40</v>
      </c>
      <c r="BG126" s="1">
        <f t="shared" si="37"/>
        <v>50</v>
      </c>
      <c r="BH126" s="1">
        <f t="shared" si="38"/>
        <v>50</v>
      </c>
      <c r="BI126" s="1">
        <f t="shared" si="39"/>
        <v>0</v>
      </c>
      <c r="BJ126" s="1">
        <f t="shared" si="40"/>
        <v>50</v>
      </c>
      <c r="BK126" s="1">
        <f t="shared" si="41"/>
        <v>90</v>
      </c>
      <c r="BL126" s="1">
        <f t="shared" si="42"/>
        <v>0</v>
      </c>
      <c r="BM126" s="1">
        <f t="shared" si="43"/>
        <v>0</v>
      </c>
      <c r="BN126" s="41">
        <v>0</v>
      </c>
      <c r="BO126" s="41">
        <v>0</v>
      </c>
      <c r="BP126" s="41">
        <v>3</v>
      </c>
      <c r="BQ126" s="41">
        <v>0</v>
      </c>
      <c r="BR126" s="41">
        <v>0</v>
      </c>
      <c r="BS126" s="41">
        <v>0</v>
      </c>
      <c r="BT126" s="41">
        <v>2</v>
      </c>
      <c r="BU126" s="41">
        <v>0</v>
      </c>
      <c r="BV126" s="41">
        <v>1</v>
      </c>
      <c r="BW126" s="41">
        <v>0</v>
      </c>
      <c r="BX126" s="41">
        <v>0</v>
      </c>
      <c r="BY126" s="41">
        <v>0</v>
      </c>
      <c r="BZ126" s="41">
        <v>0</v>
      </c>
      <c r="CA126" s="41">
        <v>0</v>
      </c>
      <c r="CB126" s="41">
        <v>0</v>
      </c>
      <c r="CC126" s="41">
        <v>0</v>
      </c>
      <c r="CD126" s="41">
        <v>0</v>
      </c>
      <c r="CE126" s="41">
        <v>0</v>
      </c>
      <c r="CF126" s="41">
        <v>0</v>
      </c>
      <c r="CG126" s="41">
        <v>0</v>
      </c>
      <c r="CH126" s="41">
        <v>0</v>
      </c>
      <c r="CI126" s="41">
        <v>0</v>
      </c>
      <c r="CJ126" s="1">
        <f t="shared" si="47"/>
        <v>6</v>
      </c>
      <c r="CK126" s="1">
        <f t="shared" si="48"/>
        <v>6</v>
      </c>
      <c r="CL126" s="1">
        <f t="shared" si="63"/>
        <v>3</v>
      </c>
      <c r="CM126" s="1">
        <f t="shared" si="64"/>
        <v>3</v>
      </c>
      <c r="CN126" s="1">
        <f t="shared" si="56"/>
        <v>3</v>
      </c>
      <c r="CO126" s="1">
        <f t="shared" si="57"/>
        <v>3</v>
      </c>
      <c r="CP126">
        <v>83.8</v>
      </c>
      <c r="CQ126">
        <v>186</v>
      </c>
      <c r="CR126">
        <v>-11.3</v>
      </c>
      <c r="CS126">
        <v>13</v>
      </c>
      <c r="CT126" s="3">
        <f t="shared" si="46"/>
        <v>25.649000000000001</v>
      </c>
      <c r="CU126">
        <v>2</v>
      </c>
      <c r="CV126">
        <v>0.9</v>
      </c>
      <c r="CW126">
        <v>719</v>
      </c>
      <c r="CX126" s="62">
        <v>720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2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89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51">
        <v>0</v>
      </c>
      <c r="EV126" s="3">
        <v>0</v>
      </c>
      <c r="EW126" s="3">
        <v>0</v>
      </c>
      <c r="EX126" s="3">
        <v>0</v>
      </c>
      <c r="EY126" s="3">
        <v>0</v>
      </c>
      <c r="EZ126" s="51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2" t="s">
        <v>189</v>
      </c>
      <c r="FG126"/>
    </row>
    <row r="127" spans="1:163" s="1" customFormat="1">
      <c r="A127" t="s">
        <v>50</v>
      </c>
      <c r="B127" t="s">
        <v>70</v>
      </c>
      <c r="C127" t="s">
        <v>8</v>
      </c>
      <c r="D127">
        <v>13</v>
      </c>
      <c r="E127" t="s">
        <v>186</v>
      </c>
      <c r="F127" t="str">
        <f t="shared" si="31"/>
        <v>PSME-L-13C</v>
      </c>
      <c r="G127" s="15"/>
      <c r="H127" s="3">
        <v>48.615549999999999</v>
      </c>
      <c r="J127" s="1">
        <v>113.85364</v>
      </c>
      <c r="L127" s="3">
        <v>1300</v>
      </c>
      <c r="M127" s="3">
        <v>43.1</v>
      </c>
      <c r="N127" s="3">
        <v>255</v>
      </c>
      <c r="O127" s="15">
        <v>47.4</v>
      </c>
      <c r="P127" s="16">
        <v>4.8</v>
      </c>
      <c r="Q127" s="3">
        <v>10</v>
      </c>
      <c r="R127" s="3">
        <v>0</v>
      </c>
      <c r="S127" s="3">
        <v>0</v>
      </c>
      <c r="T127" s="3">
        <v>0</v>
      </c>
      <c r="U127">
        <v>1</v>
      </c>
      <c r="V127">
        <v>0</v>
      </c>
      <c r="W127">
        <v>0</v>
      </c>
      <c r="X127" s="3">
        <v>0</v>
      </c>
      <c r="Y127" s="3">
        <v>0</v>
      </c>
      <c r="Z127" s="3">
        <v>0</v>
      </c>
      <c r="AA127">
        <v>6</v>
      </c>
      <c r="AB127">
        <v>0</v>
      </c>
      <c r="AC127">
        <v>0</v>
      </c>
      <c r="AD127" s="3">
        <v>0</v>
      </c>
      <c r="AE127" s="3">
        <v>0</v>
      </c>
      <c r="AF127" s="3">
        <v>0</v>
      </c>
      <c r="AG127" s="3">
        <v>7</v>
      </c>
      <c r="AH127" s="3">
        <v>0</v>
      </c>
      <c r="AI127" s="3">
        <v>0</v>
      </c>
      <c r="AJ127">
        <v>16</v>
      </c>
      <c r="AK127">
        <v>0</v>
      </c>
      <c r="AL127" s="3">
        <v>0</v>
      </c>
      <c r="AM127">
        <v>0</v>
      </c>
      <c r="AN127" s="3">
        <v>0</v>
      </c>
      <c r="AO127" s="3">
        <v>0</v>
      </c>
      <c r="AP127">
        <v>0</v>
      </c>
      <c r="AQ127" s="3">
        <v>0</v>
      </c>
      <c r="AR127" s="3">
        <v>2</v>
      </c>
      <c r="AS127" s="3">
        <v>0</v>
      </c>
      <c r="AT127" s="3">
        <v>0</v>
      </c>
      <c r="AU127" s="3">
        <v>0</v>
      </c>
      <c r="AV127">
        <v>0</v>
      </c>
      <c r="AW127">
        <v>0</v>
      </c>
      <c r="AX127">
        <v>0</v>
      </c>
      <c r="AY127" s="3">
        <v>0</v>
      </c>
      <c r="AZ127" s="3">
        <v>0</v>
      </c>
      <c r="BA127" s="63">
        <v>0</v>
      </c>
      <c r="BB127" s="1">
        <f t="shared" si="32"/>
        <v>320</v>
      </c>
      <c r="BC127" s="3">
        <f t="shared" si="60"/>
        <v>10</v>
      </c>
      <c r="BD127" s="1">
        <f t="shared" si="61"/>
        <v>10</v>
      </c>
      <c r="BE127" s="1">
        <f t="shared" si="35"/>
        <v>0</v>
      </c>
      <c r="BF127" s="1">
        <f t="shared" si="62"/>
        <v>10</v>
      </c>
      <c r="BG127" s="1">
        <f t="shared" si="37"/>
        <v>290</v>
      </c>
      <c r="BH127" s="1">
        <f t="shared" si="38"/>
        <v>290</v>
      </c>
      <c r="BI127" s="1">
        <f t="shared" si="39"/>
        <v>20</v>
      </c>
      <c r="BJ127" s="1">
        <f t="shared" si="40"/>
        <v>310</v>
      </c>
      <c r="BK127" s="1">
        <f t="shared" si="41"/>
        <v>300</v>
      </c>
      <c r="BL127" s="1">
        <f t="shared" si="42"/>
        <v>0</v>
      </c>
      <c r="BM127" s="1">
        <f t="shared" si="43"/>
        <v>20</v>
      </c>
      <c r="BN127" s="41">
        <v>0</v>
      </c>
      <c r="BO127" s="41">
        <v>0</v>
      </c>
      <c r="BP127" s="41">
        <v>0</v>
      </c>
      <c r="BQ127" s="41">
        <v>0</v>
      </c>
      <c r="BR127" s="41">
        <v>0</v>
      </c>
      <c r="BS127" s="41">
        <v>0</v>
      </c>
      <c r="BT127" s="41">
        <v>4</v>
      </c>
      <c r="BU127" s="41">
        <v>0</v>
      </c>
      <c r="BV127" s="41">
        <v>0</v>
      </c>
      <c r="BW127" s="41">
        <v>0</v>
      </c>
      <c r="BX127" s="41">
        <v>0</v>
      </c>
      <c r="BY127" s="41">
        <v>0</v>
      </c>
      <c r="BZ127" s="41">
        <v>11</v>
      </c>
      <c r="CA127" s="41">
        <v>0</v>
      </c>
      <c r="CB127" s="41">
        <v>0</v>
      </c>
      <c r="CC127" s="41">
        <v>0</v>
      </c>
      <c r="CD127" s="41">
        <v>0</v>
      </c>
      <c r="CE127" s="41">
        <v>0</v>
      </c>
      <c r="CF127" s="41">
        <v>0</v>
      </c>
      <c r="CG127" s="41">
        <v>0</v>
      </c>
      <c r="CH127" s="41">
        <v>0</v>
      </c>
      <c r="CI127" s="41">
        <v>0</v>
      </c>
      <c r="CJ127" s="1">
        <f t="shared" si="47"/>
        <v>15</v>
      </c>
      <c r="CK127" s="1">
        <f t="shared" si="48"/>
        <v>15</v>
      </c>
      <c r="CL127" s="1">
        <f t="shared" si="63"/>
        <v>0</v>
      </c>
      <c r="CM127" s="1">
        <f t="shared" si="64"/>
        <v>0</v>
      </c>
      <c r="CN127" s="1">
        <f t="shared" si="56"/>
        <v>15</v>
      </c>
      <c r="CO127" s="1">
        <f t="shared" si="57"/>
        <v>15</v>
      </c>
      <c r="CP127">
        <v>48.2</v>
      </c>
      <c r="CQ127">
        <v>71.099999999999994</v>
      </c>
      <c r="CR127">
        <v>-10.6</v>
      </c>
      <c r="CS127">
        <v>29</v>
      </c>
      <c r="CT127" s="3">
        <f t="shared" si="46"/>
        <v>23.692999999999998</v>
      </c>
      <c r="CU127">
        <v>4</v>
      </c>
      <c r="CV127">
        <v>1</v>
      </c>
      <c r="CW127">
        <v>986</v>
      </c>
      <c r="CX127" s="62">
        <v>987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89">
        <v>0</v>
      </c>
      <c r="DZ127" s="3">
        <v>0</v>
      </c>
      <c r="EA127" s="3">
        <v>0</v>
      </c>
      <c r="EB127" s="1">
        <v>1</v>
      </c>
      <c r="EC127" s="3">
        <v>1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51">
        <v>0</v>
      </c>
      <c r="EV127" s="3">
        <v>0</v>
      </c>
      <c r="EW127" s="3">
        <v>0</v>
      </c>
      <c r="EX127" s="3">
        <v>0</v>
      </c>
      <c r="EY127" s="3">
        <v>0</v>
      </c>
      <c r="EZ127" s="51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2" t="s">
        <v>189</v>
      </c>
      <c r="FG127"/>
    </row>
    <row r="128" spans="1:163" s="1" customFormat="1">
      <c r="A128" t="s">
        <v>50</v>
      </c>
      <c r="B128" t="s">
        <v>70</v>
      </c>
      <c r="C128" t="s">
        <v>8</v>
      </c>
      <c r="D128">
        <v>13</v>
      </c>
      <c r="E128" t="s">
        <v>187</v>
      </c>
      <c r="F128" t="str">
        <f t="shared" si="31"/>
        <v>PSME-L-13N</v>
      </c>
      <c r="G128" s="15"/>
      <c r="H128" s="3">
        <v>48.61562</v>
      </c>
      <c r="J128" s="1">
        <v>113.85741</v>
      </c>
      <c r="L128" s="3">
        <v>1289</v>
      </c>
      <c r="M128" s="3">
        <v>44.3</v>
      </c>
      <c r="N128" s="3">
        <v>250</v>
      </c>
      <c r="O128" s="15">
        <v>44.3</v>
      </c>
      <c r="P128" s="16">
        <v>1.9</v>
      </c>
      <c r="Q128" s="3">
        <v>10</v>
      </c>
      <c r="R128" s="3">
        <v>0</v>
      </c>
      <c r="S128" s="3">
        <v>0</v>
      </c>
      <c r="T128" s="3">
        <v>0</v>
      </c>
      <c r="U128">
        <v>3</v>
      </c>
      <c r="V128">
        <v>0</v>
      </c>
      <c r="W128">
        <v>0</v>
      </c>
      <c r="X128" s="3">
        <v>0</v>
      </c>
      <c r="Y128" s="3">
        <v>0</v>
      </c>
      <c r="Z128" s="3">
        <v>0</v>
      </c>
      <c r="AA128">
        <v>3</v>
      </c>
      <c r="AB128">
        <v>0</v>
      </c>
      <c r="AC128">
        <v>0</v>
      </c>
      <c r="AD128" s="3">
        <v>0</v>
      </c>
      <c r="AE128" s="3">
        <v>0</v>
      </c>
      <c r="AF128" s="3">
        <v>0</v>
      </c>
      <c r="AG128" s="3">
        <v>1</v>
      </c>
      <c r="AH128" s="3">
        <v>0</v>
      </c>
      <c r="AI128" s="3">
        <v>0</v>
      </c>
      <c r="AJ128">
        <v>8</v>
      </c>
      <c r="AK128">
        <v>0</v>
      </c>
      <c r="AL128" s="3">
        <v>0</v>
      </c>
      <c r="AM128">
        <v>0</v>
      </c>
      <c r="AN128" s="3">
        <v>0</v>
      </c>
      <c r="AO128" s="3">
        <v>0</v>
      </c>
      <c r="AP128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>
        <v>0</v>
      </c>
      <c r="AW128">
        <v>0</v>
      </c>
      <c r="AX128">
        <v>0</v>
      </c>
      <c r="AY128" s="3">
        <v>0</v>
      </c>
      <c r="AZ128" s="3">
        <v>0</v>
      </c>
      <c r="BA128" s="63">
        <v>0</v>
      </c>
      <c r="BB128" s="1">
        <f t="shared" si="32"/>
        <v>150</v>
      </c>
      <c r="BC128" s="3">
        <f t="shared" si="60"/>
        <v>30</v>
      </c>
      <c r="BD128" s="1">
        <f t="shared" si="61"/>
        <v>30</v>
      </c>
      <c r="BE128" s="1">
        <f t="shared" si="35"/>
        <v>0</v>
      </c>
      <c r="BF128" s="1">
        <f t="shared" si="62"/>
        <v>30</v>
      </c>
      <c r="BG128" s="1">
        <f t="shared" si="37"/>
        <v>120</v>
      </c>
      <c r="BH128" s="1">
        <f t="shared" si="38"/>
        <v>120</v>
      </c>
      <c r="BI128" s="1">
        <f t="shared" si="39"/>
        <v>0</v>
      </c>
      <c r="BJ128" s="1">
        <f t="shared" si="40"/>
        <v>120</v>
      </c>
      <c r="BK128" s="1">
        <f t="shared" si="41"/>
        <v>150</v>
      </c>
      <c r="BL128" s="1">
        <f t="shared" si="42"/>
        <v>0</v>
      </c>
      <c r="BM128" s="1">
        <f t="shared" si="43"/>
        <v>0</v>
      </c>
      <c r="BN128" s="41">
        <v>0</v>
      </c>
      <c r="BO128" s="41">
        <v>0</v>
      </c>
      <c r="BP128" s="41">
        <v>0</v>
      </c>
      <c r="BQ128" s="41">
        <v>0</v>
      </c>
      <c r="BR128" s="41">
        <v>0</v>
      </c>
      <c r="BS128" s="41">
        <v>0</v>
      </c>
      <c r="BT128" s="41">
        <v>2</v>
      </c>
      <c r="BU128" s="41">
        <v>0</v>
      </c>
      <c r="BV128" s="41">
        <v>0</v>
      </c>
      <c r="BW128" s="41">
        <v>0</v>
      </c>
      <c r="BX128" s="41">
        <v>0</v>
      </c>
      <c r="BY128" s="41">
        <v>0</v>
      </c>
      <c r="BZ128" s="41">
        <v>1</v>
      </c>
      <c r="CA128" s="41">
        <v>0</v>
      </c>
      <c r="CB128" s="41">
        <v>0</v>
      </c>
      <c r="CC128" s="41">
        <v>0</v>
      </c>
      <c r="CD128" s="41">
        <v>0</v>
      </c>
      <c r="CE128" s="41">
        <v>0</v>
      </c>
      <c r="CF128" s="41">
        <v>0</v>
      </c>
      <c r="CG128" s="41">
        <v>0</v>
      </c>
      <c r="CH128" s="41">
        <v>0</v>
      </c>
      <c r="CI128" s="41">
        <v>0</v>
      </c>
      <c r="CJ128" s="1">
        <f t="shared" si="47"/>
        <v>3</v>
      </c>
      <c r="CK128" s="1">
        <f t="shared" si="48"/>
        <v>3</v>
      </c>
      <c r="CL128" s="1">
        <f t="shared" si="63"/>
        <v>0</v>
      </c>
      <c r="CM128" s="1">
        <f t="shared" si="64"/>
        <v>0</v>
      </c>
      <c r="CN128" s="1">
        <f t="shared" si="56"/>
        <v>3</v>
      </c>
      <c r="CO128" s="1">
        <f t="shared" si="57"/>
        <v>3</v>
      </c>
      <c r="CP128">
        <v>36.700000000000003</v>
      </c>
      <c r="CQ128">
        <v>85.5</v>
      </c>
      <c r="CR128">
        <v>-15.1</v>
      </c>
      <c r="CS128">
        <v>32</v>
      </c>
      <c r="CT128" s="3">
        <f t="shared" si="46"/>
        <v>32.192</v>
      </c>
      <c r="CU128">
        <v>2</v>
      </c>
      <c r="CV128">
        <v>1</v>
      </c>
      <c r="CW128">
        <v>984</v>
      </c>
      <c r="CX128" s="62">
        <v>985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51">
        <v>0</v>
      </c>
      <c r="DE128" s="3">
        <v>0</v>
      </c>
      <c r="DF128" s="3">
        <v>0</v>
      </c>
      <c r="DG128" s="3">
        <v>0</v>
      </c>
      <c r="DH128" s="3">
        <v>2</v>
      </c>
      <c r="DI128" s="3">
        <v>0</v>
      </c>
      <c r="DJ128" s="51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89">
        <v>0</v>
      </c>
      <c r="DZ128" s="1">
        <v>1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51">
        <v>0</v>
      </c>
      <c r="EV128" s="3">
        <v>0</v>
      </c>
      <c r="EW128" s="3">
        <v>0</v>
      </c>
      <c r="EX128" s="3">
        <v>0</v>
      </c>
      <c r="EY128" s="3">
        <v>0</v>
      </c>
      <c r="EZ128" s="51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2" t="s">
        <v>189</v>
      </c>
      <c r="FG128"/>
    </row>
    <row r="129" spans="1:162" s="2" customFormat="1">
      <c r="A129" t="s">
        <v>50</v>
      </c>
      <c r="B129" t="s">
        <v>70</v>
      </c>
      <c r="C129" t="s">
        <v>7</v>
      </c>
      <c r="D129">
        <v>1</v>
      </c>
      <c r="E129" t="s">
        <v>186</v>
      </c>
      <c r="F129" t="str">
        <f t="shared" si="31"/>
        <v>PSME-M-1C</v>
      </c>
      <c r="G129" s="15">
        <v>1464</v>
      </c>
      <c r="H129" s="1">
        <f t="shared" ref="H129:H154" si="65">G129/100000 +48.6</f>
        <v>48.614640000000001</v>
      </c>
      <c r="I129" s="3">
        <v>5052</v>
      </c>
      <c r="J129" s="1">
        <f t="shared" ref="J129:J154" si="66">I129/100000 +113.8</f>
        <v>113.85052</v>
      </c>
      <c r="K129" s="3">
        <v>88</v>
      </c>
      <c r="L129" s="1">
        <f t="shared" ref="L129:L147" si="67">1400+K129</f>
        <v>1488</v>
      </c>
      <c r="M129" s="3">
        <v>24.3</v>
      </c>
      <c r="N129" s="3">
        <v>210</v>
      </c>
      <c r="O129" s="15">
        <v>44</v>
      </c>
      <c r="P129" s="16">
        <v>2.2000000000000002</v>
      </c>
      <c r="Q129" s="3">
        <v>10</v>
      </c>
      <c r="R129" s="3">
        <v>0</v>
      </c>
      <c r="S129" s="3">
        <v>0</v>
      </c>
      <c r="T129" s="3">
        <v>1</v>
      </c>
      <c r="U129" s="3">
        <v>11</v>
      </c>
      <c r="V129" s="3">
        <v>0</v>
      </c>
      <c r="W129" s="3">
        <v>1</v>
      </c>
      <c r="X129" s="3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8">
        <v>1</v>
      </c>
      <c r="AE129">
        <v>0</v>
      </c>
      <c r="AF129">
        <v>0</v>
      </c>
      <c r="AG129" s="18">
        <v>1</v>
      </c>
      <c r="AH129" s="18">
        <v>0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>
        <v>0</v>
      </c>
      <c r="AW129">
        <v>0</v>
      </c>
      <c r="AX129">
        <v>0</v>
      </c>
      <c r="AY129" s="18">
        <v>0</v>
      </c>
      <c r="AZ129" s="18">
        <v>0</v>
      </c>
      <c r="BA129" s="62">
        <v>0</v>
      </c>
      <c r="BB129" s="1">
        <f t="shared" si="32"/>
        <v>150</v>
      </c>
      <c r="BC129" s="3">
        <f t="shared" si="60"/>
        <v>110</v>
      </c>
      <c r="BD129" s="1">
        <f t="shared" si="61"/>
        <v>110</v>
      </c>
      <c r="BE129" s="1">
        <f t="shared" si="35"/>
        <v>10</v>
      </c>
      <c r="BF129" s="1">
        <f t="shared" si="62"/>
        <v>120</v>
      </c>
      <c r="BG129" s="1">
        <f t="shared" si="37"/>
        <v>20</v>
      </c>
      <c r="BH129" s="1">
        <f t="shared" si="38"/>
        <v>20</v>
      </c>
      <c r="BI129" s="1">
        <f t="shared" si="39"/>
        <v>10</v>
      </c>
      <c r="BJ129" s="1">
        <f t="shared" si="40"/>
        <v>30</v>
      </c>
      <c r="BK129" s="1">
        <f t="shared" si="41"/>
        <v>130</v>
      </c>
      <c r="BL129" s="1">
        <f t="shared" si="42"/>
        <v>0</v>
      </c>
      <c r="BM129" s="1">
        <f t="shared" si="43"/>
        <v>20</v>
      </c>
      <c r="BN129" s="41">
        <v>0</v>
      </c>
      <c r="BO129" s="41">
        <v>0</v>
      </c>
      <c r="BP129" s="41">
        <v>6</v>
      </c>
      <c r="BQ129" s="41">
        <v>0</v>
      </c>
      <c r="BR129" s="41">
        <v>0</v>
      </c>
      <c r="BS129" s="41">
        <v>0</v>
      </c>
      <c r="BT129" s="41">
        <v>0</v>
      </c>
      <c r="BU129" s="41">
        <v>0</v>
      </c>
      <c r="BV129" s="41">
        <v>0</v>
      </c>
      <c r="BW129" s="41">
        <v>0</v>
      </c>
      <c r="BX129" s="41">
        <v>0</v>
      </c>
      <c r="BY129" s="41">
        <v>0</v>
      </c>
      <c r="BZ129" s="41">
        <v>0</v>
      </c>
      <c r="CA129" s="41">
        <v>0</v>
      </c>
      <c r="CB129" s="41">
        <v>0</v>
      </c>
      <c r="CC129" s="41">
        <v>0</v>
      </c>
      <c r="CD129" s="41">
        <v>0</v>
      </c>
      <c r="CE129" s="41">
        <v>0</v>
      </c>
      <c r="CF129" s="41">
        <v>0</v>
      </c>
      <c r="CG129" s="41">
        <v>0</v>
      </c>
      <c r="CH129" s="41">
        <v>0</v>
      </c>
      <c r="CI129" s="41">
        <v>0</v>
      </c>
      <c r="CJ129" s="1">
        <f t="shared" si="47"/>
        <v>6</v>
      </c>
      <c r="CK129" s="1">
        <f t="shared" si="48"/>
        <v>6</v>
      </c>
      <c r="CL129" s="1">
        <f t="shared" si="63"/>
        <v>6</v>
      </c>
      <c r="CM129" s="1">
        <f t="shared" si="64"/>
        <v>6</v>
      </c>
      <c r="CN129" s="1">
        <f t="shared" si="56"/>
        <v>0</v>
      </c>
      <c r="CO129" s="1">
        <f t="shared" si="57"/>
        <v>0</v>
      </c>
      <c r="CP129" s="3">
        <v>81.400000000000006</v>
      </c>
      <c r="CQ129" s="3">
        <v>158</v>
      </c>
      <c r="CR129" s="3">
        <v>1.1000000000000001</v>
      </c>
      <c r="CS129" s="3">
        <v>12</v>
      </c>
      <c r="CT129" s="3">
        <f t="shared" si="46"/>
        <v>18.828000000000003</v>
      </c>
      <c r="CU129" s="3">
        <v>4</v>
      </c>
      <c r="CV129" s="3">
        <v>0.75</v>
      </c>
      <c r="CW129" s="3">
        <v>637</v>
      </c>
      <c r="CX129" s="63">
        <v>638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2" t="s">
        <v>189</v>
      </c>
      <c r="DE129" s="3">
        <v>2</v>
      </c>
      <c r="DF129" s="3">
        <v>2</v>
      </c>
      <c r="DG129" s="3">
        <v>2</v>
      </c>
      <c r="DH129" s="3">
        <v>3</v>
      </c>
      <c r="DI129" s="3">
        <v>0</v>
      </c>
      <c r="DJ129" s="2" t="s">
        <v>195</v>
      </c>
      <c r="DK129" s="3">
        <v>1</v>
      </c>
      <c r="DL129" s="3">
        <v>0</v>
      </c>
      <c r="DM129" s="3">
        <v>1</v>
      </c>
      <c r="DN129" s="3">
        <v>1</v>
      </c>
      <c r="DO129" s="1" t="s">
        <v>189</v>
      </c>
      <c r="DP129" s="3">
        <v>0</v>
      </c>
      <c r="DQ129" s="3">
        <v>0</v>
      </c>
      <c r="DR129" s="3">
        <v>0</v>
      </c>
      <c r="DS129" s="3">
        <v>0</v>
      </c>
      <c r="DT129" s="1" t="s">
        <v>189</v>
      </c>
      <c r="DU129" s="3">
        <v>0</v>
      </c>
      <c r="DV129" s="3">
        <v>0</v>
      </c>
      <c r="DW129" s="3">
        <v>0</v>
      </c>
      <c r="DX129" s="3">
        <v>0</v>
      </c>
      <c r="DY129" s="65" t="s">
        <v>189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2" t="s">
        <v>189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2" t="s">
        <v>189</v>
      </c>
      <c r="EL129" s="3">
        <v>0</v>
      </c>
      <c r="EM129" s="3">
        <v>0</v>
      </c>
      <c r="EN129" s="3">
        <v>0</v>
      </c>
      <c r="EO129" s="3">
        <v>0</v>
      </c>
      <c r="EP129" s="2" t="s">
        <v>189</v>
      </c>
      <c r="EQ129" s="3">
        <v>0</v>
      </c>
      <c r="ER129" s="3">
        <v>0</v>
      </c>
      <c r="ES129" s="3">
        <v>0</v>
      </c>
      <c r="ET129" s="3">
        <v>0</v>
      </c>
      <c r="EU129" s="1" t="s">
        <v>189</v>
      </c>
      <c r="EV129" s="3">
        <v>0</v>
      </c>
      <c r="EW129" s="3">
        <v>0</v>
      </c>
      <c r="EX129" s="3">
        <v>0</v>
      </c>
      <c r="EY129" s="3">
        <v>0</v>
      </c>
      <c r="EZ129" s="2" t="s">
        <v>189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2" t="s">
        <v>189</v>
      </c>
    </row>
    <row r="130" spans="1:162" s="2" customFormat="1">
      <c r="A130" t="s">
        <v>50</v>
      </c>
      <c r="B130" t="s">
        <v>70</v>
      </c>
      <c r="C130" t="s">
        <v>7</v>
      </c>
      <c r="D130">
        <v>1</v>
      </c>
      <c r="E130" t="s">
        <v>187</v>
      </c>
      <c r="F130" t="str">
        <f t="shared" si="31"/>
        <v>PSME-M-1N</v>
      </c>
      <c r="G130" s="15">
        <v>1460</v>
      </c>
      <c r="H130" s="1">
        <f t="shared" si="65"/>
        <v>48.614600000000003</v>
      </c>
      <c r="I130" s="3">
        <v>5039</v>
      </c>
      <c r="J130" s="1">
        <f t="shared" si="66"/>
        <v>113.85038999999999</v>
      </c>
      <c r="K130" s="3">
        <v>88</v>
      </c>
      <c r="L130" s="1">
        <f t="shared" si="67"/>
        <v>1488</v>
      </c>
      <c r="M130" s="3">
        <v>22</v>
      </c>
      <c r="N130" s="3">
        <v>215</v>
      </c>
      <c r="O130" s="15">
        <v>42.3</v>
      </c>
      <c r="P130" s="16">
        <v>2.2000000000000002</v>
      </c>
      <c r="Q130" s="3">
        <v>10</v>
      </c>
      <c r="R130" s="3">
        <v>0</v>
      </c>
      <c r="S130" s="3">
        <v>0</v>
      </c>
      <c r="T130" s="3">
        <v>1</v>
      </c>
      <c r="U130" s="3">
        <v>6</v>
      </c>
      <c r="V130" s="3">
        <v>1</v>
      </c>
      <c r="W130" s="3">
        <v>1</v>
      </c>
      <c r="X130" s="3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8">
        <v>0</v>
      </c>
      <c r="AE130">
        <v>0</v>
      </c>
      <c r="AF130">
        <v>0</v>
      </c>
      <c r="AG130" s="18">
        <v>1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>
        <v>0</v>
      </c>
      <c r="AW130">
        <v>0</v>
      </c>
      <c r="AX130">
        <v>0</v>
      </c>
      <c r="AY130" s="18">
        <v>0</v>
      </c>
      <c r="AZ130" s="18">
        <v>0</v>
      </c>
      <c r="BA130" s="62">
        <v>0</v>
      </c>
      <c r="BB130" s="1">
        <f t="shared" si="32"/>
        <v>100</v>
      </c>
      <c r="BC130" s="3">
        <f t="shared" si="60"/>
        <v>60</v>
      </c>
      <c r="BD130" s="1">
        <f t="shared" si="61"/>
        <v>70</v>
      </c>
      <c r="BE130" s="1">
        <f t="shared" si="35"/>
        <v>20</v>
      </c>
      <c r="BF130" s="1">
        <f t="shared" si="62"/>
        <v>80</v>
      </c>
      <c r="BG130" s="1">
        <f t="shared" si="37"/>
        <v>10</v>
      </c>
      <c r="BH130" s="1">
        <f t="shared" si="38"/>
        <v>10</v>
      </c>
      <c r="BI130" s="1">
        <f t="shared" si="39"/>
        <v>10</v>
      </c>
      <c r="BJ130" s="1">
        <f t="shared" si="40"/>
        <v>20</v>
      </c>
      <c r="BK130" s="1">
        <f t="shared" si="41"/>
        <v>70</v>
      </c>
      <c r="BL130" s="1">
        <f t="shared" si="42"/>
        <v>10</v>
      </c>
      <c r="BM130" s="1">
        <f t="shared" si="43"/>
        <v>20</v>
      </c>
      <c r="BN130" s="41">
        <v>0</v>
      </c>
      <c r="BO130" s="41">
        <v>0</v>
      </c>
      <c r="BP130" s="41">
        <v>2</v>
      </c>
      <c r="BQ130" s="41">
        <v>0</v>
      </c>
      <c r="BR130" s="41">
        <v>0</v>
      </c>
      <c r="BS130" s="41">
        <v>0</v>
      </c>
      <c r="BT130" s="41">
        <v>0</v>
      </c>
      <c r="BU130" s="41">
        <v>0</v>
      </c>
      <c r="BV130" s="41">
        <v>1</v>
      </c>
      <c r="BW130" s="41">
        <v>0</v>
      </c>
      <c r="BX130" s="41">
        <v>0</v>
      </c>
      <c r="BY130" s="41">
        <v>0</v>
      </c>
      <c r="BZ130" s="41">
        <v>0</v>
      </c>
      <c r="CA130" s="41">
        <v>0</v>
      </c>
      <c r="CB130" s="41">
        <v>0</v>
      </c>
      <c r="CC130" s="41">
        <v>0</v>
      </c>
      <c r="CD130" s="41">
        <v>0</v>
      </c>
      <c r="CE130" s="41">
        <v>0</v>
      </c>
      <c r="CF130" s="41">
        <v>0</v>
      </c>
      <c r="CG130" s="41">
        <v>0</v>
      </c>
      <c r="CH130" s="41">
        <v>0</v>
      </c>
      <c r="CI130" s="41">
        <v>0</v>
      </c>
      <c r="CJ130" s="1">
        <f t="shared" si="47"/>
        <v>3</v>
      </c>
      <c r="CK130" s="1">
        <f t="shared" si="48"/>
        <v>3</v>
      </c>
      <c r="CL130" s="1">
        <f t="shared" si="63"/>
        <v>2</v>
      </c>
      <c r="CM130" s="1">
        <f t="shared" si="64"/>
        <v>2</v>
      </c>
      <c r="CN130" s="1">
        <f t="shared" si="56"/>
        <v>1</v>
      </c>
      <c r="CO130" s="1">
        <f t="shared" si="57"/>
        <v>1</v>
      </c>
      <c r="CP130" s="3">
        <v>73.099999999999994</v>
      </c>
      <c r="CQ130" s="3">
        <v>132</v>
      </c>
      <c r="CR130" s="3">
        <v>2.1</v>
      </c>
      <c r="CS130" s="3">
        <v>20</v>
      </c>
      <c r="CT130" s="3">
        <f t="shared" si="46"/>
        <v>25.98</v>
      </c>
      <c r="CU130" s="3">
        <v>1</v>
      </c>
      <c r="CV130" s="3">
        <v>0.9</v>
      </c>
      <c r="CW130" s="3">
        <v>635</v>
      </c>
      <c r="CX130" s="63">
        <v>636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2" t="s">
        <v>189</v>
      </c>
      <c r="DE130" s="3">
        <v>0</v>
      </c>
      <c r="DF130" s="3">
        <v>4</v>
      </c>
      <c r="DG130" s="3">
        <v>0</v>
      </c>
      <c r="DH130" s="3">
        <v>4</v>
      </c>
      <c r="DI130" s="3">
        <v>0</v>
      </c>
      <c r="DJ130" s="2" t="s">
        <v>189</v>
      </c>
      <c r="DK130" s="3">
        <v>0</v>
      </c>
      <c r="DL130" s="3">
        <v>0</v>
      </c>
      <c r="DM130" s="3">
        <v>0</v>
      </c>
      <c r="DN130" s="3">
        <v>0</v>
      </c>
      <c r="DO130" s="1" t="s">
        <v>189</v>
      </c>
      <c r="DP130" s="3">
        <v>0</v>
      </c>
      <c r="DQ130" s="3">
        <v>0</v>
      </c>
      <c r="DR130" s="3">
        <v>0</v>
      </c>
      <c r="DS130" s="3">
        <v>1</v>
      </c>
      <c r="DT130" s="1" t="s">
        <v>189</v>
      </c>
      <c r="DU130" s="3">
        <v>0</v>
      </c>
      <c r="DV130" s="3">
        <v>0</v>
      </c>
      <c r="DW130" s="3">
        <v>0</v>
      </c>
      <c r="DX130" s="3">
        <v>0</v>
      </c>
      <c r="DY130" s="65" t="s">
        <v>189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2" t="s">
        <v>189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2" t="s">
        <v>189</v>
      </c>
      <c r="EL130" s="3">
        <v>0</v>
      </c>
      <c r="EM130" s="3">
        <v>0</v>
      </c>
      <c r="EN130" s="3">
        <v>0</v>
      </c>
      <c r="EO130" s="3">
        <v>0</v>
      </c>
      <c r="EP130" s="2" t="s">
        <v>189</v>
      </c>
      <c r="EQ130" s="3">
        <v>0</v>
      </c>
      <c r="ER130" s="3">
        <v>0</v>
      </c>
      <c r="ES130" s="3">
        <v>0</v>
      </c>
      <c r="ET130" s="3">
        <v>0</v>
      </c>
      <c r="EU130" s="1" t="s">
        <v>189</v>
      </c>
      <c r="EV130" s="3">
        <v>0</v>
      </c>
      <c r="EW130" s="3">
        <v>0</v>
      </c>
      <c r="EX130" s="3">
        <v>0</v>
      </c>
      <c r="EY130" s="3">
        <v>0</v>
      </c>
      <c r="EZ130" s="2" t="s">
        <v>189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2" t="s">
        <v>189</v>
      </c>
    </row>
    <row r="131" spans="1:162" s="2" customFormat="1">
      <c r="A131" t="s">
        <v>50</v>
      </c>
      <c r="B131" t="s">
        <v>70</v>
      </c>
      <c r="C131" t="s">
        <v>7</v>
      </c>
      <c r="D131">
        <v>2</v>
      </c>
      <c r="E131" t="s">
        <v>186</v>
      </c>
      <c r="F131" t="str">
        <f t="shared" ref="F131:F194" si="68">CONCATENATE(B131,"-",C131,"-",D131,E131)</f>
        <v>PSME-M-2C</v>
      </c>
      <c r="G131" s="15">
        <v>1485</v>
      </c>
      <c r="H131" s="1">
        <f t="shared" si="65"/>
        <v>48.614850000000004</v>
      </c>
      <c r="I131" s="3">
        <v>5076</v>
      </c>
      <c r="J131" s="1">
        <f t="shared" si="66"/>
        <v>113.85075999999999</v>
      </c>
      <c r="K131" s="3">
        <v>89</v>
      </c>
      <c r="L131" s="1">
        <f t="shared" si="67"/>
        <v>1489</v>
      </c>
      <c r="M131" s="3">
        <v>24.7</v>
      </c>
      <c r="N131" s="3">
        <v>230</v>
      </c>
      <c r="O131" s="15">
        <v>35</v>
      </c>
      <c r="P131" s="16">
        <v>2.1</v>
      </c>
      <c r="Q131" s="3">
        <v>10</v>
      </c>
      <c r="R131" s="3">
        <v>0</v>
      </c>
      <c r="S131" s="3">
        <v>0</v>
      </c>
      <c r="T131" s="3">
        <v>0</v>
      </c>
      <c r="U131" s="3">
        <v>12</v>
      </c>
      <c r="V131" s="3">
        <v>0</v>
      </c>
      <c r="W131" s="3">
        <v>1</v>
      </c>
      <c r="X131" s="3">
        <v>1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8">
        <v>1</v>
      </c>
      <c r="AE131">
        <v>0</v>
      </c>
      <c r="AF131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>
        <v>0</v>
      </c>
      <c r="AW131">
        <v>0</v>
      </c>
      <c r="AX131">
        <v>0</v>
      </c>
      <c r="AY131" s="18">
        <v>0</v>
      </c>
      <c r="AZ131" s="18">
        <v>0</v>
      </c>
      <c r="BA131" s="62">
        <v>0</v>
      </c>
      <c r="BB131" s="1">
        <f t="shared" ref="BB131:BB194" si="69">SUM(R131:BA131)*Q131</f>
        <v>150</v>
      </c>
      <c r="BC131" s="3">
        <f t="shared" si="60"/>
        <v>120</v>
      </c>
      <c r="BD131" s="1">
        <f t="shared" si="61"/>
        <v>120</v>
      </c>
      <c r="BE131" s="1">
        <f t="shared" ref="BE131:BE194" si="70">BF131-BC131</f>
        <v>10</v>
      </c>
      <c r="BF131" s="1">
        <f t="shared" si="62"/>
        <v>130</v>
      </c>
      <c r="BG131" s="1">
        <f t="shared" ref="BG131:BG194" si="71">BK131-BC131</f>
        <v>20</v>
      </c>
      <c r="BH131" s="1">
        <f t="shared" ref="BH131:BH194" si="72">(BK131+BL131-BD131)</f>
        <v>20</v>
      </c>
      <c r="BI131" s="1">
        <f t="shared" ref="BI131:BI194" si="73">BJ131-BG131</f>
        <v>0</v>
      </c>
      <c r="BJ131" s="1">
        <f t="shared" ref="BJ131:BJ194" si="74">BB131-BF131</f>
        <v>20</v>
      </c>
      <c r="BK131" s="1">
        <f t="shared" ref="BK131:BK194" si="75">(R131+U131+X131+AA131+AD131+AG131+AJ131+AM131+AP131+AS131+AV131+AY131)*Q131</f>
        <v>140</v>
      </c>
      <c r="BL131" s="1">
        <f t="shared" ref="BL131:BL194" si="76">(S131+V131+Y131+AB131+AE131+AH131+AK131+AN131+AQ131+AT131+AW131+AZ131)*Q131</f>
        <v>0</v>
      </c>
      <c r="BM131" s="1">
        <f t="shared" ref="BM131:BM194" si="77">(T131+W131+Z131+AC131+AF131+AI131+AL131+AO131+AR131+AU131+AX131+BA131)*Q131</f>
        <v>10</v>
      </c>
      <c r="BN131" s="41">
        <v>0</v>
      </c>
      <c r="BO131" s="41">
        <v>0</v>
      </c>
      <c r="BP131" s="41">
        <v>5</v>
      </c>
      <c r="BQ131" s="41">
        <v>0</v>
      </c>
      <c r="BR131" s="41">
        <v>0</v>
      </c>
      <c r="BS131" s="41">
        <v>0</v>
      </c>
      <c r="BT131" s="41">
        <v>0</v>
      </c>
      <c r="BU131" s="41">
        <v>0</v>
      </c>
      <c r="BV131" s="41">
        <v>0</v>
      </c>
      <c r="BW131" s="41">
        <v>0</v>
      </c>
      <c r="BX131" s="41">
        <v>0</v>
      </c>
      <c r="BY131" s="41">
        <v>0</v>
      </c>
      <c r="BZ131" s="41">
        <v>0</v>
      </c>
      <c r="CA131" s="41">
        <v>0</v>
      </c>
      <c r="CB131" s="41">
        <v>0</v>
      </c>
      <c r="CC131" s="41">
        <v>0</v>
      </c>
      <c r="CD131" s="41">
        <v>0</v>
      </c>
      <c r="CE131" s="41">
        <v>0</v>
      </c>
      <c r="CF131" s="41">
        <v>0</v>
      </c>
      <c r="CG131" s="41">
        <v>0</v>
      </c>
      <c r="CH131" s="41">
        <v>0</v>
      </c>
      <c r="CI131" s="41">
        <v>0</v>
      </c>
      <c r="CJ131" s="1">
        <f t="shared" si="47"/>
        <v>5</v>
      </c>
      <c r="CK131" s="1">
        <f t="shared" si="48"/>
        <v>5</v>
      </c>
      <c r="CL131" s="1">
        <f t="shared" si="63"/>
        <v>5</v>
      </c>
      <c r="CM131" s="1">
        <f t="shared" si="64"/>
        <v>5</v>
      </c>
      <c r="CN131" s="1">
        <f t="shared" si="56"/>
        <v>0</v>
      </c>
      <c r="CO131" s="1">
        <f t="shared" si="57"/>
        <v>0</v>
      </c>
      <c r="CP131" s="3">
        <v>66.400000000000006</v>
      </c>
      <c r="CQ131" s="3">
        <v>139</v>
      </c>
      <c r="CR131" s="3">
        <v>-8.6999999999999993</v>
      </c>
      <c r="CS131" s="3">
        <v>12</v>
      </c>
      <c r="CT131" s="3">
        <f t="shared" ref="CT131:CT194" si="78">CS131*(CQ131-CR131)/100</f>
        <v>17.724</v>
      </c>
      <c r="CU131" s="3">
        <v>3</v>
      </c>
      <c r="CV131" s="3">
        <v>0.5</v>
      </c>
      <c r="CW131" s="3">
        <v>641</v>
      </c>
      <c r="CX131" s="63">
        <v>642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2" t="s">
        <v>189</v>
      </c>
      <c r="DE131" s="3">
        <v>0</v>
      </c>
      <c r="DF131" s="3">
        <v>0</v>
      </c>
      <c r="DG131" s="3">
        <v>0</v>
      </c>
      <c r="DH131" s="3">
        <v>3</v>
      </c>
      <c r="DI131" s="3">
        <v>0</v>
      </c>
      <c r="DJ131" s="2" t="s">
        <v>189</v>
      </c>
      <c r="DK131" s="3">
        <v>0</v>
      </c>
      <c r="DL131" s="3">
        <v>0</v>
      </c>
      <c r="DM131" s="3">
        <v>0</v>
      </c>
      <c r="DN131" s="3">
        <v>0</v>
      </c>
      <c r="DO131" s="1" t="s">
        <v>189</v>
      </c>
      <c r="DP131" s="3">
        <v>0</v>
      </c>
      <c r="DQ131" s="3">
        <v>0</v>
      </c>
      <c r="DR131" s="3">
        <v>0</v>
      </c>
      <c r="DS131" s="3">
        <v>0</v>
      </c>
      <c r="DT131" s="1" t="s">
        <v>189</v>
      </c>
      <c r="DU131" s="3">
        <v>0</v>
      </c>
      <c r="DV131" s="3">
        <v>0</v>
      </c>
      <c r="DW131" s="3">
        <v>0</v>
      </c>
      <c r="DX131" s="3">
        <v>0</v>
      </c>
      <c r="DY131" s="65" t="s">
        <v>189</v>
      </c>
      <c r="DZ131" s="3">
        <v>0</v>
      </c>
      <c r="EA131" s="3">
        <v>0</v>
      </c>
      <c r="EB131" s="3">
        <v>1</v>
      </c>
      <c r="EC131" s="3">
        <v>0</v>
      </c>
      <c r="ED131" s="3">
        <v>0</v>
      </c>
      <c r="EE131" s="2" t="s">
        <v>189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2" t="s">
        <v>189</v>
      </c>
      <c r="EL131" s="3">
        <v>0</v>
      </c>
      <c r="EM131" s="3">
        <v>0</v>
      </c>
      <c r="EN131" s="3">
        <v>0</v>
      </c>
      <c r="EO131" s="3">
        <v>0</v>
      </c>
      <c r="EP131" s="2" t="s">
        <v>189</v>
      </c>
      <c r="EQ131" s="3">
        <v>0</v>
      </c>
      <c r="ER131" s="3">
        <v>0</v>
      </c>
      <c r="ES131" s="3">
        <v>0</v>
      </c>
      <c r="ET131" s="3">
        <v>0</v>
      </c>
      <c r="EU131" s="1" t="s">
        <v>189</v>
      </c>
      <c r="EV131" s="3">
        <v>0</v>
      </c>
      <c r="EW131" s="3">
        <v>0</v>
      </c>
      <c r="EX131" s="3">
        <v>0</v>
      </c>
      <c r="EY131" s="3">
        <v>0</v>
      </c>
      <c r="EZ131" s="2" t="s">
        <v>189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2" t="s">
        <v>189</v>
      </c>
    </row>
    <row r="132" spans="1:162" s="2" customFormat="1">
      <c r="A132" t="s">
        <v>50</v>
      </c>
      <c r="B132" t="s">
        <v>70</v>
      </c>
      <c r="C132" t="s">
        <v>7</v>
      </c>
      <c r="D132">
        <v>2</v>
      </c>
      <c r="E132" t="s">
        <v>187</v>
      </c>
      <c r="F132" t="str">
        <f t="shared" si="68"/>
        <v>PSME-M-2N</v>
      </c>
      <c r="G132" s="15">
        <v>1500</v>
      </c>
      <c r="H132" s="1">
        <f t="shared" si="65"/>
        <v>48.615000000000002</v>
      </c>
      <c r="I132" s="3">
        <v>5110</v>
      </c>
      <c r="J132" s="40">
        <f t="shared" si="66"/>
        <v>113.8511</v>
      </c>
      <c r="K132" s="3">
        <v>86</v>
      </c>
      <c r="L132" s="1">
        <f t="shared" si="67"/>
        <v>1486</v>
      </c>
      <c r="M132" s="3">
        <v>40.1</v>
      </c>
      <c r="N132" s="3">
        <v>215</v>
      </c>
      <c r="O132" s="15">
        <v>36.200000000000003</v>
      </c>
      <c r="P132" s="16">
        <v>2.2999999999999998</v>
      </c>
      <c r="Q132" s="3">
        <v>10</v>
      </c>
      <c r="R132" s="3">
        <v>0</v>
      </c>
      <c r="S132" s="3">
        <v>0</v>
      </c>
      <c r="T132" s="3">
        <v>0</v>
      </c>
      <c r="U132" s="3">
        <v>4</v>
      </c>
      <c r="V132" s="3">
        <v>6</v>
      </c>
      <c r="W132" s="3">
        <v>2</v>
      </c>
      <c r="X132" s="3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8">
        <v>0</v>
      </c>
      <c r="AE132">
        <v>0</v>
      </c>
      <c r="AF132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>
        <v>0</v>
      </c>
      <c r="AW132">
        <v>0</v>
      </c>
      <c r="AX132">
        <v>0</v>
      </c>
      <c r="AY132" s="18">
        <v>0</v>
      </c>
      <c r="AZ132" s="18">
        <v>0</v>
      </c>
      <c r="BA132" s="62">
        <v>0</v>
      </c>
      <c r="BB132" s="1">
        <f t="shared" si="69"/>
        <v>120</v>
      </c>
      <c r="BC132" s="3">
        <f t="shared" si="60"/>
        <v>40</v>
      </c>
      <c r="BD132" s="1">
        <f t="shared" si="61"/>
        <v>100</v>
      </c>
      <c r="BE132" s="1">
        <f t="shared" si="70"/>
        <v>80</v>
      </c>
      <c r="BF132" s="1">
        <f t="shared" si="62"/>
        <v>120</v>
      </c>
      <c r="BG132" s="1">
        <f t="shared" si="71"/>
        <v>0</v>
      </c>
      <c r="BH132" s="1">
        <f t="shared" si="72"/>
        <v>0</v>
      </c>
      <c r="BI132" s="1">
        <f t="shared" si="73"/>
        <v>0</v>
      </c>
      <c r="BJ132" s="1">
        <f t="shared" si="74"/>
        <v>0</v>
      </c>
      <c r="BK132" s="1">
        <f t="shared" si="75"/>
        <v>40</v>
      </c>
      <c r="BL132" s="1">
        <f t="shared" si="76"/>
        <v>60</v>
      </c>
      <c r="BM132" s="1">
        <f t="shared" si="77"/>
        <v>20</v>
      </c>
      <c r="BN132" s="41">
        <v>0</v>
      </c>
      <c r="BO132" s="41">
        <v>0</v>
      </c>
      <c r="BP132" s="41">
        <v>4</v>
      </c>
      <c r="BQ132" s="41">
        <v>1</v>
      </c>
      <c r="BR132" s="41">
        <v>0</v>
      </c>
      <c r="BS132" s="41">
        <v>0</v>
      </c>
      <c r="BT132" s="41">
        <v>0</v>
      </c>
      <c r="BU132" s="41">
        <v>0</v>
      </c>
      <c r="BV132" s="41">
        <v>0</v>
      </c>
      <c r="BW132" s="41">
        <v>0</v>
      </c>
      <c r="BX132" s="41">
        <v>0</v>
      </c>
      <c r="BY132" s="41">
        <v>0</v>
      </c>
      <c r="BZ132" s="41">
        <v>0</v>
      </c>
      <c r="CA132" s="41">
        <v>0</v>
      </c>
      <c r="CB132" s="41">
        <v>0</v>
      </c>
      <c r="CC132" s="41">
        <v>0</v>
      </c>
      <c r="CD132" s="41">
        <v>0</v>
      </c>
      <c r="CE132" s="41">
        <v>0</v>
      </c>
      <c r="CF132" s="41">
        <v>0</v>
      </c>
      <c r="CG132" s="41">
        <v>0</v>
      </c>
      <c r="CH132" s="41">
        <v>0</v>
      </c>
      <c r="CI132" s="41">
        <v>0</v>
      </c>
      <c r="CJ132" s="1">
        <f t="shared" ref="CJ132:CJ195" si="79">SUM(BN132:CI132)</f>
        <v>5</v>
      </c>
      <c r="CK132" s="1">
        <f t="shared" ref="CK132:CK195" si="80">SUM(BN132,BP132,BR132,BT132,BV132,BX132,BZ132,CB132,CD132,CF132,CH132)</f>
        <v>4</v>
      </c>
      <c r="CL132" s="1">
        <f t="shared" si="63"/>
        <v>5</v>
      </c>
      <c r="CM132" s="1">
        <f t="shared" si="64"/>
        <v>4</v>
      </c>
      <c r="CN132" s="1">
        <f t="shared" si="56"/>
        <v>0</v>
      </c>
      <c r="CO132" s="1">
        <f t="shared" si="57"/>
        <v>0</v>
      </c>
      <c r="CP132" s="3">
        <v>49.5</v>
      </c>
      <c r="CQ132" s="3">
        <v>134</v>
      </c>
      <c r="CR132" s="3">
        <v>-13.5</v>
      </c>
      <c r="CS132" s="3">
        <v>17</v>
      </c>
      <c r="CT132" s="3">
        <f t="shared" si="78"/>
        <v>25.074999999999999</v>
      </c>
      <c r="CU132" s="3">
        <v>2</v>
      </c>
      <c r="CV132" s="3">
        <v>1</v>
      </c>
      <c r="CW132" s="3">
        <v>639</v>
      </c>
      <c r="CX132" s="63">
        <v>640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2" t="s">
        <v>189</v>
      </c>
      <c r="DE132" s="3">
        <v>1</v>
      </c>
      <c r="DF132" s="3">
        <v>7</v>
      </c>
      <c r="DG132" s="3">
        <v>2</v>
      </c>
      <c r="DH132" s="3">
        <v>1</v>
      </c>
      <c r="DI132" s="3">
        <v>0</v>
      </c>
      <c r="DJ132" s="2" t="s">
        <v>189</v>
      </c>
      <c r="DK132" s="3">
        <v>0</v>
      </c>
      <c r="DL132" s="3">
        <v>0</v>
      </c>
      <c r="DM132" s="3">
        <v>0</v>
      </c>
      <c r="DN132" s="3">
        <v>0</v>
      </c>
      <c r="DO132" s="1" t="s">
        <v>189</v>
      </c>
      <c r="DP132" s="3">
        <v>0</v>
      </c>
      <c r="DQ132" s="3">
        <v>0</v>
      </c>
      <c r="DR132" s="3">
        <v>0</v>
      </c>
      <c r="DS132" s="3">
        <v>0</v>
      </c>
      <c r="DT132" s="1" t="s">
        <v>189</v>
      </c>
      <c r="DU132" s="3">
        <v>0</v>
      </c>
      <c r="DV132" s="3">
        <v>0</v>
      </c>
      <c r="DW132" s="3">
        <v>0</v>
      </c>
      <c r="DX132" s="3">
        <v>0</v>
      </c>
      <c r="DY132" s="65" t="s">
        <v>189</v>
      </c>
      <c r="DZ132" s="3">
        <v>1</v>
      </c>
      <c r="EA132" s="3">
        <v>0</v>
      </c>
      <c r="EB132" s="3">
        <v>3</v>
      </c>
      <c r="EC132" s="3">
        <v>0</v>
      </c>
      <c r="ED132" s="3">
        <v>0</v>
      </c>
      <c r="EE132" s="2" t="s">
        <v>189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2" t="s">
        <v>189</v>
      </c>
      <c r="EL132" s="3">
        <v>0</v>
      </c>
      <c r="EM132" s="3">
        <v>0</v>
      </c>
      <c r="EN132" s="3">
        <v>0</v>
      </c>
      <c r="EO132" s="3">
        <v>0</v>
      </c>
      <c r="EP132" s="2" t="s">
        <v>189</v>
      </c>
      <c r="EQ132" s="3">
        <v>0</v>
      </c>
      <c r="ER132" s="3">
        <v>0</v>
      </c>
      <c r="ES132" s="3">
        <v>0</v>
      </c>
      <c r="ET132" s="3">
        <v>0</v>
      </c>
      <c r="EU132" s="1" t="s">
        <v>189</v>
      </c>
      <c r="EV132" s="3">
        <v>0</v>
      </c>
      <c r="EW132" s="3">
        <v>0</v>
      </c>
      <c r="EX132" s="3">
        <v>0</v>
      </c>
      <c r="EY132" s="3">
        <v>0</v>
      </c>
      <c r="EZ132" s="2" t="s">
        <v>189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2" t="s">
        <v>189</v>
      </c>
    </row>
    <row r="133" spans="1:162" s="2" customFormat="1">
      <c r="A133" t="s">
        <v>50</v>
      </c>
      <c r="B133" t="s">
        <v>70</v>
      </c>
      <c r="C133" t="s">
        <v>7</v>
      </c>
      <c r="D133">
        <v>3</v>
      </c>
      <c r="E133" t="s">
        <v>186</v>
      </c>
      <c r="F133" t="str">
        <f t="shared" si="68"/>
        <v>PSME-M-3C</v>
      </c>
      <c r="G133" s="15">
        <v>1515</v>
      </c>
      <c r="H133" s="1">
        <f t="shared" si="65"/>
        <v>48.61515</v>
      </c>
      <c r="I133" s="3">
        <v>5157</v>
      </c>
      <c r="J133" s="1">
        <f t="shared" si="66"/>
        <v>113.85157</v>
      </c>
      <c r="K133" s="3">
        <v>81</v>
      </c>
      <c r="L133" s="1">
        <f t="shared" si="67"/>
        <v>1481</v>
      </c>
      <c r="M133" s="3">
        <v>54.4</v>
      </c>
      <c r="N133" s="3">
        <v>220</v>
      </c>
      <c r="O133" s="15">
        <v>36</v>
      </c>
      <c r="P133" s="16">
        <v>2.2999999999999998</v>
      </c>
      <c r="Q133" s="3">
        <v>10</v>
      </c>
      <c r="R133" s="3">
        <v>0</v>
      </c>
      <c r="S133" s="3">
        <v>0</v>
      </c>
      <c r="T133" s="3">
        <v>1</v>
      </c>
      <c r="U133" s="3">
        <v>14</v>
      </c>
      <c r="V133" s="3">
        <v>0</v>
      </c>
      <c r="W133" s="3">
        <v>1</v>
      </c>
      <c r="X133" s="3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8">
        <v>1</v>
      </c>
      <c r="AE133">
        <v>0</v>
      </c>
      <c r="AF133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8">
        <v>0</v>
      </c>
      <c r="AS133" s="18">
        <v>0</v>
      </c>
      <c r="AT133" s="18">
        <v>0</v>
      </c>
      <c r="AU133" s="18">
        <v>0</v>
      </c>
      <c r="AV133">
        <v>0</v>
      </c>
      <c r="AW133">
        <v>0</v>
      </c>
      <c r="AX133">
        <v>0</v>
      </c>
      <c r="AY133" s="18">
        <v>0</v>
      </c>
      <c r="AZ133" s="18">
        <v>0</v>
      </c>
      <c r="BA133" s="62">
        <v>0</v>
      </c>
      <c r="BB133" s="1">
        <f t="shared" si="69"/>
        <v>170</v>
      </c>
      <c r="BC133" s="3">
        <f t="shared" si="60"/>
        <v>140</v>
      </c>
      <c r="BD133" s="1">
        <f t="shared" si="61"/>
        <v>140</v>
      </c>
      <c r="BE133" s="1">
        <f t="shared" si="70"/>
        <v>10</v>
      </c>
      <c r="BF133" s="1">
        <f t="shared" si="62"/>
        <v>150</v>
      </c>
      <c r="BG133" s="1">
        <f t="shared" si="71"/>
        <v>10</v>
      </c>
      <c r="BH133" s="1">
        <f t="shared" si="72"/>
        <v>10</v>
      </c>
      <c r="BI133" s="1">
        <f t="shared" si="73"/>
        <v>10</v>
      </c>
      <c r="BJ133" s="1">
        <f t="shared" si="74"/>
        <v>20</v>
      </c>
      <c r="BK133" s="1">
        <f t="shared" si="75"/>
        <v>150</v>
      </c>
      <c r="BL133" s="1">
        <f t="shared" si="76"/>
        <v>0</v>
      </c>
      <c r="BM133" s="1">
        <f t="shared" si="77"/>
        <v>20</v>
      </c>
      <c r="BN133" s="41">
        <v>0</v>
      </c>
      <c r="BO133" s="41">
        <v>0</v>
      </c>
      <c r="BP133" s="41">
        <v>8</v>
      </c>
      <c r="BQ133" s="41">
        <v>0</v>
      </c>
      <c r="BR133" s="41">
        <v>0</v>
      </c>
      <c r="BS133" s="41">
        <v>0</v>
      </c>
      <c r="BT133" s="41">
        <v>0</v>
      </c>
      <c r="BU133" s="41">
        <v>0</v>
      </c>
      <c r="BV133" s="41">
        <v>0</v>
      </c>
      <c r="BW133" s="41">
        <v>0</v>
      </c>
      <c r="BX133" s="41">
        <v>1</v>
      </c>
      <c r="BY133" s="41">
        <v>0</v>
      </c>
      <c r="BZ133" s="41">
        <v>0</v>
      </c>
      <c r="CA133" s="41">
        <v>0</v>
      </c>
      <c r="CB133" s="41">
        <v>0</v>
      </c>
      <c r="CC133" s="41">
        <v>0</v>
      </c>
      <c r="CD133" s="41">
        <v>0</v>
      </c>
      <c r="CE133" s="41">
        <v>0</v>
      </c>
      <c r="CF133" s="41">
        <v>0</v>
      </c>
      <c r="CG133" s="41">
        <v>0</v>
      </c>
      <c r="CH133" s="41">
        <v>0</v>
      </c>
      <c r="CI133" s="41">
        <v>0</v>
      </c>
      <c r="CJ133" s="1">
        <f t="shared" si="79"/>
        <v>9</v>
      </c>
      <c r="CK133" s="1">
        <f t="shared" si="80"/>
        <v>9</v>
      </c>
      <c r="CL133" s="1">
        <f t="shared" si="63"/>
        <v>8</v>
      </c>
      <c r="CM133" s="1">
        <f t="shared" si="64"/>
        <v>8</v>
      </c>
      <c r="CN133" s="1">
        <f t="shared" si="56"/>
        <v>1</v>
      </c>
      <c r="CO133" s="1">
        <f t="shared" si="57"/>
        <v>1</v>
      </c>
      <c r="CP133" s="3">
        <v>54.6</v>
      </c>
      <c r="CQ133" s="3">
        <v>96.6</v>
      </c>
      <c r="CR133" s="3">
        <v>-11.8</v>
      </c>
      <c r="CS133" s="3">
        <v>13</v>
      </c>
      <c r="CT133" s="3">
        <f t="shared" si="78"/>
        <v>14.091999999999999</v>
      </c>
      <c r="CU133" s="3">
        <v>3</v>
      </c>
      <c r="CV133" s="3">
        <v>0</v>
      </c>
      <c r="CW133" s="3">
        <v>645</v>
      </c>
      <c r="CX133" s="63">
        <v>646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2" t="s">
        <v>189</v>
      </c>
      <c r="DE133" s="3">
        <v>0</v>
      </c>
      <c r="DF133" s="3">
        <v>0</v>
      </c>
      <c r="DG133" s="3">
        <v>2</v>
      </c>
      <c r="DH133" s="3">
        <v>4</v>
      </c>
      <c r="DI133" s="3">
        <v>0</v>
      </c>
      <c r="DJ133" s="2" t="s">
        <v>190</v>
      </c>
      <c r="DK133" s="3">
        <v>0</v>
      </c>
      <c r="DL133" s="3">
        <v>0</v>
      </c>
      <c r="DM133" s="3">
        <v>0</v>
      </c>
      <c r="DN133" s="3">
        <v>0</v>
      </c>
      <c r="DO133" s="1" t="s">
        <v>189</v>
      </c>
      <c r="DP133" s="3">
        <v>0</v>
      </c>
      <c r="DQ133" s="3">
        <v>0</v>
      </c>
      <c r="DR133" s="3">
        <v>0</v>
      </c>
      <c r="DS133" s="3">
        <v>1</v>
      </c>
      <c r="DT133" s="1" t="s">
        <v>189</v>
      </c>
      <c r="DU133" s="3">
        <v>0</v>
      </c>
      <c r="DV133" s="3">
        <v>0</v>
      </c>
      <c r="DW133" s="3">
        <v>0</v>
      </c>
      <c r="DX133" s="3">
        <v>0</v>
      </c>
      <c r="DY133" s="65" t="s">
        <v>189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2" t="s">
        <v>189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2" t="s">
        <v>189</v>
      </c>
      <c r="EL133" s="3">
        <v>0</v>
      </c>
      <c r="EM133" s="3">
        <v>0</v>
      </c>
      <c r="EN133" s="3">
        <v>0</v>
      </c>
      <c r="EO133" s="3">
        <v>0</v>
      </c>
      <c r="EP133" s="2" t="s">
        <v>189</v>
      </c>
      <c r="EQ133" s="3">
        <v>0</v>
      </c>
      <c r="ER133" s="3">
        <v>0</v>
      </c>
      <c r="ES133" s="3">
        <v>0</v>
      </c>
      <c r="ET133" s="3">
        <v>0</v>
      </c>
      <c r="EU133" s="1" t="s">
        <v>189</v>
      </c>
      <c r="EV133" s="3">
        <v>0</v>
      </c>
      <c r="EW133" s="3">
        <v>0</v>
      </c>
      <c r="EX133" s="3">
        <v>0</v>
      </c>
      <c r="EY133" s="3">
        <v>0</v>
      </c>
      <c r="EZ133" s="2" t="s">
        <v>189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2" t="s">
        <v>189</v>
      </c>
    </row>
    <row r="134" spans="1:162" s="2" customFormat="1">
      <c r="A134" t="s">
        <v>50</v>
      </c>
      <c r="B134" t="s">
        <v>70</v>
      </c>
      <c r="C134" t="s">
        <v>7</v>
      </c>
      <c r="D134">
        <v>3</v>
      </c>
      <c r="E134" t="s">
        <v>187</v>
      </c>
      <c r="F134" t="str">
        <f t="shared" si="68"/>
        <v>PSME-M-3N</v>
      </c>
      <c r="G134" s="15">
        <v>1526</v>
      </c>
      <c r="H134" s="1">
        <f t="shared" si="65"/>
        <v>48.615259999999999</v>
      </c>
      <c r="I134" s="3">
        <v>5166</v>
      </c>
      <c r="J134" s="1">
        <f t="shared" si="66"/>
        <v>113.85166</v>
      </c>
      <c r="K134" s="3">
        <v>82</v>
      </c>
      <c r="L134" s="1">
        <f t="shared" si="67"/>
        <v>1482</v>
      </c>
      <c r="M134" s="3">
        <v>60.4</v>
      </c>
      <c r="N134" s="3">
        <v>220</v>
      </c>
      <c r="O134" s="15">
        <v>40</v>
      </c>
      <c r="P134" s="16">
        <v>2</v>
      </c>
      <c r="Q134" s="3">
        <v>10</v>
      </c>
      <c r="R134" s="3">
        <v>0</v>
      </c>
      <c r="S134" s="3">
        <v>0</v>
      </c>
      <c r="T134" s="3">
        <v>1</v>
      </c>
      <c r="U134" s="3">
        <v>8</v>
      </c>
      <c r="V134" s="3">
        <v>0</v>
      </c>
      <c r="W134" s="3">
        <v>1</v>
      </c>
      <c r="X134" s="3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8">
        <v>0</v>
      </c>
      <c r="AE134">
        <v>0</v>
      </c>
      <c r="AF134">
        <v>0</v>
      </c>
      <c r="AG134" s="18">
        <v>0</v>
      </c>
      <c r="AH134" s="18">
        <v>0</v>
      </c>
      <c r="AI134" s="18">
        <v>0</v>
      </c>
      <c r="AJ134" s="18">
        <v>1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>
        <v>0</v>
      </c>
      <c r="AW134">
        <v>0</v>
      </c>
      <c r="AX134">
        <v>0</v>
      </c>
      <c r="AY134" s="18">
        <v>0</v>
      </c>
      <c r="AZ134" s="18">
        <v>0</v>
      </c>
      <c r="BA134" s="62">
        <v>0</v>
      </c>
      <c r="BB134" s="1">
        <f t="shared" si="69"/>
        <v>110</v>
      </c>
      <c r="BC134" s="3">
        <f t="shared" si="60"/>
        <v>80</v>
      </c>
      <c r="BD134" s="1">
        <f t="shared" si="61"/>
        <v>80</v>
      </c>
      <c r="BE134" s="1">
        <f t="shared" si="70"/>
        <v>10</v>
      </c>
      <c r="BF134" s="1">
        <f t="shared" si="62"/>
        <v>90</v>
      </c>
      <c r="BG134" s="1">
        <f t="shared" si="71"/>
        <v>10</v>
      </c>
      <c r="BH134" s="1">
        <f t="shared" si="72"/>
        <v>10</v>
      </c>
      <c r="BI134" s="1">
        <f t="shared" si="73"/>
        <v>10</v>
      </c>
      <c r="BJ134" s="1">
        <f t="shared" si="74"/>
        <v>20</v>
      </c>
      <c r="BK134" s="1">
        <f t="shared" si="75"/>
        <v>90</v>
      </c>
      <c r="BL134" s="1">
        <f t="shared" si="76"/>
        <v>0</v>
      </c>
      <c r="BM134" s="1">
        <f t="shared" si="77"/>
        <v>20</v>
      </c>
      <c r="BN134" s="41">
        <v>0</v>
      </c>
      <c r="BO134" s="41">
        <v>0</v>
      </c>
      <c r="BP134" s="41">
        <v>3</v>
      </c>
      <c r="BQ134" s="41">
        <v>1</v>
      </c>
      <c r="BR134" s="41">
        <v>0</v>
      </c>
      <c r="BS134" s="41">
        <v>0</v>
      </c>
      <c r="BT134" s="41">
        <v>0</v>
      </c>
      <c r="BU134" s="41">
        <v>0</v>
      </c>
      <c r="BV134" s="41">
        <v>0</v>
      </c>
      <c r="BW134" s="41">
        <v>0</v>
      </c>
      <c r="BX134" s="41">
        <v>0</v>
      </c>
      <c r="BY134" s="41">
        <v>0</v>
      </c>
      <c r="BZ134" s="41">
        <v>0</v>
      </c>
      <c r="CA134" s="41">
        <v>0</v>
      </c>
      <c r="CB134" s="41">
        <v>0</v>
      </c>
      <c r="CC134" s="41">
        <v>0</v>
      </c>
      <c r="CD134" s="41">
        <v>0</v>
      </c>
      <c r="CE134" s="41">
        <v>0</v>
      </c>
      <c r="CF134" s="41">
        <v>0</v>
      </c>
      <c r="CG134" s="41">
        <v>0</v>
      </c>
      <c r="CH134" s="41">
        <v>0</v>
      </c>
      <c r="CI134" s="41">
        <v>0</v>
      </c>
      <c r="CJ134" s="1">
        <f t="shared" si="79"/>
        <v>4</v>
      </c>
      <c r="CK134" s="1">
        <f t="shared" si="80"/>
        <v>3</v>
      </c>
      <c r="CL134" s="1">
        <f t="shared" si="63"/>
        <v>4</v>
      </c>
      <c r="CM134" s="1">
        <f t="shared" si="64"/>
        <v>3</v>
      </c>
      <c r="CN134" s="1">
        <f t="shared" si="56"/>
        <v>0</v>
      </c>
      <c r="CO134" s="1">
        <f t="shared" si="57"/>
        <v>0</v>
      </c>
      <c r="CP134" s="3">
        <v>72.5</v>
      </c>
      <c r="CQ134" s="3">
        <v>138</v>
      </c>
      <c r="CR134" s="3">
        <v>-9.9</v>
      </c>
      <c r="CS134" s="3">
        <v>14</v>
      </c>
      <c r="CT134" s="3">
        <f t="shared" si="78"/>
        <v>20.706</v>
      </c>
      <c r="CU134" s="3">
        <v>1</v>
      </c>
      <c r="CV134" s="3">
        <v>1</v>
      </c>
      <c r="CW134" s="3">
        <v>643</v>
      </c>
      <c r="CX134" s="63">
        <v>644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2" t="s">
        <v>189</v>
      </c>
      <c r="DE134" s="3">
        <v>2</v>
      </c>
      <c r="DF134" s="3">
        <v>3</v>
      </c>
      <c r="DG134" s="3">
        <v>2</v>
      </c>
      <c r="DH134" s="3">
        <v>0</v>
      </c>
      <c r="DI134" s="3">
        <v>0</v>
      </c>
      <c r="DJ134" s="2" t="s">
        <v>196</v>
      </c>
      <c r="DK134" s="3">
        <v>0</v>
      </c>
      <c r="DL134" s="3">
        <v>0</v>
      </c>
      <c r="DM134" s="3">
        <v>0</v>
      </c>
      <c r="DN134" s="3">
        <v>0</v>
      </c>
      <c r="DO134" s="1" t="s">
        <v>189</v>
      </c>
      <c r="DP134" s="3">
        <v>0</v>
      </c>
      <c r="DQ134" s="3">
        <v>1</v>
      </c>
      <c r="DR134" s="3">
        <v>0</v>
      </c>
      <c r="DS134" s="3">
        <v>0</v>
      </c>
      <c r="DT134" s="1" t="s">
        <v>189</v>
      </c>
      <c r="DU134" s="3">
        <v>0</v>
      </c>
      <c r="DV134" s="3">
        <v>0</v>
      </c>
      <c r="DW134" s="3">
        <v>0</v>
      </c>
      <c r="DX134" s="3">
        <v>0</v>
      </c>
      <c r="DY134" s="65" t="s">
        <v>189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2" t="s">
        <v>189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2" t="s">
        <v>189</v>
      </c>
      <c r="EL134" s="3">
        <v>0</v>
      </c>
      <c r="EM134" s="3">
        <v>0</v>
      </c>
      <c r="EN134" s="3">
        <v>0</v>
      </c>
      <c r="EO134" s="3">
        <v>0</v>
      </c>
      <c r="EP134" s="2" t="s">
        <v>189</v>
      </c>
      <c r="EQ134" s="3">
        <v>0</v>
      </c>
      <c r="ER134" s="3">
        <v>0</v>
      </c>
      <c r="ES134" s="3">
        <v>0</v>
      </c>
      <c r="ET134" s="3">
        <v>0</v>
      </c>
      <c r="EU134" s="1" t="s">
        <v>189</v>
      </c>
      <c r="EV134" s="3">
        <v>0</v>
      </c>
      <c r="EW134" s="3">
        <v>0</v>
      </c>
      <c r="EX134" s="3">
        <v>0</v>
      </c>
      <c r="EY134" s="3">
        <v>0</v>
      </c>
      <c r="EZ134" s="2" t="s">
        <v>189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2" t="s">
        <v>189</v>
      </c>
    </row>
    <row r="135" spans="1:162" s="2" customFormat="1">
      <c r="A135" t="s">
        <v>50</v>
      </c>
      <c r="B135" t="s">
        <v>70</v>
      </c>
      <c r="C135" t="s">
        <v>7</v>
      </c>
      <c r="D135">
        <v>4</v>
      </c>
      <c r="E135" t="s">
        <v>186</v>
      </c>
      <c r="F135" t="str">
        <f t="shared" si="68"/>
        <v>PSME-M-4C</v>
      </c>
      <c r="G135" s="15">
        <v>1536</v>
      </c>
      <c r="H135" s="1">
        <f t="shared" si="65"/>
        <v>48.615360000000003</v>
      </c>
      <c r="I135" s="3">
        <v>5269</v>
      </c>
      <c r="J135" s="1">
        <f t="shared" si="66"/>
        <v>113.85269</v>
      </c>
      <c r="K135" s="3">
        <v>47</v>
      </c>
      <c r="L135" s="1">
        <f t="shared" si="67"/>
        <v>1447</v>
      </c>
      <c r="M135" s="3">
        <v>24.7</v>
      </c>
      <c r="N135" s="3">
        <v>260</v>
      </c>
      <c r="O135" s="15">
        <v>34.200000000000003</v>
      </c>
      <c r="P135" s="16">
        <v>2.2999999999999998</v>
      </c>
      <c r="Q135" s="3">
        <v>10</v>
      </c>
      <c r="R135" s="3">
        <v>0</v>
      </c>
      <c r="S135" s="3">
        <v>0</v>
      </c>
      <c r="T135" s="3">
        <v>0</v>
      </c>
      <c r="U135" s="3">
        <v>4</v>
      </c>
      <c r="V135" s="3">
        <v>1</v>
      </c>
      <c r="W135" s="3">
        <v>0</v>
      </c>
      <c r="X135" s="3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8">
        <v>0</v>
      </c>
      <c r="AE135">
        <v>0</v>
      </c>
      <c r="AF135">
        <v>0</v>
      </c>
      <c r="AG135" s="18">
        <v>4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>
        <v>0</v>
      </c>
      <c r="AW135">
        <v>0</v>
      </c>
      <c r="AX135">
        <v>0</v>
      </c>
      <c r="AY135" s="18">
        <v>0</v>
      </c>
      <c r="AZ135" s="18">
        <v>0</v>
      </c>
      <c r="BA135" s="62">
        <v>0</v>
      </c>
      <c r="BB135" s="1">
        <f t="shared" si="69"/>
        <v>90</v>
      </c>
      <c r="BC135" s="3">
        <f t="shared" si="60"/>
        <v>40</v>
      </c>
      <c r="BD135" s="1">
        <f t="shared" si="61"/>
        <v>50</v>
      </c>
      <c r="BE135" s="1">
        <f t="shared" si="70"/>
        <v>10</v>
      </c>
      <c r="BF135" s="1">
        <f t="shared" si="62"/>
        <v>50</v>
      </c>
      <c r="BG135" s="1">
        <f t="shared" si="71"/>
        <v>40</v>
      </c>
      <c r="BH135" s="1">
        <f t="shared" si="72"/>
        <v>40</v>
      </c>
      <c r="BI135" s="1">
        <f t="shared" si="73"/>
        <v>0</v>
      </c>
      <c r="BJ135" s="1">
        <f t="shared" si="74"/>
        <v>40</v>
      </c>
      <c r="BK135" s="1">
        <f t="shared" si="75"/>
        <v>80</v>
      </c>
      <c r="BL135" s="1">
        <f t="shared" si="76"/>
        <v>10</v>
      </c>
      <c r="BM135" s="1">
        <f t="shared" si="77"/>
        <v>0</v>
      </c>
      <c r="BN135" s="41">
        <v>0</v>
      </c>
      <c r="BO135" s="41">
        <v>0</v>
      </c>
      <c r="BP135" s="41">
        <v>3</v>
      </c>
      <c r="BQ135" s="41">
        <v>0</v>
      </c>
      <c r="BR135" s="41">
        <v>0</v>
      </c>
      <c r="BS135" s="41">
        <v>0</v>
      </c>
      <c r="BT135" s="41">
        <v>0</v>
      </c>
      <c r="BU135" s="41">
        <v>0</v>
      </c>
      <c r="BV135" s="41">
        <v>2</v>
      </c>
      <c r="BW135" s="41">
        <v>0</v>
      </c>
      <c r="BX135" s="41">
        <v>0</v>
      </c>
      <c r="BY135" s="41">
        <v>0</v>
      </c>
      <c r="BZ135" s="41">
        <v>0</v>
      </c>
      <c r="CA135" s="41">
        <v>0</v>
      </c>
      <c r="CB135" s="41">
        <v>0</v>
      </c>
      <c r="CC135" s="41">
        <v>0</v>
      </c>
      <c r="CD135" s="41">
        <v>0</v>
      </c>
      <c r="CE135" s="41">
        <v>0</v>
      </c>
      <c r="CF135" s="41">
        <v>0</v>
      </c>
      <c r="CG135" s="41">
        <v>0</v>
      </c>
      <c r="CH135" s="41">
        <v>0</v>
      </c>
      <c r="CI135" s="41">
        <v>0</v>
      </c>
      <c r="CJ135" s="1">
        <f t="shared" si="79"/>
        <v>5</v>
      </c>
      <c r="CK135" s="1">
        <f t="shared" si="80"/>
        <v>5</v>
      </c>
      <c r="CL135" s="1">
        <f t="shared" si="63"/>
        <v>3</v>
      </c>
      <c r="CM135" s="1">
        <f t="shared" si="64"/>
        <v>3</v>
      </c>
      <c r="CN135" s="1">
        <f t="shared" si="56"/>
        <v>2</v>
      </c>
      <c r="CO135" s="1">
        <f t="shared" si="57"/>
        <v>2</v>
      </c>
      <c r="CP135" s="3">
        <v>69.900000000000006</v>
      </c>
      <c r="CQ135" s="3">
        <v>118</v>
      </c>
      <c r="CR135" s="3">
        <v>-1.8</v>
      </c>
      <c r="CS135" s="3">
        <v>16</v>
      </c>
      <c r="CT135" s="3">
        <f t="shared" si="78"/>
        <v>19.167999999999999</v>
      </c>
      <c r="CU135" s="3">
        <v>4</v>
      </c>
      <c r="CV135" s="3">
        <v>0.5</v>
      </c>
      <c r="CW135" s="3">
        <v>649</v>
      </c>
      <c r="CX135" s="63">
        <v>650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2" t="s">
        <v>189</v>
      </c>
      <c r="DE135" s="3">
        <v>6</v>
      </c>
      <c r="DF135" s="3">
        <v>5</v>
      </c>
      <c r="DG135" s="3">
        <v>3</v>
      </c>
      <c r="DH135" s="3">
        <v>2</v>
      </c>
      <c r="DI135" s="3">
        <v>0</v>
      </c>
      <c r="DJ135" s="2" t="s">
        <v>189</v>
      </c>
      <c r="DK135" s="3">
        <v>0</v>
      </c>
      <c r="DL135" s="3">
        <v>0</v>
      </c>
      <c r="DM135" s="3">
        <v>0</v>
      </c>
      <c r="DN135" s="3">
        <v>0</v>
      </c>
      <c r="DO135" s="1" t="s">
        <v>189</v>
      </c>
      <c r="DP135" s="3">
        <v>0</v>
      </c>
      <c r="DQ135" s="3">
        <v>2</v>
      </c>
      <c r="DR135" s="3">
        <v>1</v>
      </c>
      <c r="DS135" s="3">
        <v>0</v>
      </c>
      <c r="DT135" s="1" t="s">
        <v>189</v>
      </c>
      <c r="DU135" s="3">
        <v>0</v>
      </c>
      <c r="DV135" s="3">
        <v>0</v>
      </c>
      <c r="DW135" s="3">
        <v>0</v>
      </c>
      <c r="DX135" s="3">
        <v>0</v>
      </c>
      <c r="DY135" s="65" t="s">
        <v>189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2" t="s">
        <v>189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2" t="s">
        <v>189</v>
      </c>
      <c r="EL135" s="3">
        <v>0</v>
      </c>
      <c r="EM135" s="3">
        <v>0</v>
      </c>
      <c r="EN135" s="3">
        <v>0</v>
      </c>
      <c r="EO135" s="3">
        <v>0</v>
      </c>
      <c r="EP135" s="2" t="s">
        <v>189</v>
      </c>
      <c r="EQ135" s="3">
        <v>0</v>
      </c>
      <c r="ER135" s="3">
        <v>0</v>
      </c>
      <c r="ES135" s="3">
        <v>0</v>
      </c>
      <c r="ET135" s="3">
        <v>0</v>
      </c>
      <c r="EU135" s="1" t="s">
        <v>189</v>
      </c>
      <c r="EV135" s="3">
        <v>0</v>
      </c>
      <c r="EW135" s="3">
        <v>0</v>
      </c>
      <c r="EX135" s="3">
        <v>0</v>
      </c>
      <c r="EY135" s="3">
        <v>0</v>
      </c>
      <c r="EZ135" s="2" t="s">
        <v>189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2" t="s">
        <v>189</v>
      </c>
    </row>
    <row r="136" spans="1:162" s="2" customFormat="1">
      <c r="A136" t="s">
        <v>50</v>
      </c>
      <c r="B136" t="s">
        <v>70</v>
      </c>
      <c r="C136" t="s">
        <v>7</v>
      </c>
      <c r="D136">
        <v>4</v>
      </c>
      <c r="E136" t="s">
        <v>187</v>
      </c>
      <c r="F136" t="str">
        <f t="shared" si="68"/>
        <v>PSME-M-4N</v>
      </c>
      <c r="G136" s="15">
        <v>1556</v>
      </c>
      <c r="H136" s="1">
        <f t="shared" si="65"/>
        <v>48.615560000000002</v>
      </c>
      <c r="I136" s="3">
        <v>5275</v>
      </c>
      <c r="J136" s="1">
        <f t="shared" si="66"/>
        <v>113.85275</v>
      </c>
      <c r="K136" s="3">
        <v>47</v>
      </c>
      <c r="L136" s="1">
        <f t="shared" si="67"/>
        <v>1447</v>
      </c>
      <c r="M136" s="3">
        <v>54</v>
      </c>
      <c r="N136" s="3">
        <v>255</v>
      </c>
      <c r="O136" s="15">
        <v>29.9</v>
      </c>
      <c r="P136" s="16">
        <v>1.9</v>
      </c>
      <c r="Q136" s="3">
        <v>10</v>
      </c>
      <c r="R136" s="3">
        <v>0</v>
      </c>
      <c r="S136" s="3">
        <v>0</v>
      </c>
      <c r="T136" s="3">
        <v>0</v>
      </c>
      <c r="U136" s="3">
        <v>4</v>
      </c>
      <c r="V136" s="3">
        <v>0</v>
      </c>
      <c r="W136" s="3">
        <v>1</v>
      </c>
      <c r="X136" s="3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8">
        <v>0</v>
      </c>
      <c r="AE136">
        <v>0</v>
      </c>
      <c r="AF136">
        <v>0</v>
      </c>
      <c r="AG136" s="18">
        <v>2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0</v>
      </c>
      <c r="AU136" s="18">
        <v>0</v>
      </c>
      <c r="AV136">
        <v>0</v>
      </c>
      <c r="AW136">
        <v>0</v>
      </c>
      <c r="AX136">
        <v>0</v>
      </c>
      <c r="AY136" s="18">
        <v>0</v>
      </c>
      <c r="AZ136" s="18">
        <v>0</v>
      </c>
      <c r="BA136" s="62">
        <v>0</v>
      </c>
      <c r="BB136" s="1">
        <f t="shared" si="69"/>
        <v>70</v>
      </c>
      <c r="BC136" s="3">
        <f t="shared" si="60"/>
        <v>40</v>
      </c>
      <c r="BD136" s="1">
        <f t="shared" si="61"/>
        <v>40</v>
      </c>
      <c r="BE136" s="1">
        <f t="shared" si="70"/>
        <v>10</v>
      </c>
      <c r="BF136" s="1">
        <f t="shared" si="62"/>
        <v>50</v>
      </c>
      <c r="BG136" s="1">
        <f t="shared" si="71"/>
        <v>20</v>
      </c>
      <c r="BH136" s="1">
        <f t="shared" si="72"/>
        <v>20</v>
      </c>
      <c r="BI136" s="1">
        <f t="shared" si="73"/>
        <v>0</v>
      </c>
      <c r="BJ136" s="1">
        <f t="shared" si="74"/>
        <v>20</v>
      </c>
      <c r="BK136" s="1">
        <f t="shared" si="75"/>
        <v>60</v>
      </c>
      <c r="BL136" s="1">
        <f t="shared" si="76"/>
        <v>0</v>
      </c>
      <c r="BM136" s="1">
        <f t="shared" si="77"/>
        <v>10</v>
      </c>
      <c r="BN136" s="41">
        <v>0</v>
      </c>
      <c r="BO136" s="41">
        <v>0</v>
      </c>
      <c r="BP136" s="41">
        <v>1</v>
      </c>
      <c r="BQ136" s="41">
        <v>1</v>
      </c>
      <c r="BR136" s="41">
        <v>0</v>
      </c>
      <c r="BS136" s="41">
        <v>0</v>
      </c>
      <c r="BT136" s="41">
        <v>0</v>
      </c>
      <c r="BU136" s="41">
        <v>0</v>
      </c>
      <c r="BV136" s="41">
        <v>1</v>
      </c>
      <c r="BW136" s="41">
        <v>0</v>
      </c>
      <c r="BX136" s="41">
        <v>0</v>
      </c>
      <c r="BY136" s="41">
        <v>0</v>
      </c>
      <c r="BZ136" s="41">
        <v>0</v>
      </c>
      <c r="CA136" s="41">
        <v>0</v>
      </c>
      <c r="CB136" s="41">
        <v>0</v>
      </c>
      <c r="CC136" s="41">
        <v>0</v>
      </c>
      <c r="CD136" s="41">
        <v>0</v>
      </c>
      <c r="CE136" s="41">
        <v>0</v>
      </c>
      <c r="CF136" s="41">
        <v>0</v>
      </c>
      <c r="CG136" s="41">
        <v>0</v>
      </c>
      <c r="CH136" s="41">
        <v>0</v>
      </c>
      <c r="CI136" s="41">
        <v>0</v>
      </c>
      <c r="CJ136" s="1">
        <f t="shared" si="79"/>
        <v>3</v>
      </c>
      <c r="CK136" s="1">
        <f t="shared" si="80"/>
        <v>2</v>
      </c>
      <c r="CL136" s="1">
        <f t="shared" si="63"/>
        <v>2</v>
      </c>
      <c r="CM136" s="1">
        <f t="shared" si="64"/>
        <v>1</v>
      </c>
      <c r="CN136" s="1">
        <f t="shared" si="56"/>
        <v>1</v>
      </c>
      <c r="CO136" s="1">
        <f t="shared" si="57"/>
        <v>1</v>
      </c>
      <c r="CP136" s="3">
        <v>27.2</v>
      </c>
      <c r="CQ136" s="3">
        <v>62.6</v>
      </c>
      <c r="CR136" s="3">
        <v>-13.2</v>
      </c>
      <c r="CS136" s="3">
        <v>20</v>
      </c>
      <c r="CT136" s="3">
        <f t="shared" si="78"/>
        <v>15.16</v>
      </c>
      <c r="CU136" s="3">
        <v>0</v>
      </c>
      <c r="CV136" s="3">
        <v>0.6</v>
      </c>
      <c r="CW136" s="3">
        <v>647</v>
      </c>
      <c r="CX136" s="63">
        <v>648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2" t="s">
        <v>189</v>
      </c>
      <c r="DE136" s="3">
        <v>5</v>
      </c>
      <c r="DF136" s="3">
        <v>12</v>
      </c>
      <c r="DG136" s="3">
        <v>3</v>
      </c>
      <c r="DH136" s="3">
        <v>4</v>
      </c>
      <c r="DI136" s="3">
        <v>0</v>
      </c>
      <c r="DJ136" s="2" t="s">
        <v>192</v>
      </c>
      <c r="DK136" s="3">
        <v>0</v>
      </c>
      <c r="DL136" s="3">
        <v>0</v>
      </c>
      <c r="DM136" s="3">
        <v>0</v>
      </c>
      <c r="DN136" s="3">
        <v>0</v>
      </c>
      <c r="DO136" s="1" t="s">
        <v>189</v>
      </c>
      <c r="DP136" s="3">
        <v>1</v>
      </c>
      <c r="DQ136" s="3">
        <v>0</v>
      </c>
      <c r="DR136" s="3">
        <v>1</v>
      </c>
      <c r="DS136" s="3">
        <v>1</v>
      </c>
      <c r="DT136" s="1" t="s">
        <v>189</v>
      </c>
      <c r="DU136" s="3">
        <v>0</v>
      </c>
      <c r="DV136" s="3">
        <v>0</v>
      </c>
      <c r="DW136" s="3">
        <v>0</v>
      </c>
      <c r="DX136" s="3">
        <v>0</v>
      </c>
      <c r="DY136" s="65" t="s">
        <v>189</v>
      </c>
      <c r="DZ136" s="3">
        <v>0</v>
      </c>
      <c r="EA136" s="3">
        <v>0</v>
      </c>
      <c r="EB136" s="3">
        <v>0</v>
      </c>
      <c r="EC136" s="3">
        <v>2</v>
      </c>
      <c r="ED136" s="3">
        <v>0</v>
      </c>
      <c r="EE136" s="2" t="s">
        <v>189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2" t="s">
        <v>189</v>
      </c>
      <c r="EL136" s="3">
        <v>0</v>
      </c>
      <c r="EM136" s="3">
        <v>0</v>
      </c>
      <c r="EN136" s="3">
        <v>0</v>
      </c>
      <c r="EO136" s="3">
        <v>0</v>
      </c>
      <c r="EP136" s="2" t="s">
        <v>189</v>
      </c>
      <c r="EQ136" s="3">
        <v>0</v>
      </c>
      <c r="ER136" s="3">
        <v>0</v>
      </c>
      <c r="ES136" s="3">
        <v>0</v>
      </c>
      <c r="ET136" s="3">
        <v>0</v>
      </c>
      <c r="EU136" s="1" t="s">
        <v>189</v>
      </c>
      <c r="EV136" s="3">
        <v>0</v>
      </c>
      <c r="EW136" s="3">
        <v>0</v>
      </c>
      <c r="EX136" s="3">
        <v>0</v>
      </c>
      <c r="EY136" s="3">
        <v>0</v>
      </c>
      <c r="EZ136" s="2" t="s">
        <v>189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2" t="s">
        <v>189</v>
      </c>
    </row>
    <row r="137" spans="1:162" s="2" customFormat="1">
      <c r="A137" t="s">
        <v>50</v>
      </c>
      <c r="B137" t="s">
        <v>70</v>
      </c>
      <c r="C137" t="s">
        <v>7</v>
      </c>
      <c r="D137">
        <v>5</v>
      </c>
      <c r="E137" t="s">
        <v>186</v>
      </c>
      <c r="F137" t="str">
        <f t="shared" si="68"/>
        <v>PSME-M-5C</v>
      </c>
      <c r="G137" s="15">
        <v>1600</v>
      </c>
      <c r="H137" s="1">
        <f t="shared" si="65"/>
        <v>48.616</v>
      </c>
      <c r="I137" s="3">
        <v>5265</v>
      </c>
      <c r="J137" s="1">
        <f t="shared" si="66"/>
        <v>113.85265</v>
      </c>
      <c r="K137" s="3">
        <v>65</v>
      </c>
      <c r="L137" s="1">
        <f t="shared" si="67"/>
        <v>1465</v>
      </c>
      <c r="M137" s="3">
        <v>49.2</v>
      </c>
      <c r="N137" s="3">
        <v>265</v>
      </c>
      <c r="O137" s="15">
        <v>38.5</v>
      </c>
      <c r="P137" s="16">
        <v>2</v>
      </c>
      <c r="Q137" s="3">
        <v>10</v>
      </c>
      <c r="R137" s="3">
        <v>0</v>
      </c>
      <c r="S137" s="3">
        <v>0</v>
      </c>
      <c r="T137" s="3">
        <v>0</v>
      </c>
      <c r="U137" s="3">
        <v>16</v>
      </c>
      <c r="V137" s="3">
        <v>0</v>
      </c>
      <c r="W137" s="3">
        <v>1</v>
      </c>
      <c r="X137" s="3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8">
        <v>0</v>
      </c>
      <c r="AE137">
        <v>0</v>
      </c>
      <c r="AF137">
        <v>0</v>
      </c>
      <c r="AG137" s="18">
        <v>6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>
        <v>0</v>
      </c>
      <c r="AW137">
        <v>0</v>
      </c>
      <c r="AX137">
        <v>0</v>
      </c>
      <c r="AY137" s="18">
        <v>0</v>
      </c>
      <c r="AZ137" s="18">
        <v>0</v>
      </c>
      <c r="BA137" s="62">
        <v>0</v>
      </c>
      <c r="BB137" s="1">
        <f t="shared" si="69"/>
        <v>230</v>
      </c>
      <c r="BC137" s="3">
        <f t="shared" si="60"/>
        <v>160</v>
      </c>
      <c r="BD137" s="1">
        <f t="shared" si="61"/>
        <v>160</v>
      </c>
      <c r="BE137" s="1">
        <f t="shared" si="70"/>
        <v>10</v>
      </c>
      <c r="BF137" s="1">
        <f t="shared" si="62"/>
        <v>170</v>
      </c>
      <c r="BG137" s="1">
        <f t="shared" si="71"/>
        <v>60</v>
      </c>
      <c r="BH137" s="1">
        <f t="shared" si="72"/>
        <v>60</v>
      </c>
      <c r="BI137" s="1">
        <f t="shared" si="73"/>
        <v>0</v>
      </c>
      <c r="BJ137" s="1">
        <f t="shared" si="74"/>
        <v>60</v>
      </c>
      <c r="BK137" s="1">
        <f t="shared" si="75"/>
        <v>220</v>
      </c>
      <c r="BL137" s="1">
        <f t="shared" si="76"/>
        <v>0</v>
      </c>
      <c r="BM137" s="1">
        <f t="shared" si="77"/>
        <v>10</v>
      </c>
      <c r="BN137" s="41">
        <v>0</v>
      </c>
      <c r="BO137" s="41">
        <v>0</v>
      </c>
      <c r="BP137" s="41">
        <v>9</v>
      </c>
      <c r="BQ137" s="41">
        <v>1</v>
      </c>
      <c r="BR137" s="41">
        <v>0</v>
      </c>
      <c r="BS137" s="41">
        <v>0</v>
      </c>
      <c r="BT137" s="41">
        <v>0</v>
      </c>
      <c r="BU137" s="41">
        <v>0</v>
      </c>
      <c r="BV137" s="41">
        <v>0</v>
      </c>
      <c r="BW137" s="41">
        <v>0</v>
      </c>
      <c r="BX137" s="41">
        <v>0</v>
      </c>
      <c r="BY137" s="41">
        <v>0</v>
      </c>
      <c r="BZ137" s="41">
        <v>0</v>
      </c>
      <c r="CA137" s="41">
        <v>0</v>
      </c>
      <c r="CB137" s="41">
        <v>0</v>
      </c>
      <c r="CC137" s="41">
        <v>0</v>
      </c>
      <c r="CD137" s="41">
        <v>0</v>
      </c>
      <c r="CE137" s="41">
        <v>0</v>
      </c>
      <c r="CF137" s="41">
        <v>0</v>
      </c>
      <c r="CG137" s="41">
        <v>0</v>
      </c>
      <c r="CH137" s="41">
        <v>0</v>
      </c>
      <c r="CI137" s="41">
        <v>0</v>
      </c>
      <c r="CJ137" s="1">
        <f t="shared" si="79"/>
        <v>10</v>
      </c>
      <c r="CK137" s="1">
        <f t="shared" si="80"/>
        <v>9</v>
      </c>
      <c r="CL137" s="1">
        <f t="shared" si="63"/>
        <v>10</v>
      </c>
      <c r="CM137" s="1">
        <f t="shared" si="64"/>
        <v>9</v>
      </c>
      <c r="CN137" s="1">
        <f t="shared" si="56"/>
        <v>0</v>
      </c>
      <c r="CO137" s="1">
        <f t="shared" si="57"/>
        <v>0</v>
      </c>
      <c r="CP137" s="3">
        <v>109</v>
      </c>
      <c r="CQ137" s="3">
        <v>178</v>
      </c>
      <c r="CR137" s="3">
        <v>-6.4</v>
      </c>
      <c r="CS137" s="3">
        <v>15</v>
      </c>
      <c r="CT137" s="3">
        <f t="shared" si="78"/>
        <v>27.66</v>
      </c>
      <c r="CU137" s="3">
        <v>5</v>
      </c>
      <c r="CV137" s="3">
        <v>0.5</v>
      </c>
      <c r="CW137" s="3">
        <v>653</v>
      </c>
      <c r="CX137" s="63">
        <v>654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2" t="s">
        <v>189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2" t="s">
        <v>189</v>
      </c>
      <c r="DK137" s="3">
        <v>0</v>
      </c>
      <c r="DL137" s="3">
        <v>0</v>
      </c>
      <c r="DM137" s="3">
        <v>0</v>
      </c>
      <c r="DN137" s="3">
        <v>0</v>
      </c>
      <c r="DO137" s="1" t="s">
        <v>189</v>
      </c>
      <c r="DP137" s="3">
        <v>0</v>
      </c>
      <c r="DQ137" s="3">
        <v>0</v>
      </c>
      <c r="DR137" s="3">
        <v>0</v>
      </c>
      <c r="DS137" s="3">
        <v>0</v>
      </c>
      <c r="DT137" s="1" t="s">
        <v>189</v>
      </c>
      <c r="DU137" s="3">
        <v>0</v>
      </c>
      <c r="DV137" s="3">
        <v>0</v>
      </c>
      <c r="DW137" s="3">
        <v>0</v>
      </c>
      <c r="DX137" s="3">
        <v>0</v>
      </c>
      <c r="DY137" s="65" t="s">
        <v>189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2" t="s">
        <v>189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2" t="s">
        <v>189</v>
      </c>
      <c r="EL137" s="3">
        <v>0</v>
      </c>
      <c r="EM137" s="3">
        <v>0</v>
      </c>
      <c r="EN137" s="3">
        <v>0</v>
      </c>
      <c r="EO137" s="3">
        <v>0</v>
      </c>
      <c r="EP137" s="2" t="s">
        <v>189</v>
      </c>
      <c r="EQ137" s="3">
        <v>0</v>
      </c>
      <c r="ER137" s="3">
        <v>0</v>
      </c>
      <c r="ES137" s="3">
        <v>0</v>
      </c>
      <c r="ET137" s="3">
        <v>0</v>
      </c>
      <c r="EU137" s="1" t="s">
        <v>189</v>
      </c>
      <c r="EV137" s="3">
        <v>0</v>
      </c>
      <c r="EW137" s="3">
        <v>0</v>
      </c>
      <c r="EX137" s="3">
        <v>0</v>
      </c>
      <c r="EY137" s="3">
        <v>0</v>
      </c>
      <c r="EZ137" s="2" t="s">
        <v>189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2" t="s">
        <v>189</v>
      </c>
    </row>
    <row r="138" spans="1:162" s="2" customFormat="1">
      <c r="A138" t="s">
        <v>50</v>
      </c>
      <c r="B138" t="s">
        <v>70</v>
      </c>
      <c r="C138" t="s">
        <v>7</v>
      </c>
      <c r="D138">
        <v>5</v>
      </c>
      <c r="E138" t="s">
        <v>187</v>
      </c>
      <c r="F138" t="str">
        <f t="shared" si="68"/>
        <v>PSME-M-5N</v>
      </c>
      <c r="G138" s="15">
        <v>1610</v>
      </c>
      <c r="H138" s="1">
        <f t="shared" si="65"/>
        <v>48.616100000000003</v>
      </c>
      <c r="I138" s="3">
        <v>5259</v>
      </c>
      <c r="J138" s="1">
        <f t="shared" si="66"/>
        <v>113.85258999999999</v>
      </c>
      <c r="K138" s="3">
        <v>65</v>
      </c>
      <c r="L138" s="1">
        <f t="shared" si="67"/>
        <v>1465</v>
      </c>
      <c r="M138" s="3">
        <v>54.9</v>
      </c>
      <c r="N138" s="3">
        <v>270</v>
      </c>
      <c r="O138" s="15">
        <v>37.5</v>
      </c>
      <c r="P138" s="16">
        <v>1.6</v>
      </c>
      <c r="Q138" s="3">
        <v>10</v>
      </c>
      <c r="R138" s="3">
        <v>0</v>
      </c>
      <c r="S138" s="3">
        <v>0</v>
      </c>
      <c r="T138" s="3">
        <v>0</v>
      </c>
      <c r="U138" s="3">
        <v>15</v>
      </c>
      <c r="V138" s="3">
        <v>0</v>
      </c>
      <c r="W138" s="3">
        <v>0</v>
      </c>
      <c r="X138" s="3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8">
        <v>0</v>
      </c>
      <c r="AE138">
        <v>0</v>
      </c>
      <c r="AF138">
        <v>0</v>
      </c>
      <c r="AG138" s="18">
        <v>5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>
        <v>0</v>
      </c>
      <c r="AW138">
        <v>0</v>
      </c>
      <c r="AX138">
        <v>0</v>
      </c>
      <c r="AY138" s="18">
        <v>0</v>
      </c>
      <c r="AZ138" s="18">
        <v>0</v>
      </c>
      <c r="BA138" s="62">
        <v>0</v>
      </c>
      <c r="BB138" s="1">
        <f t="shared" si="69"/>
        <v>200</v>
      </c>
      <c r="BC138" s="3">
        <f t="shared" si="60"/>
        <v>150</v>
      </c>
      <c r="BD138" s="1">
        <f t="shared" si="61"/>
        <v>150</v>
      </c>
      <c r="BE138" s="1">
        <f t="shared" si="70"/>
        <v>0</v>
      </c>
      <c r="BF138" s="1">
        <f t="shared" si="62"/>
        <v>150</v>
      </c>
      <c r="BG138" s="1">
        <f t="shared" si="71"/>
        <v>50</v>
      </c>
      <c r="BH138" s="1">
        <f t="shared" si="72"/>
        <v>50</v>
      </c>
      <c r="BI138" s="1">
        <f t="shared" si="73"/>
        <v>0</v>
      </c>
      <c r="BJ138" s="1">
        <f t="shared" si="74"/>
        <v>50</v>
      </c>
      <c r="BK138" s="1">
        <f t="shared" si="75"/>
        <v>200</v>
      </c>
      <c r="BL138" s="1">
        <f t="shared" si="76"/>
        <v>0</v>
      </c>
      <c r="BM138" s="1">
        <f t="shared" si="77"/>
        <v>0</v>
      </c>
      <c r="BN138" s="41">
        <v>0</v>
      </c>
      <c r="BO138" s="41">
        <v>1</v>
      </c>
      <c r="BP138" s="41">
        <v>3</v>
      </c>
      <c r="BQ138" s="41">
        <v>0</v>
      </c>
      <c r="BR138" s="41">
        <v>0</v>
      </c>
      <c r="BS138" s="41">
        <v>0</v>
      </c>
      <c r="BT138" s="41">
        <v>0</v>
      </c>
      <c r="BU138" s="41">
        <v>0</v>
      </c>
      <c r="BV138" s="41">
        <v>0</v>
      </c>
      <c r="BW138" s="41">
        <v>0</v>
      </c>
      <c r="BX138" s="41">
        <v>0</v>
      </c>
      <c r="BY138" s="41">
        <v>0</v>
      </c>
      <c r="BZ138" s="41">
        <v>0</v>
      </c>
      <c r="CA138" s="41">
        <v>0</v>
      </c>
      <c r="CB138" s="41">
        <v>0</v>
      </c>
      <c r="CC138" s="41">
        <v>0</v>
      </c>
      <c r="CD138" s="41">
        <v>0</v>
      </c>
      <c r="CE138" s="41">
        <v>0</v>
      </c>
      <c r="CF138" s="41">
        <v>0</v>
      </c>
      <c r="CG138" s="41">
        <v>0</v>
      </c>
      <c r="CH138" s="41">
        <v>0</v>
      </c>
      <c r="CI138" s="41">
        <v>0</v>
      </c>
      <c r="CJ138" s="1">
        <f t="shared" si="79"/>
        <v>4</v>
      </c>
      <c r="CK138" s="1">
        <f t="shared" si="80"/>
        <v>3</v>
      </c>
      <c r="CL138" s="1">
        <f t="shared" si="63"/>
        <v>3</v>
      </c>
      <c r="CM138" s="1">
        <f t="shared" si="64"/>
        <v>3</v>
      </c>
      <c r="CN138" s="1">
        <f t="shared" si="56"/>
        <v>1</v>
      </c>
      <c r="CO138" s="1">
        <f t="shared" si="57"/>
        <v>0</v>
      </c>
      <c r="CP138" s="3">
        <v>100</v>
      </c>
      <c r="CQ138" s="3">
        <v>221</v>
      </c>
      <c r="CR138" s="3">
        <v>-11.6</v>
      </c>
      <c r="CS138" s="3">
        <v>10</v>
      </c>
      <c r="CT138" s="3">
        <f t="shared" si="78"/>
        <v>23.26</v>
      </c>
      <c r="CU138" s="3">
        <v>2</v>
      </c>
      <c r="CV138" s="3">
        <v>1</v>
      </c>
      <c r="CW138" s="3">
        <v>651</v>
      </c>
      <c r="CX138" s="63">
        <v>652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2" t="s">
        <v>189</v>
      </c>
      <c r="DE138" s="3">
        <v>1</v>
      </c>
      <c r="DF138" s="3">
        <v>0</v>
      </c>
      <c r="DG138" s="3">
        <v>0</v>
      </c>
      <c r="DH138" s="3">
        <v>0</v>
      </c>
      <c r="DI138" s="3">
        <v>0</v>
      </c>
      <c r="DJ138" s="2" t="s">
        <v>189</v>
      </c>
      <c r="DK138" s="3">
        <v>0</v>
      </c>
      <c r="DL138" s="3">
        <v>0</v>
      </c>
      <c r="DM138" s="3">
        <v>0</v>
      </c>
      <c r="DN138" s="3">
        <v>0</v>
      </c>
      <c r="DO138" s="1" t="s">
        <v>189</v>
      </c>
      <c r="DP138" s="3">
        <v>0</v>
      </c>
      <c r="DQ138" s="3">
        <v>0</v>
      </c>
      <c r="DR138" s="3">
        <v>0</v>
      </c>
      <c r="DS138" s="3">
        <v>0</v>
      </c>
      <c r="DT138" s="1" t="s">
        <v>189</v>
      </c>
      <c r="DU138" s="3">
        <v>0</v>
      </c>
      <c r="DV138" s="3">
        <v>0</v>
      </c>
      <c r="DW138" s="3">
        <v>0</v>
      </c>
      <c r="DX138" s="3">
        <v>0</v>
      </c>
      <c r="DY138" s="65" t="s">
        <v>189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2" t="s">
        <v>189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2" t="s">
        <v>189</v>
      </c>
      <c r="EL138" s="3">
        <v>0</v>
      </c>
      <c r="EM138" s="3">
        <v>0</v>
      </c>
      <c r="EN138" s="3">
        <v>0</v>
      </c>
      <c r="EO138" s="3">
        <v>0</v>
      </c>
      <c r="EP138" s="2" t="s">
        <v>189</v>
      </c>
      <c r="EQ138" s="3">
        <v>0</v>
      </c>
      <c r="ER138" s="3">
        <v>0</v>
      </c>
      <c r="ES138" s="3">
        <v>0</v>
      </c>
      <c r="ET138" s="3">
        <v>0</v>
      </c>
      <c r="EU138" s="1" t="s">
        <v>189</v>
      </c>
      <c r="EV138" s="3">
        <v>0</v>
      </c>
      <c r="EW138" s="3">
        <v>0</v>
      </c>
      <c r="EX138" s="3">
        <v>0</v>
      </c>
      <c r="EY138" s="3">
        <v>0</v>
      </c>
      <c r="EZ138" s="2" t="s">
        <v>189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2" t="s">
        <v>189</v>
      </c>
    </row>
    <row r="139" spans="1:162" s="2" customFormat="1">
      <c r="A139" t="s">
        <v>50</v>
      </c>
      <c r="B139" t="s">
        <v>70</v>
      </c>
      <c r="C139" t="s">
        <v>7</v>
      </c>
      <c r="D139">
        <v>6</v>
      </c>
      <c r="E139" t="s">
        <v>186</v>
      </c>
      <c r="F139" t="str">
        <f t="shared" si="68"/>
        <v>PSME-M-6C</v>
      </c>
      <c r="G139" s="15">
        <v>1664</v>
      </c>
      <c r="H139" s="1">
        <f t="shared" si="65"/>
        <v>48.616640000000004</v>
      </c>
      <c r="I139" s="3">
        <v>5262</v>
      </c>
      <c r="J139" s="1">
        <f t="shared" si="66"/>
        <v>113.85262</v>
      </c>
      <c r="K139" s="3">
        <v>49</v>
      </c>
      <c r="L139" s="1">
        <f t="shared" si="67"/>
        <v>1449</v>
      </c>
      <c r="M139" s="3">
        <v>53.3</v>
      </c>
      <c r="N139" s="3">
        <v>290</v>
      </c>
      <c r="O139" s="15">
        <v>34.5</v>
      </c>
      <c r="P139" s="16">
        <v>2.2000000000000002</v>
      </c>
      <c r="Q139" s="3">
        <v>10</v>
      </c>
      <c r="R139" s="3">
        <v>0</v>
      </c>
      <c r="S139" s="3">
        <v>0</v>
      </c>
      <c r="T139" s="3">
        <v>0</v>
      </c>
      <c r="U139" s="3">
        <v>14</v>
      </c>
      <c r="V139" s="3">
        <v>0</v>
      </c>
      <c r="W139" s="3">
        <v>0</v>
      </c>
      <c r="X139" s="3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8">
        <v>3</v>
      </c>
      <c r="AE139">
        <v>0</v>
      </c>
      <c r="AF139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8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  <c r="AT139" s="18">
        <v>0</v>
      </c>
      <c r="AU139" s="18">
        <v>0</v>
      </c>
      <c r="AV139">
        <v>0</v>
      </c>
      <c r="AW139">
        <v>0</v>
      </c>
      <c r="AX139">
        <v>0</v>
      </c>
      <c r="AY139" s="18">
        <v>0</v>
      </c>
      <c r="AZ139" s="18">
        <v>0</v>
      </c>
      <c r="BA139" s="62">
        <v>0</v>
      </c>
      <c r="BB139" s="1">
        <f t="shared" si="69"/>
        <v>250</v>
      </c>
      <c r="BC139" s="3">
        <f t="shared" si="60"/>
        <v>140</v>
      </c>
      <c r="BD139" s="1">
        <f t="shared" si="61"/>
        <v>140</v>
      </c>
      <c r="BE139" s="1">
        <f t="shared" si="70"/>
        <v>0</v>
      </c>
      <c r="BF139" s="1">
        <f t="shared" si="62"/>
        <v>140</v>
      </c>
      <c r="BG139" s="1">
        <f t="shared" si="71"/>
        <v>110</v>
      </c>
      <c r="BH139" s="1">
        <f t="shared" si="72"/>
        <v>110</v>
      </c>
      <c r="BI139" s="1">
        <f t="shared" si="73"/>
        <v>0</v>
      </c>
      <c r="BJ139" s="1">
        <f t="shared" si="74"/>
        <v>110</v>
      </c>
      <c r="BK139" s="1">
        <f t="shared" si="75"/>
        <v>250</v>
      </c>
      <c r="BL139" s="1">
        <f t="shared" si="76"/>
        <v>0</v>
      </c>
      <c r="BM139" s="1">
        <f t="shared" si="77"/>
        <v>0</v>
      </c>
      <c r="BN139" s="41">
        <v>0</v>
      </c>
      <c r="BO139" s="41">
        <v>0</v>
      </c>
      <c r="BP139" s="41">
        <v>9</v>
      </c>
      <c r="BQ139" s="41">
        <v>0</v>
      </c>
      <c r="BR139" s="41">
        <v>0</v>
      </c>
      <c r="BS139" s="41">
        <v>0</v>
      </c>
      <c r="BT139" s="41">
        <v>0</v>
      </c>
      <c r="BU139" s="41">
        <v>0</v>
      </c>
      <c r="BV139" s="41">
        <v>0</v>
      </c>
      <c r="BW139" s="41">
        <v>0</v>
      </c>
      <c r="BX139" s="41">
        <v>2</v>
      </c>
      <c r="BY139" s="41">
        <v>0</v>
      </c>
      <c r="BZ139" s="41">
        <v>0</v>
      </c>
      <c r="CA139" s="41">
        <v>0</v>
      </c>
      <c r="CB139" s="41">
        <v>5</v>
      </c>
      <c r="CC139" s="41">
        <v>0</v>
      </c>
      <c r="CD139" s="41">
        <v>0</v>
      </c>
      <c r="CE139" s="41">
        <v>0</v>
      </c>
      <c r="CF139" s="41">
        <v>0</v>
      </c>
      <c r="CG139" s="41">
        <v>0</v>
      </c>
      <c r="CH139" s="41">
        <v>0</v>
      </c>
      <c r="CI139" s="41">
        <v>0</v>
      </c>
      <c r="CJ139" s="1">
        <f t="shared" si="79"/>
        <v>16</v>
      </c>
      <c r="CK139" s="1">
        <f t="shared" si="80"/>
        <v>16</v>
      </c>
      <c r="CL139" s="1">
        <f t="shared" si="63"/>
        <v>9</v>
      </c>
      <c r="CM139" s="1">
        <f t="shared" si="64"/>
        <v>9</v>
      </c>
      <c r="CN139" s="1">
        <f t="shared" si="56"/>
        <v>7</v>
      </c>
      <c r="CO139" s="1">
        <f t="shared" si="57"/>
        <v>7</v>
      </c>
      <c r="CP139" s="3">
        <v>59.5</v>
      </c>
      <c r="CQ139" s="3">
        <v>115</v>
      </c>
      <c r="CR139" s="3">
        <v>-5.6</v>
      </c>
      <c r="CS139" s="3">
        <v>13</v>
      </c>
      <c r="CT139" s="3">
        <f t="shared" si="78"/>
        <v>15.677999999999999</v>
      </c>
      <c r="CU139" s="3">
        <v>7</v>
      </c>
      <c r="CV139" s="3">
        <v>0.25</v>
      </c>
      <c r="CW139" s="3">
        <v>655</v>
      </c>
      <c r="CX139" s="63">
        <v>656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2" t="s">
        <v>189</v>
      </c>
      <c r="DE139" s="3">
        <v>2</v>
      </c>
      <c r="DF139" s="3">
        <v>1</v>
      </c>
      <c r="DG139" s="3">
        <v>0</v>
      </c>
      <c r="DH139" s="3">
        <v>0</v>
      </c>
      <c r="DI139" s="3">
        <v>0</v>
      </c>
      <c r="DJ139" s="2" t="s">
        <v>189</v>
      </c>
      <c r="DK139" s="3">
        <v>0</v>
      </c>
      <c r="DL139" s="3">
        <v>0</v>
      </c>
      <c r="DM139" s="3">
        <v>0</v>
      </c>
      <c r="DN139" s="3">
        <v>0</v>
      </c>
      <c r="DO139" s="1" t="s">
        <v>189</v>
      </c>
      <c r="DP139" s="3">
        <v>0</v>
      </c>
      <c r="DQ139" s="3">
        <v>0</v>
      </c>
      <c r="DR139" s="3">
        <v>0</v>
      </c>
      <c r="DS139" s="3">
        <v>0</v>
      </c>
      <c r="DT139" s="1" t="s">
        <v>189</v>
      </c>
      <c r="DU139" s="3">
        <v>0</v>
      </c>
      <c r="DV139" s="3">
        <v>0</v>
      </c>
      <c r="DW139" s="3">
        <v>0</v>
      </c>
      <c r="DX139" s="3">
        <v>0</v>
      </c>
      <c r="DY139" s="65" t="s">
        <v>189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2" t="s">
        <v>189</v>
      </c>
      <c r="EF139" s="3">
        <v>10</v>
      </c>
      <c r="EG139" s="3">
        <v>3</v>
      </c>
      <c r="EH139" s="3">
        <v>1</v>
      </c>
      <c r="EI139" s="3">
        <v>0</v>
      </c>
      <c r="EJ139" s="3">
        <v>0</v>
      </c>
      <c r="EK139" s="2" t="s">
        <v>189</v>
      </c>
      <c r="EL139" s="3">
        <v>0</v>
      </c>
      <c r="EM139" s="3">
        <v>0</v>
      </c>
      <c r="EN139" s="3">
        <v>0</v>
      </c>
      <c r="EO139" s="3">
        <v>0</v>
      </c>
      <c r="EP139" s="2" t="s">
        <v>189</v>
      </c>
      <c r="EQ139" s="3">
        <v>0</v>
      </c>
      <c r="ER139" s="3">
        <v>0</v>
      </c>
      <c r="ES139" s="3">
        <v>0</v>
      </c>
      <c r="ET139" s="3">
        <v>0</v>
      </c>
      <c r="EU139" s="1" t="s">
        <v>189</v>
      </c>
      <c r="EV139" s="3">
        <v>0</v>
      </c>
      <c r="EW139" s="3">
        <v>0</v>
      </c>
      <c r="EX139" s="3">
        <v>0</v>
      </c>
      <c r="EY139" s="3">
        <v>0</v>
      </c>
      <c r="EZ139" s="2" t="s">
        <v>189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2" t="s">
        <v>189</v>
      </c>
    </row>
    <row r="140" spans="1:162" s="2" customFormat="1">
      <c r="A140" t="s">
        <v>50</v>
      </c>
      <c r="B140" t="s">
        <v>70</v>
      </c>
      <c r="C140" t="s">
        <v>7</v>
      </c>
      <c r="D140">
        <v>6</v>
      </c>
      <c r="E140" t="s">
        <v>187</v>
      </c>
      <c r="F140" t="str">
        <f t="shared" si="68"/>
        <v>PSME-M-6N</v>
      </c>
      <c r="G140" s="15">
        <v>1660</v>
      </c>
      <c r="H140" s="40">
        <f t="shared" si="65"/>
        <v>48.616599999999998</v>
      </c>
      <c r="I140" s="3">
        <v>5273</v>
      </c>
      <c r="J140" s="1">
        <f t="shared" si="66"/>
        <v>113.85272999999999</v>
      </c>
      <c r="K140" s="3">
        <v>49</v>
      </c>
      <c r="L140" s="1">
        <f t="shared" si="67"/>
        <v>1449</v>
      </c>
      <c r="M140" s="3">
        <v>55.6</v>
      </c>
      <c r="N140" s="3">
        <v>295</v>
      </c>
      <c r="O140" s="15">
        <v>33.5</v>
      </c>
      <c r="P140" s="16">
        <v>2.2999999999999998</v>
      </c>
      <c r="Q140" s="3">
        <v>10</v>
      </c>
      <c r="R140" s="3">
        <v>0</v>
      </c>
      <c r="S140" s="3">
        <v>0</v>
      </c>
      <c r="T140" s="3">
        <v>0</v>
      </c>
      <c r="U140" s="3">
        <v>17</v>
      </c>
      <c r="V140" s="3">
        <v>0</v>
      </c>
      <c r="W140" s="3">
        <v>2</v>
      </c>
      <c r="X140" s="3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8">
        <v>2</v>
      </c>
      <c r="AE140">
        <v>0</v>
      </c>
      <c r="AF140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2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>
        <v>0</v>
      </c>
      <c r="AW140">
        <v>0</v>
      </c>
      <c r="AX140">
        <v>0</v>
      </c>
      <c r="AY140" s="18">
        <v>0</v>
      </c>
      <c r="AZ140" s="18">
        <v>0</v>
      </c>
      <c r="BA140" s="62">
        <v>0</v>
      </c>
      <c r="BB140" s="1">
        <f t="shared" si="69"/>
        <v>230</v>
      </c>
      <c r="BC140" s="3">
        <f t="shared" si="60"/>
        <v>170</v>
      </c>
      <c r="BD140" s="1">
        <f t="shared" si="61"/>
        <v>170</v>
      </c>
      <c r="BE140" s="1">
        <f t="shared" si="70"/>
        <v>20</v>
      </c>
      <c r="BF140" s="1">
        <f t="shared" si="62"/>
        <v>190</v>
      </c>
      <c r="BG140" s="1">
        <f t="shared" si="71"/>
        <v>40</v>
      </c>
      <c r="BH140" s="1">
        <f t="shared" si="72"/>
        <v>40</v>
      </c>
      <c r="BI140" s="1">
        <f t="shared" si="73"/>
        <v>0</v>
      </c>
      <c r="BJ140" s="1">
        <f t="shared" si="74"/>
        <v>40</v>
      </c>
      <c r="BK140" s="1">
        <f t="shared" si="75"/>
        <v>210</v>
      </c>
      <c r="BL140" s="1">
        <f t="shared" si="76"/>
        <v>0</v>
      </c>
      <c r="BM140" s="1">
        <f t="shared" si="77"/>
        <v>20</v>
      </c>
      <c r="BN140" s="41">
        <v>0</v>
      </c>
      <c r="BO140" s="41">
        <v>0</v>
      </c>
      <c r="BP140" s="41">
        <v>3</v>
      </c>
      <c r="BQ140" s="41">
        <v>2</v>
      </c>
      <c r="BR140" s="41">
        <v>0</v>
      </c>
      <c r="BS140" s="41">
        <v>0</v>
      </c>
      <c r="BT140" s="41">
        <v>0</v>
      </c>
      <c r="BU140" s="41">
        <v>0</v>
      </c>
      <c r="BV140" s="41">
        <v>0</v>
      </c>
      <c r="BW140" s="41">
        <v>0</v>
      </c>
      <c r="BX140" s="41">
        <v>0</v>
      </c>
      <c r="BY140" s="41">
        <v>0</v>
      </c>
      <c r="BZ140" s="41">
        <v>0</v>
      </c>
      <c r="CA140" s="41">
        <v>0</v>
      </c>
      <c r="CB140" s="41">
        <v>1</v>
      </c>
      <c r="CC140" s="41">
        <v>0</v>
      </c>
      <c r="CD140" s="41">
        <v>0</v>
      </c>
      <c r="CE140" s="41">
        <v>0</v>
      </c>
      <c r="CF140" s="41">
        <v>0</v>
      </c>
      <c r="CG140" s="41">
        <v>0</v>
      </c>
      <c r="CH140" s="41">
        <v>0</v>
      </c>
      <c r="CI140" s="41">
        <v>0</v>
      </c>
      <c r="CJ140" s="1">
        <f t="shared" si="79"/>
        <v>6</v>
      </c>
      <c r="CK140" s="1">
        <f t="shared" si="80"/>
        <v>4</v>
      </c>
      <c r="CL140" s="1">
        <f t="shared" si="63"/>
        <v>5</v>
      </c>
      <c r="CM140" s="1">
        <f t="shared" si="64"/>
        <v>3</v>
      </c>
      <c r="CN140" s="1">
        <f t="shared" si="56"/>
        <v>1</v>
      </c>
      <c r="CO140" s="1">
        <f t="shared" si="57"/>
        <v>1</v>
      </c>
      <c r="CP140" s="3">
        <v>59</v>
      </c>
      <c r="CQ140" s="3">
        <v>141</v>
      </c>
      <c r="CR140" s="3">
        <v>0.2</v>
      </c>
      <c r="CS140" s="3">
        <v>16</v>
      </c>
      <c r="CT140" s="3">
        <f t="shared" si="78"/>
        <v>22.528000000000002</v>
      </c>
      <c r="CU140" s="3">
        <v>2</v>
      </c>
      <c r="CV140" s="3">
        <v>1</v>
      </c>
      <c r="CW140" s="3">
        <v>657</v>
      </c>
      <c r="CX140" s="63">
        <v>658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2" t="s">
        <v>189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2" t="s">
        <v>196</v>
      </c>
      <c r="DK140" s="3">
        <v>0</v>
      </c>
      <c r="DL140" s="3">
        <v>0</v>
      </c>
      <c r="DM140" s="3">
        <v>0</v>
      </c>
      <c r="DN140" s="3">
        <v>0</v>
      </c>
      <c r="DO140" s="1" t="s">
        <v>189</v>
      </c>
      <c r="DP140" s="3">
        <v>0</v>
      </c>
      <c r="DQ140" s="3">
        <v>0</v>
      </c>
      <c r="DR140" s="3">
        <v>0</v>
      </c>
      <c r="DS140" s="3">
        <v>0</v>
      </c>
      <c r="DT140" s="1" t="s">
        <v>189</v>
      </c>
      <c r="DU140" s="3">
        <v>0</v>
      </c>
      <c r="DV140" s="3">
        <v>0</v>
      </c>
      <c r="DW140" s="3">
        <v>0</v>
      </c>
      <c r="DX140" s="3">
        <v>0</v>
      </c>
      <c r="DY140" s="65" t="s">
        <v>189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2" t="s">
        <v>189</v>
      </c>
      <c r="EF140" s="3">
        <v>0</v>
      </c>
      <c r="EG140" s="3">
        <v>2</v>
      </c>
      <c r="EH140" s="3">
        <v>1</v>
      </c>
      <c r="EI140" s="3">
        <v>0</v>
      </c>
      <c r="EJ140" s="3">
        <v>0</v>
      </c>
      <c r="EK140" s="2" t="s">
        <v>189</v>
      </c>
      <c r="EL140" s="3">
        <v>0</v>
      </c>
      <c r="EM140" s="3">
        <v>0</v>
      </c>
      <c r="EN140" s="3">
        <v>0</v>
      </c>
      <c r="EO140" s="3">
        <v>0</v>
      </c>
      <c r="EP140" s="2" t="s">
        <v>189</v>
      </c>
      <c r="EQ140" s="3">
        <v>0</v>
      </c>
      <c r="ER140" s="3">
        <v>0</v>
      </c>
      <c r="ES140" s="3">
        <v>0</v>
      </c>
      <c r="ET140" s="3">
        <v>0</v>
      </c>
      <c r="EU140" s="1" t="s">
        <v>189</v>
      </c>
      <c r="EV140" s="3">
        <v>0</v>
      </c>
      <c r="EW140" s="3">
        <v>0</v>
      </c>
      <c r="EX140" s="3">
        <v>0</v>
      </c>
      <c r="EY140" s="3">
        <v>0</v>
      </c>
      <c r="EZ140" s="2" t="s">
        <v>189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2" t="s">
        <v>189</v>
      </c>
    </row>
    <row r="141" spans="1:162" s="2" customFormat="1">
      <c r="A141" t="s">
        <v>50</v>
      </c>
      <c r="B141" t="s">
        <v>70</v>
      </c>
      <c r="C141" t="s">
        <v>7</v>
      </c>
      <c r="D141">
        <v>7</v>
      </c>
      <c r="E141" t="s">
        <v>186</v>
      </c>
      <c r="F141" t="str">
        <f t="shared" si="68"/>
        <v>PSME-M-7C</v>
      </c>
      <c r="G141" s="15">
        <v>1694</v>
      </c>
      <c r="H141" s="1">
        <f t="shared" si="65"/>
        <v>48.61694</v>
      </c>
      <c r="I141" s="3">
        <v>5309</v>
      </c>
      <c r="J141" s="1">
        <f t="shared" si="66"/>
        <v>113.85308999999999</v>
      </c>
      <c r="K141" s="3">
        <v>19</v>
      </c>
      <c r="L141" s="1">
        <f t="shared" si="67"/>
        <v>1419</v>
      </c>
      <c r="M141" s="3">
        <v>52.8</v>
      </c>
      <c r="N141" s="3">
        <v>305</v>
      </c>
      <c r="O141" s="15">
        <v>31.9</v>
      </c>
      <c r="P141" s="16">
        <v>1.8</v>
      </c>
      <c r="Q141" s="3">
        <v>10</v>
      </c>
      <c r="R141" s="3">
        <v>0</v>
      </c>
      <c r="S141" s="3">
        <v>0</v>
      </c>
      <c r="T141" s="3">
        <v>0</v>
      </c>
      <c r="U141" s="3">
        <v>4</v>
      </c>
      <c r="V141" s="3">
        <v>0</v>
      </c>
      <c r="W141" s="3">
        <v>0</v>
      </c>
      <c r="X141" s="3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8">
        <v>5</v>
      </c>
      <c r="AE141">
        <v>0</v>
      </c>
      <c r="AF141">
        <v>0</v>
      </c>
      <c r="AG141" s="18">
        <v>1</v>
      </c>
      <c r="AH141" s="18">
        <v>0</v>
      </c>
      <c r="AI141" s="18">
        <v>0</v>
      </c>
      <c r="AJ141" s="18">
        <v>2</v>
      </c>
      <c r="AK141" s="18">
        <v>0</v>
      </c>
      <c r="AL141" s="18">
        <v>0</v>
      </c>
      <c r="AM141" s="18">
        <v>3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>
        <v>0</v>
      </c>
      <c r="AW141">
        <v>0</v>
      </c>
      <c r="AX141">
        <v>0</v>
      </c>
      <c r="AY141" s="18">
        <v>0</v>
      </c>
      <c r="AZ141" s="18">
        <v>0</v>
      </c>
      <c r="BA141" s="62">
        <v>0</v>
      </c>
      <c r="BB141" s="1">
        <f t="shared" si="69"/>
        <v>150</v>
      </c>
      <c r="BC141" s="3">
        <f t="shared" ref="BC141:BC154" si="81">Q141*U141</f>
        <v>40</v>
      </c>
      <c r="BD141" s="1">
        <f t="shared" ref="BD141:BD154" si="82">(U141+V141)*Q141</f>
        <v>40</v>
      </c>
      <c r="BE141" s="1">
        <f t="shared" si="70"/>
        <v>0</v>
      </c>
      <c r="BF141" s="1">
        <f t="shared" ref="BF141:BF154" si="83">SUM(U141:W141)*Q141</f>
        <v>40</v>
      </c>
      <c r="BG141" s="1">
        <f t="shared" si="71"/>
        <v>110</v>
      </c>
      <c r="BH141" s="1">
        <f t="shared" si="72"/>
        <v>110</v>
      </c>
      <c r="BI141" s="1">
        <f t="shared" si="73"/>
        <v>0</v>
      </c>
      <c r="BJ141" s="1">
        <f t="shared" si="74"/>
        <v>110</v>
      </c>
      <c r="BK141" s="1">
        <f t="shared" si="75"/>
        <v>150</v>
      </c>
      <c r="BL141" s="1">
        <f t="shared" si="76"/>
        <v>0</v>
      </c>
      <c r="BM141" s="1">
        <f t="shared" si="77"/>
        <v>0</v>
      </c>
      <c r="BN141" s="41">
        <v>0</v>
      </c>
      <c r="BO141" s="41">
        <v>0</v>
      </c>
      <c r="BP141" s="41">
        <v>3</v>
      </c>
      <c r="BQ141" s="41">
        <v>0</v>
      </c>
      <c r="BR141" s="41">
        <v>0</v>
      </c>
      <c r="BS141" s="41">
        <v>0</v>
      </c>
      <c r="BT141" s="41">
        <v>0</v>
      </c>
      <c r="BU141" s="41">
        <v>0</v>
      </c>
      <c r="BV141" s="41">
        <v>0</v>
      </c>
      <c r="BW141" s="41">
        <v>0</v>
      </c>
      <c r="BX141" s="41">
        <v>2</v>
      </c>
      <c r="BY141" s="41">
        <v>0</v>
      </c>
      <c r="BZ141" s="41">
        <v>2</v>
      </c>
      <c r="CA141" s="41">
        <v>0</v>
      </c>
      <c r="CB141" s="41">
        <v>0</v>
      </c>
      <c r="CC141" s="41">
        <v>0</v>
      </c>
      <c r="CD141" s="41">
        <v>0</v>
      </c>
      <c r="CE141" s="41">
        <v>0</v>
      </c>
      <c r="CF141" s="41">
        <v>0</v>
      </c>
      <c r="CG141" s="41">
        <v>0</v>
      </c>
      <c r="CH141" s="41">
        <v>0</v>
      </c>
      <c r="CI141" s="41">
        <v>0</v>
      </c>
      <c r="CJ141" s="1">
        <f t="shared" si="79"/>
        <v>7</v>
      </c>
      <c r="CK141" s="1">
        <f t="shared" si="80"/>
        <v>7</v>
      </c>
      <c r="CL141" s="1">
        <f t="shared" ref="CL141:CL154" si="84">BP141+BQ141</f>
        <v>3</v>
      </c>
      <c r="CM141" s="1">
        <f t="shared" ref="CM141:CM154" si="85">BP141</f>
        <v>3</v>
      </c>
      <c r="CN141" s="1">
        <f t="shared" si="56"/>
        <v>4</v>
      </c>
      <c r="CO141" s="1">
        <f t="shared" si="57"/>
        <v>4</v>
      </c>
      <c r="CP141" s="3">
        <v>89.8</v>
      </c>
      <c r="CQ141" s="3">
        <v>149</v>
      </c>
      <c r="CR141" s="3">
        <v>-3.8</v>
      </c>
      <c r="CS141" s="3">
        <v>13</v>
      </c>
      <c r="CT141" s="3">
        <f t="shared" si="78"/>
        <v>19.864000000000001</v>
      </c>
      <c r="CU141" s="3">
        <v>3</v>
      </c>
      <c r="CV141" s="3">
        <v>0.9</v>
      </c>
      <c r="CW141" s="3">
        <v>659</v>
      </c>
      <c r="CX141" s="63">
        <v>660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2" t="s">
        <v>189</v>
      </c>
      <c r="DE141" s="3">
        <v>5</v>
      </c>
      <c r="DF141" s="3">
        <v>9</v>
      </c>
      <c r="DG141" s="3">
        <v>5</v>
      </c>
      <c r="DH141" s="3">
        <v>2</v>
      </c>
      <c r="DI141" s="3">
        <v>0</v>
      </c>
      <c r="DJ141" s="2" t="s">
        <v>189</v>
      </c>
      <c r="DK141" s="3">
        <v>0</v>
      </c>
      <c r="DL141" s="3">
        <v>0</v>
      </c>
      <c r="DM141" s="3">
        <v>0</v>
      </c>
      <c r="DN141" s="3">
        <v>0</v>
      </c>
      <c r="DO141" s="1" t="s">
        <v>189</v>
      </c>
      <c r="DP141" s="3">
        <v>0</v>
      </c>
      <c r="DQ141" s="3">
        <v>0</v>
      </c>
      <c r="DR141" s="3">
        <v>0</v>
      </c>
      <c r="DS141" s="3">
        <v>0</v>
      </c>
      <c r="DT141" s="1" t="s">
        <v>189</v>
      </c>
      <c r="DU141" s="3">
        <v>0</v>
      </c>
      <c r="DV141" s="3">
        <v>0</v>
      </c>
      <c r="DW141" s="3">
        <v>0</v>
      </c>
      <c r="DX141" s="3">
        <v>0</v>
      </c>
      <c r="DY141" s="65" t="s">
        <v>189</v>
      </c>
      <c r="DZ141" s="3">
        <v>1</v>
      </c>
      <c r="EA141" s="3">
        <v>1</v>
      </c>
      <c r="EB141" s="3">
        <v>1</v>
      </c>
      <c r="EC141" s="3">
        <v>1</v>
      </c>
      <c r="ED141" s="3">
        <v>0</v>
      </c>
      <c r="EE141" s="2" t="s">
        <v>189</v>
      </c>
      <c r="EF141" s="3">
        <v>0</v>
      </c>
      <c r="EG141" s="3">
        <v>1</v>
      </c>
      <c r="EH141" s="3">
        <v>0</v>
      </c>
      <c r="EI141" s="3">
        <v>0</v>
      </c>
      <c r="EJ141" s="3">
        <v>0</v>
      </c>
      <c r="EK141" s="2" t="s">
        <v>189</v>
      </c>
      <c r="EL141" s="3">
        <v>0</v>
      </c>
      <c r="EM141" s="3">
        <v>0</v>
      </c>
      <c r="EN141" s="3">
        <v>0</v>
      </c>
      <c r="EO141" s="3">
        <v>0</v>
      </c>
      <c r="EP141" s="2" t="s">
        <v>189</v>
      </c>
      <c r="EQ141" s="3">
        <v>0</v>
      </c>
      <c r="ER141" s="3">
        <v>0</v>
      </c>
      <c r="ES141" s="3">
        <v>0</v>
      </c>
      <c r="ET141" s="3">
        <v>0</v>
      </c>
      <c r="EU141" s="1" t="s">
        <v>189</v>
      </c>
      <c r="EV141" s="3">
        <v>0</v>
      </c>
      <c r="EW141" s="3">
        <v>0</v>
      </c>
      <c r="EX141" s="3">
        <v>0</v>
      </c>
      <c r="EY141" s="3">
        <v>0</v>
      </c>
      <c r="EZ141" s="2" t="s">
        <v>189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2" t="s">
        <v>189</v>
      </c>
    </row>
    <row r="142" spans="1:162" s="2" customFormat="1">
      <c r="A142" t="s">
        <v>50</v>
      </c>
      <c r="B142" t="s">
        <v>70</v>
      </c>
      <c r="C142" t="s">
        <v>7</v>
      </c>
      <c r="D142">
        <v>7</v>
      </c>
      <c r="E142" t="s">
        <v>187</v>
      </c>
      <c r="F142" t="str">
        <f t="shared" si="68"/>
        <v>PSME-M-7N</v>
      </c>
      <c r="G142" s="15">
        <v>1699</v>
      </c>
      <c r="H142" s="1">
        <f t="shared" si="65"/>
        <v>48.616990000000001</v>
      </c>
      <c r="I142" s="3">
        <v>5306</v>
      </c>
      <c r="J142" s="1">
        <f t="shared" si="66"/>
        <v>113.85306</v>
      </c>
      <c r="K142" s="3">
        <v>22</v>
      </c>
      <c r="L142" s="1">
        <f t="shared" si="67"/>
        <v>1422</v>
      </c>
      <c r="M142" s="3">
        <v>59.2</v>
      </c>
      <c r="N142" s="3">
        <v>280</v>
      </c>
      <c r="O142" s="15">
        <v>30.3</v>
      </c>
      <c r="P142" s="16">
        <v>2</v>
      </c>
      <c r="Q142" s="3">
        <v>10</v>
      </c>
      <c r="R142" s="3">
        <v>0</v>
      </c>
      <c r="S142" s="3">
        <v>0</v>
      </c>
      <c r="T142" s="3">
        <v>1</v>
      </c>
      <c r="U142" s="3">
        <v>9</v>
      </c>
      <c r="V142" s="3">
        <v>0</v>
      </c>
      <c r="W142" s="3">
        <v>0</v>
      </c>
      <c r="X142" s="3">
        <v>1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8">
        <v>3</v>
      </c>
      <c r="AE142">
        <v>0</v>
      </c>
      <c r="AF142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>
        <v>0</v>
      </c>
      <c r="AW142">
        <v>0</v>
      </c>
      <c r="AX142">
        <v>0</v>
      </c>
      <c r="AY142" s="18">
        <v>0</v>
      </c>
      <c r="AZ142" s="18">
        <v>0</v>
      </c>
      <c r="BA142" s="62">
        <v>0</v>
      </c>
      <c r="BB142" s="1">
        <f t="shared" si="69"/>
        <v>140</v>
      </c>
      <c r="BC142" s="3">
        <f t="shared" si="81"/>
        <v>90</v>
      </c>
      <c r="BD142" s="1">
        <f t="shared" si="82"/>
        <v>90</v>
      </c>
      <c r="BE142" s="1">
        <f t="shared" si="70"/>
        <v>0</v>
      </c>
      <c r="BF142" s="1">
        <f t="shared" si="83"/>
        <v>90</v>
      </c>
      <c r="BG142" s="1">
        <f t="shared" si="71"/>
        <v>40</v>
      </c>
      <c r="BH142" s="1">
        <f t="shared" si="72"/>
        <v>40</v>
      </c>
      <c r="BI142" s="1">
        <f t="shared" si="73"/>
        <v>10</v>
      </c>
      <c r="BJ142" s="1">
        <f t="shared" si="74"/>
        <v>50</v>
      </c>
      <c r="BK142" s="1">
        <f t="shared" si="75"/>
        <v>130</v>
      </c>
      <c r="BL142" s="1">
        <f t="shared" si="76"/>
        <v>0</v>
      </c>
      <c r="BM142" s="1">
        <f t="shared" si="77"/>
        <v>10</v>
      </c>
      <c r="BN142" s="41">
        <v>0</v>
      </c>
      <c r="BO142" s="41">
        <v>0</v>
      </c>
      <c r="BP142" s="41">
        <v>3</v>
      </c>
      <c r="BQ142" s="41">
        <v>0</v>
      </c>
      <c r="BR142" s="41">
        <v>1</v>
      </c>
      <c r="BS142" s="41">
        <v>0</v>
      </c>
      <c r="BT142" s="41">
        <v>0</v>
      </c>
      <c r="BU142" s="41">
        <v>0</v>
      </c>
      <c r="BV142" s="41">
        <v>0</v>
      </c>
      <c r="BW142" s="41">
        <v>0</v>
      </c>
      <c r="BX142" s="41">
        <v>0</v>
      </c>
      <c r="BY142" s="41">
        <v>0</v>
      </c>
      <c r="BZ142" s="41">
        <v>0</v>
      </c>
      <c r="CA142" s="41">
        <v>0</v>
      </c>
      <c r="CB142" s="41">
        <v>0</v>
      </c>
      <c r="CC142" s="41">
        <v>0</v>
      </c>
      <c r="CD142" s="41">
        <v>0</v>
      </c>
      <c r="CE142" s="41">
        <v>0</v>
      </c>
      <c r="CF142" s="41">
        <v>0</v>
      </c>
      <c r="CG142" s="41">
        <v>0</v>
      </c>
      <c r="CH142" s="41">
        <v>0</v>
      </c>
      <c r="CI142" s="41">
        <v>0</v>
      </c>
      <c r="CJ142" s="1">
        <f t="shared" si="79"/>
        <v>4</v>
      </c>
      <c r="CK142" s="1">
        <f t="shared" si="80"/>
        <v>4</v>
      </c>
      <c r="CL142" s="1">
        <f t="shared" si="84"/>
        <v>3</v>
      </c>
      <c r="CM142" s="1">
        <f t="shared" si="85"/>
        <v>3</v>
      </c>
      <c r="CN142" s="1">
        <f t="shared" ref="CN142:CN155" si="86">CJ142-CL142</f>
        <v>1</v>
      </c>
      <c r="CO142" s="1">
        <f t="shared" ref="CO142:CO155" si="87">CK142-CM142</f>
        <v>1</v>
      </c>
      <c r="CP142" s="3">
        <v>93.1</v>
      </c>
      <c r="CQ142" s="3">
        <v>165</v>
      </c>
      <c r="CR142" s="3">
        <v>2.4</v>
      </c>
      <c r="CS142" s="3">
        <v>12</v>
      </c>
      <c r="CT142" s="3">
        <f t="shared" si="78"/>
        <v>19.511999999999997</v>
      </c>
      <c r="CU142" s="3">
        <v>2</v>
      </c>
      <c r="CV142" s="3">
        <v>1</v>
      </c>
      <c r="CW142" s="3">
        <v>661</v>
      </c>
      <c r="CX142" s="63">
        <v>662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2" t="s">
        <v>189</v>
      </c>
      <c r="DE142" s="3">
        <v>15</v>
      </c>
      <c r="DF142" s="3">
        <v>3</v>
      </c>
      <c r="DG142" s="3">
        <v>0</v>
      </c>
      <c r="DH142" s="3">
        <v>0</v>
      </c>
      <c r="DI142" s="3">
        <v>0</v>
      </c>
      <c r="DJ142" s="2" t="s">
        <v>189</v>
      </c>
      <c r="DK142" s="3">
        <v>0</v>
      </c>
      <c r="DL142" s="3">
        <v>0</v>
      </c>
      <c r="DM142" s="3">
        <v>0</v>
      </c>
      <c r="DN142" s="3">
        <v>0</v>
      </c>
      <c r="DO142" s="1" t="s">
        <v>189</v>
      </c>
      <c r="DP142" s="3">
        <v>2</v>
      </c>
      <c r="DQ142" s="3">
        <v>6</v>
      </c>
      <c r="DR142" s="3">
        <v>0</v>
      </c>
      <c r="DS142" s="3">
        <v>1</v>
      </c>
      <c r="DT142" s="1" t="s">
        <v>189</v>
      </c>
      <c r="DU142" s="3">
        <v>0</v>
      </c>
      <c r="DV142" s="3">
        <v>0</v>
      </c>
      <c r="DW142" s="3">
        <v>0</v>
      </c>
      <c r="DX142" s="3">
        <v>0</v>
      </c>
      <c r="DY142" s="65" t="s">
        <v>189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2" t="s">
        <v>189</v>
      </c>
      <c r="EF142" s="3">
        <v>0</v>
      </c>
      <c r="EG142" s="3">
        <v>1</v>
      </c>
      <c r="EH142" s="3">
        <v>0</v>
      </c>
      <c r="EI142" s="3">
        <v>0</v>
      </c>
      <c r="EJ142" s="3">
        <v>0</v>
      </c>
      <c r="EK142" s="2" t="s">
        <v>189</v>
      </c>
      <c r="EL142" s="3">
        <v>0</v>
      </c>
      <c r="EM142" s="3">
        <v>0</v>
      </c>
      <c r="EN142" s="3">
        <v>0</v>
      </c>
      <c r="EO142" s="3">
        <v>0</v>
      </c>
      <c r="EP142" s="2" t="s">
        <v>189</v>
      </c>
      <c r="EQ142" s="3">
        <v>0</v>
      </c>
      <c r="ER142" s="3">
        <v>0</v>
      </c>
      <c r="ES142" s="3">
        <v>0</v>
      </c>
      <c r="ET142" s="3">
        <v>0</v>
      </c>
      <c r="EU142" s="1" t="s">
        <v>189</v>
      </c>
      <c r="EV142" s="3">
        <v>0</v>
      </c>
      <c r="EW142" s="3">
        <v>0</v>
      </c>
      <c r="EX142" s="3">
        <v>0</v>
      </c>
      <c r="EY142" s="3">
        <v>0</v>
      </c>
      <c r="EZ142" s="2" t="s">
        <v>189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2" t="s">
        <v>189</v>
      </c>
    </row>
    <row r="143" spans="1:162" s="2" customFormat="1">
      <c r="A143" t="s">
        <v>50</v>
      </c>
      <c r="B143" t="s">
        <v>70</v>
      </c>
      <c r="C143" t="s">
        <v>7</v>
      </c>
      <c r="D143">
        <v>8</v>
      </c>
      <c r="E143" t="s">
        <v>186</v>
      </c>
      <c r="F143" t="str">
        <f t="shared" si="68"/>
        <v>PSME-M-8C</v>
      </c>
      <c r="G143" s="15">
        <v>1678</v>
      </c>
      <c r="H143" s="1">
        <f t="shared" si="65"/>
        <v>48.616779999999999</v>
      </c>
      <c r="I143" s="3">
        <v>5383</v>
      </c>
      <c r="J143" s="1">
        <f t="shared" si="66"/>
        <v>113.85383</v>
      </c>
      <c r="K143" s="3">
        <v>16</v>
      </c>
      <c r="L143" s="1">
        <f t="shared" si="67"/>
        <v>1416</v>
      </c>
      <c r="M143" s="3">
        <v>47</v>
      </c>
      <c r="N143" s="3">
        <v>280</v>
      </c>
      <c r="O143" s="15">
        <v>39</v>
      </c>
      <c r="P143" s="16">
        <v>1.8</v>
      </c>
      <c r="Q143" s="3">
        <v>10</v>
      </c>
      <c r="R143" s="3">
        <v>0</v>
      </c>
      <c r="S143" s="3">
        <v>0</v>
      </c>
      <c r="T143" s="3">
        <v>0</v>
      </c>
      <c r="U143" s="3">
        <v>9</v>
      </c>
      <c r="V143" s="3">
        <v>0</v>
      </c>
      <c r="W143" s="3">
        <v>0</v>
      </c>
      <c r="X143" s="3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8">
        <v>1</v>
      </c>
      <c r="AE143">
        <v>0</v>
      </c>
      <c r="AF143">
        <v>1</v>
      </c>
      <c r="AG143" s="18">
        <v>3</v>
      </c>
      <c r="AH143" s="18">
        <v>0</v>
      </c>
      <c r="AI143" s="18">
        <v>0</v>
      </c>
      <c r="AJ143" s="18">
        <v>1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>
        <v>0</v>
      </c>
      <c r="AW143">
        <v>0</v>
      </c>
      <c r="AX143">
        <v>0</v>
      </c>
      <c r="AY143" s="18">
        <v>0</v>
      </c>
      <c r="AZ143" s="18">
        <v>0</v>
      </c>
      <c r="BA143" s="62">
        <v>0</v>
      </c>
      <c r="BB143" s="1">
        <f t="shared" si="69"/>
        <v>150</v>
      </c>
      <c r="BC143" s="3">
        <f t="shared" si="81"/>
        <v>90</v>
      </c>
      <c r="BD143" s="1">
        <f t="shared" si="82"/>
        <v>90</v>
      </c>
      <c r="BE143" s="1">
        <f t="shared" si="70"/>
        <v>0</v>
      </c>
      <c r="BF143" s="1">
        <f t="shared" si="83"/>
        <v>90</v>
      </c>
      <c r="BG143" s="1">
        <f t="shared" si="71"/>
        <v>50</v>
      </c>
      <c r="BH143" s="1">
        <f t="shared" si="72"/>
        <v>50</v>
      </c>
      <c r="BI143" s="1">
        <f t="shared" si="73"/>
        <v>10</v>
      </c>
      <c r="BJ143" s="1">
        <f t="shared" si="74"/>
        <v>60</v>
      </c>
      <c r="BK143" s="1">
        <f t="shared" si="75"/>
        <v>140</v>
      </c>
      <c r="BL143" s="1">
        <f t="shared" si="76"/>
        <v>0</v>
      </c>
      <c r="BM143" s="1">
        <f t="shared" si="77"/>
        <v>10</v>
      </c>
      <c r="BN143" s="41">
        <v>0</v>
      </c>
      <c r="BO143" s="41">
        <v>0</v>
      </c>
      <c r="BP143" s="41">
        <v>4</v>
      </c>
      <c r="BQ143" s="41">
        <v>0</v>
      </c>
      <c r="BR143" s="41">
        <v>0</v>
      </c>
      <c r="BS143" s="41">
        <v>0</v>
      </c>
      <c r="BT143" s="41">
        <v>0</v>
      </c>
      <c r="BU143" s="41">
        <v>0</v>
      </c>
      <c r="BV143" s="41">
        <v>0</v>
      </c>
      <c r="BW143" s="41">
        <v>0</v>
      </c>
      <c r="BX143" s="41">
        <v>0</v>
      </c>
      <c r="BY143" s="41">
        <v>0</v>
      </c>
      <c r="BZ143" s="41">
        <v>1</v>
      </c>
      <c r="CA143" s="41">
        <v>0</v>
      </c>
      <c r="CB143" s="41">
        <v>0</v>
      </c>
      <c r="CC143" s="41">
        <v>0</v>
      </c>
      <c r="CD143" s="41">
        <v>0</v>
      </c>
      <c r="CE143" s="41">
        <v>0</v>
      </c>
      <c r="CF143" s="41">
        <v>0</v>
      </c>
      <c r="CG143" s="41">
        <v>0</v>
      </c>
      <c r="CH143" s="41">
        <v>0</v>
      </c>
      <c r="CI143" s="41">
        <v>0</v>
      </c>
      <c r="CJ143" s="1">
        <f t="shared" si="79"/>
        <v>5</v>
      </c>
      <c r="CK143" s="1">
        <f t="shared" si="80"/>
        <v>5</v>
      </c>
      <c r="CL143" s="1">
        <f t="shared" si="84"/>
        <v>4</v>
      </c>
      <c r="CM143" s="1">
        <f t="shared" si="85"/>
        <v>4</v>
      </c>
      <c r="CN143" s="1">
        <f t="shared" si="86"/>
        <v>1</v>
      </c>
      <c r="CO143" s="1">
        <f t="shared" si="87"/>
        <v>1</v>
      </c>
      <c r="CP143" s="3">
        <v>68.599999999999994</v>
      </c>
      <c r="CQ143" s="3">
        <v>132</v>
      </c>
      <c r="CR143" s="3">
        <v>-0.9</v>
      </c>
      <c r="CS143" s="3">
        <v>17</v>
      </c>
      <c r="CT143" s="3">
        <f t="shared" si="78"/>
        <v>22.593000000000004</v>
      </c>
      <c r="CU143" s="3">
        <v>4</v>
      </c>
      <c r="CV143" s="3">
        <v>1</v>
      </c>
      <c r="CW143" s="3">
        <v>663</v>
      </c>
      <c r="CX143" s="63">
        <v>664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2" t="s">
        <v>189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2" t="s">
        <v>189</v>
      </c>
      <c r="DK143" s="3">
        <v>0</v>
      </c>
      <c r="DL143" s="3">
        <v>0</v>
      </c>
      <c r="DM143" s="3">
        <v>0</v>
      </c>
      <c r="DN143" s="3">
        <v>0</v>
      </c>
      <c r="DO143" s="1" t="s">
        <v>189</v>
      </c>
      <c r="DP143" s="3">
        <v>0</v>
      </c>
      <c r="DQ143" s="3">
        <v>0</v>
      </c>
      <c r="DR143" s="3">
        <v>0</v>
      </c>
      <c r="DS143" s="3">
        <v>0</v>
      </c>
      <c r="DT143" s="1" t="s">
        <v>189</v>
      </c>
      <c r="DU143" s="3">
        <v>0</v>
      </c>
      <c r="DV143" s="3">
        <v>0</v>
      </c>
      <c r="DW143" s="3">
        <v>0</v>
      </c>
      <c r="DX143" s="3">
        <v>0</v>
      </c>
      <c r="DY143" s="65" t="s">
        <v>189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2" t="s">
        <v>189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2" t="s">
        <v>189</v>
      </c>
      <c r="EL143" s="3">
        <v>0</v>
      </c>
      <c r="EM143" s="3">
        <v>0</v>
      </c>
      <c r="EN143" s="3">
        <v>0</v>
      </c>
      <c r="EO143" s="3">
        <v>0</v>
      </c>
      <c r="EP143" s="2" t="s">
        <v>189</v>
      </c>
      <c r="EQ143" s="3">
        <v>0</v>
      </c>
      <c r="ER143" s="3">
        <v>0</v>
      </c>
      <c r="ES143" s="3">
        <v>0</v>
      </c>
      <c r="ET143" s="3">
        <v>0</v>
      </c>
      <c r="EU143" s="1" t="s">
        <v>189</v>
      </c>
      <c r="EV143" s="3">
        <v>0</v>
      </c>
      <c r="EW143" s="3">
        <v>0</v>
      </c>
      <c r="EX143" s="3">
        <v>0</v>
      </c>
      <c r="EY143" s="3">
        <v>0</v>
      </c>
      <c r="EZ143" s="2" t="s">
        <v>189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2" t="s">
        <v>189</v>
      </c>
    </row>
    <row r="144" spans="1:162" s="2" customFormat="1">
      <c r="A144" t="s">
        <v>50</v>
      </c>
      <c r="B144" t="s">
        <v>70</v>
      </c>
      <c r="C144" t="s">
        <v>7</v>
      </c>
      <c r="D144">
        <v>8</v>
      </c>
      <c r="E144" t="s">
        <v>187</v>
      </c>
      <c r="F144" t="str">
        <f t="shared" si="68"/>
        <v>PSME-M-8N</v>
      </c>
      <c r="G144" s="15">
        <v>1667</v>
      </c>
      <c r="H144" s="1">
        <f t="shared" si="65"/>
        <v>48.616669999999999</v>
      </c>
      <c r="I144" s="3">
        <v>5369</v>
      </c>
      <c r="J144" s="1">
        <f t="shared" si="66"/>
        <v>113.85369</v>
      </c>
      <c r="K144" s="3">
        <v>22</v>
      </c>
      <c r="L144" s="1">
        <f t="shared" si="67"/>
        <v>1422</v>
      </c>
      <c r="M144" s="3">
        <v>51.6</v>
      </c>
      <c r="N144" s="3">
        <v>285</v>
      </c>
      <c r="O144" s="15">
        <v>41.6</v>
      </c>
      <c r="P144" s="16">
        <v>2.1</v>
      </c>
      <c r="Q144" s="3">
        <v>10</v>
      </c>
      <c r="R144" s="3">
        <v>0</v>
      </c>
      <c r="S144" s="3">
        <v>0</v>
      </c>
      <c r="T144" s="3">
        <v>0</v>
      </c>
      <c r="U144" s="3">
        <v>3</v>
      </c>
      <c r="V144" s="3">
        <v>0</v>
      </c>
      <c r="W144" s="3">
        <v>0</v>
      </c>
      <c r="X144" s="3">
        <v>1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8">
        <v>2</v>
      </c>
      <c r="AE144">
        <v>0</v>
      </c>
      <c r="AF144">
        <v>0</v>
      </c>
      <c r="AG144" s="18">
        <v>3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1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0</v>
      </c>
      <c r="AU144" s="18">
        <v>0</v>
      </c>
      <c r="AV144">
        <v>0</v>
      </c>
      <c r="AW144">
        <v>0</v>
      </c>
      <c r="AX144">
        <v>0</v>
      </c>
      <c r="AY144" s="18">
        <v>0</v>
      </c>
      <c r="AZ144" s="18">
        <v>0</v>
      </c>
      <c r="BA144" s="62">
        <v>0</v>
      </c>
      <c r="BB144" s="1">
        <f t="shared" si="69"/>
        <v>100</v>
      </c>
      <c r="BC144" s="3">
        <f t="shared" si="81"/>
        <v>30</v>
      </c>
      <c r="BD144" s="1">
        <f t="shared" si="82"/>
        <v>30</v>
      </c>
      <c r="BE144" s="1">
        <f t="shared" si="70"/>
        <v>0</v>
      </c>
      <c r="BF144" s="1">
        <f t="shared" si="83"/>
        <v>30</v>
      </c>
      <c r="BG144" s="1">
        <f t="shared" si="71"/>
        <v>70</v>
      </c>
      <c r="BH144" s="1">
        <f t="shared" si="72"/>
        <v>70</v>
      </c>
      <c r="BI144" s="1">
        <f t="shared" si="73"/>
        <v>0</v>
      </c>
      <c r="BJ144" s="1">
        <f t="shared" si="74"/>
        <v>70</v>
      </c>
      <c r="BK144" s="1">
        <f t="shared" si="75"/>
        <v>100</v>
      </c>
      <c r="BL144" s="1">
        <f t="shared" si="76"/>
        <v>0</v>
      </c>
      <c r="BM144" s="1">
        <f t="shared" si="77"/>
        <v>0</v>
      </c>
      <c r="BN144" s="41">
        <v>0</v>
      </c>
      <c r="BO144" s="41">
        <v>0</v>
      </c>
      <c r="BP144" s="41">
        <v>1</v>
      </c>
      <c r="BQ144" s="41">
        <v>0</v>
      </c>
      <c r="BR144" s="41">
        <v>1</v>
      </c>
      <c r="BS144" s="41">
        <v>0</v>
      </c>
      <c r="BT144" s="41">
        <v>0</v>
      </c>
      <c r="BU144" s="41">
        <v>0</v>
      </c>
      <c r="BV144" s="41">
        <v>0</v>
      </c>
      <c r="BW144" s="41">
        <v>0</v>
      </c>
      <c r="BX144" s="41">
        <v>1</v>
      </c>
      <c r="BY144" s="41">
        <v>0</v>
      </c>
      <c r="BZ144" s="41">
        <v>0</v>
      </c>
      <c r="CA144" s="41">
        <v>0</v>
      </c>
      <c r="CB144" s="41">
        <v>0</v>
      </c>
      <c r="CC144" s="41">
        <v>1</v>
      </c>
      <c r="CD144" s="41">
        <v>0</v>
      </c>
      <c r="CE144" s="41">
        <v>0</v>
      </c>
      <c r="CF144" s="41">
        <v>0</v>
      </c>
      <c r="CG144" s="41">
        <v>0</v>
      </c>
      <c r="CH144" s="41">
        <v>0</v>
      </c>
      <c r="CI144" s="41">
        <v>0</v>
      </c>
      <c r="CJ144" s="1">
        <f t="shared" si="79"/>
        <v>4</v>
      </c>
      <c r="CK144" s="1">
        <f t="shared" si="80"/>
        <v>3</v>
      </c>
      <c r="CL144" s="1">
        <f t="shared" si="84"/>
        <v>1</v>
      </c>
      <c r="CM144" s="1">
        <f t="shared" si="85"/>
        <v>1</v>
      </c>
      <c r="CN144" s="1">
        <f t="shared" si="86"/>
        <v>3</v>
      </c>
      <c r="CO144" s="1">
        <f t="shared" si="87"/>
        <v>2</v>
      </c>
      <c r="CP144" s="3">
        <v>88.6</v>
      </c>
      <c r="CQ144" s="3">
        <v>188</v>
      </c>
      <c r="CR144" s="3">
        <v>-6.8</v>
      </c>
      <c r="CS144" s="3">
        <v>12</v>
      </c>
      <c r="CT144" s="3">
        <f t="shared" si="78"/>
        <v>23.376000000000005</v>
      </c>
      <c r="CU144" s="3">
        <v>1</v>
      </c>
      <c r="CV144" s="3">
        <v>1</v>
      </c>
      <c r="CW144" s="3">
        <v>665</v>
      </c>
      <c r="CX144" s="63">
        <v>666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2" t="s">
        <v>189</v>
      </c>
      <c r="DE144" s="3">
        <v>1</v>
      </c>
      <c r="DF144" s="3">
        <v>1</v>
      </c>
      <c r="DG144" s="3">
        <v>1</v>
      </c>
      <c r="DH144" s="3">
        <v>2</v>
      </c>
      <c r="DI144" s="3">
        <v>0</v>
      </c>
      <c r="DJ144" s="2" t="s">
        <v>189</v>
      </c>
      <c r="DK144" s="3">
        <v>0</v>
      </c>
      <c r="DL144" s="3">
        <v>0</v>
      </c>
      <c r="DM144" s="3">
        <v>0</v>
      </c>
      <c r="DN144" s="3">
        <v>0</v>
      </c>
      <c r="DO144" s="1" t="s">
        <v>189</v>
      </c>
      <c r="DP144" s="3">
        <v>0</v>
      </c>
      <c r="DQ144" s="3">
        <v>0</v>
      </c>
      <c r="DR144" s="3">
        <v>0</v>
      </c>
      <c r="DS144" s="3">
        <v>0</v>
      </c>
      <c r="DT144" s="1" t="s">
        <v>189</v>
      </c>
      <c r="DU144" s="3">
        <v>0</v>
      </c>
      <c r="DV144" s="3">
        <v>0</v>
      </c>
      <c r="DW144" s="3">
        <v>0</v>
      </c>
      <c r="DX144" s="3">
        <v>0</v>
      </c>
      <c r="DY144" s="65" t="s">
        <v>189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2" t="s">
        <v>189</v>
      </c>
      <c r="EF144" s="3">
        <v>0</v>
      </c>
      <c r="EG144" s="3">
        <v>0</v>
      </c>
      <c r="EH144" s="3">
        <v>1</v>
      </c>
      <c r="EI144" s="3">
        <v>2</v>
      </c>
      <c r="EJ144" s="3">
        <v>0</v>
      </c>
      <c r="EK144" s="2" t="s">
        <v>189</v>
      </c>
      <c r="EL144" s="3">
        <v>0</v>
      </c>
      <c r="EM144" s="3">
        <v>0</v>
      </c>
      <c r="EN144" s="3">
        <v>0</v>
      </c>
      <c r="EO144" s="3">
        <v>0</v>
      </c>
      <c r="EP144" s="2" t="s">
        <v>189</v>
      </c>
      <c r="EQ144" s="3">
        <v>0</v>
      </c>
      <c r="ER144" s="3">
        <v>0</v>
      </c>
      <c r="ES144" s="3">
        <v>0</v>
      </c>
      <c r="ET144" s="3">
        <v>0</v>
      </c>
      <c r="EU144" s="1" t="s">
        <v>189</v>
      </c>
      <c r="EV144" s="3">
        <v>0</v>
      </c>
      <c r="EW144" s="3">
        <v>0</v>
      </c>
      <c r="EX144" s="3">
        <v>0</v>
      </c>
      <c r="EY144" s="3">
        <v>0</v>
      </c>
      <c r="EZ144" s="2" t="s">
        <v>189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2" t="s">
        <v>189</v>
      </c>
    </row>
    <row r="145" spans="1:163" s="1" customFormat="1">
      <c r="A145" t="s">
        <v>50</v>
      </c>
      <c r="B145" t="s">
        <v>70</v>
      </c>
      <c r="C145" t="s">
        <v>7</v>
      </c>
      <c r="D145">
        <v>9</v>
      </c>
      <c r="E145" t="s">
        <v>186</v>
      </c>
      <c r="F145" t="str">
        <f t="shared" si="68"/>
        <v>PSME-M-9C</v>
      </c>
      <c r="G145" s="15">
        <v>1612</v>
      </c>
      <c r="H145" s="1">
        <f t="shared" si="65"/>
        <v>48.616120000000002</v>
      </c>
      <c r="I145" s="3">
        <v>5356</v>
      </c>
      <c r="J145" s="1">
        <f t="shared" si="66"/>
        <v>113.85356</v>
      </c>
      <c r="K145" s="3">
        <v>32</v>
      </c>
      <c r="L145" s="1">
        <f t="shared" si="67"/>
        <v>1432</v>
      </c>
      <c r="M145" s="3">
        <v>39.299999999999997</v>
      </c>
      <c r="N145" s="3">
        <v>275</v>
      </c>
      <c r="O145" s="15">
        <v>40</v>
      </c>
      <c r="P145" s="16">
        <v>2.2999999999999998</v>
      </c>
      <c r="Q145" s="3">
        <v>10</v>
      </c>
      <c r="R145" s="3">
        <v>0</v>
      </c>
      <c r="S145" s="3">
        <v>0</v>
      </c>
      <c r="T145" s="3">
        <v>0</v>
      </c>
      <c r="U145" s="3">
        <v>10</v>
      </c>
      <c r="V145" s="3">
        <v>0</v>
      </c>
      <c r="W145" s="3">
        <v>0</v>
      </c>
      <c r="X145" s="3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8">
        <v>0</v>
      </c>
      <c r="AE145">
        <v>0</v>
      </c>
      <c r="AF145">
        <v>0</v>
      </c>
      <c r="AG145" s="18">
        <v>4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>
        <v>0</v>
      </c>
      <c r="AW145">
        <v>0</v>
      </c>
      <c r="AX145">
        <v>0</v>
      </c>
      <c r="AY145" s="18">
        <v>0</v>
      </c>
      <c r="AZ145" s="18">
        <v>0</v>
      </c>
      <c r="BA145" s="62">
        <v>0</v>
      </c>
      <c r="BB145" s="1">
        <f t="shared" si="69"/>
        <v>140</v>
      </c>
      <c r="BC145" s="3">
        <f t="shared" si="81"/>
        <v>100</v>
      </c>
      <c r="BD145" s="1">
        <f t="shared" si="82"/>
        <v>100</v>
      </c>
      <c r="BE145" s="1">
        <f t="shared" si="70"/>
        <v>0</v>
      </c>
      <c r="BF145" s="1">
        <f t="shared" si="83"/>
        <v>100</v>
      </c>
      <c r="BG145" s="1">
        <f t="shared" si="71"/>
        <v>40</v>
      </c>
      <c r="BH145" s="1">
        <f t="shared" si="72"/>
        <v>40</v>
      </c>
      <c r="BI145" s="1">
        <f t="shared" si="73"/>
        <v>0</v>
      </c>
      <c r="BJ145" s="1">
        <f t="shared" si="74"/>
        <v>40</v>
      </c>
      <c r="BK145" s="1">
        <f t="shared" si="75"/>
        <v>140</v>
      </c>
      <c r="BL145" s="1">
        <f t="shared" si="76"/>
        <v>0</v>
      </c>
      <c r="BM145" s="1">
        <f t="shared" si="77"/>
        <v>0</v>
      </c>
      <c r="BN145" s="41">
        <v>0</v>
      </c>
      <c r="BO145" s="41">
        <v>0</v>
      </c>
      <c r="BP145" s="41">
        <v>4</v>
      </c>
      <c r="BQ145" s="41">
        <v>0</v>
      </c>
      <c r="BR145" s="41">
        <v>0</v>
      </c>
      <c r="BS145" s="41">
        <v>0</v>
      </c>
      <c r="BT145" s="41">
        <v>0</v>
      </c>
      <c r="BU145" s="41">
        <v>0</v>
      </c>
      <c r="BV145" s="41">
        <v>1</v>
      </c>
      <c r="BW145" s="41">
        <v>0</v>
      </c>
      <c r="BX145" s="41">
        <v>0</v>
      </c>
      <c r="BY145" s="41">
        <v>0</v>
      </c>
      <c r="BZ145" s="41">
        <v>0</v>
      </c>
      <c r="CA145" s="41">
        <v>0</v>
      </c>
      <c r="CB145" s="41">
        <v>0</v>
      </c>
      <c r="CC145" s="41">
        <v>0</v>
      </c>
      <c r="CD145" s="41">
        <v>0</v>
      </c>
      <c r="CE145" s="41">
        <v>0</v>
      </c>
      <c r="CF145" s="41">
        <v>0</v>
      </c>
      <c r="CG145" s="41">
        <v>0</v>
      </c>
      <c r="CH145" s="41">
        <v>0</v>
      </c>
      <c r="CI145" s="41">
        <v>0</v>
      </c>
      <c r="CJ145" s="1">
        <f t="shared" si="79"/>
        <v>5</v>
      </c>
      <c r="CK145" s="1">
        <f t="shared" si="80"/>
        <v>5</v>
      </c>
      <c r="CL145" s="1">
        <f t="shared" si="84"/>
        <v>4</v>
      </c>
      <c r="CM145" s="1">
        <f t="shared" si="85"/>
        <v>4</v>
      </c>
      <c r="CN145" s="1">
        <f t="shared" si="86"/>
        <v>1</v>
      </c>
      <c r="CO145" s="1">
        <f t="shared" si="87"/>
        <v>1</v>
      </c>
      <c r="CP145" s="3">
        <v>82.9</v>
      </c>
      <c r="CQ145" s="3">
        <v>222</v>
      </c>
      <c r="CR145" s="3">
        <v>-10.1</v>
      </c>
      <c r="CS145" s="3">
        <v>13</v>
      </c>
      <c r="CT145" s="3">
        <f t="shared" si="78"/>
        <v>30.172999999999998</v>
      </c>
      <c r="CU145" s="3">
        <v>5</v>
      </c>
      <c r="CV145" s="3">
        <v>0.8</v>
      </c>
      <c r="CW145" s="3">
        <v>669</v>
      </c>
      <c r="CX145" s="63">
        <v>670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2" t="s">
        <v>189</v>
      </c>
      <c r="DE145" s="3">
        <v>1</v>
      </c>
      <c r="DF145" s="3">
        <v>0</v>
      </c>
      <c r="DG145" s="3">
        <v>0</v>
      </c>
      <c r="DH145" s="3">
        <v>1</v>
      </c>
      <c r="DI145" s="3">
        <v>0</v>
      </c>
      <c r="DJ145" s="2" t="s">
        <v>189</v>
      </c>
      <c r="DK145" s="3">
        <v>0</v>
      </c>
      <c r="DL145" s="3">
        <v>0</v>
      </c>
      <c r="DM145" s="3">
        <v>0</v>
      </c>
      <c r="DN145" s="3">
        <v>0</v>
      </c>
      <c r="DO145" s="1" t="s">
        <v>189</v>
      </c>
      <c r="DP145" s="3">
        <v>0</v>
      </c>
      <c r="DQ145" s="3">
        <v>0</v>
      </c>
      <c r="DR145" s="3">
        <v>0</v>
      </c>
      <c r="DS145" s="3">
        <v>0</v>
      </c>
      <c r="DT145" s="1" t="s">
        <v>189</v>
      </c>
      <c r="DU145" s="3">
        <v>0</v>
      </c>
      <c r="DV145" s="3">
        <v>0</v>
      </c>
      <c r="DW145" s="3">
        <v>0</v>
      </c>
      <c r="DX145" s="3">
        <v>0</v>
      </c>
      <c r="DY145" s="65" t="s">
        <v>189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2" t="s">
        <v>189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2" t="s">
        <v>189</v>
      </c>
      <c r="EL145" s="3">
        <v>0</v>
      </c>
      <c r="EM145" s="3">
        <v>0</v>
      </c>
      <c r="EN145" s="3">
        <v>0</v>
      </c>
      <c r="EO145" s="3">
        <v>0</v>
      </c>
      <c r="EP145" s="2" t="s">
        <v>189</v>
      </c>
      <c r="EQ145" s="3">
        <v>0</v>
      </c>
      <c r="ER145" s="3">
        <v>0</v>
      </c>
      <c r="ES145" s="3">
        <v>0</v>
      </c>
      <c r="ET145" s="3">
        <v>0</v>
      </c>
      <c r="EU145" s="1" t="s">
        <v>189</v>
      </c>
      <c r="EV145" s="3">
        <v>0</v>
      </c>
      <c r="EW145" s="3">
        <v>0</v>
      </c>
      <c r="EX145" s="3">
        <v>0</v>
      </c>
      <c r="EY145" s="3">
        <v>0</v>
      </c>
      <c r="EZ145" s="2" t="s">
        <v>189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2" t="s">
        <v>189</v>
      </c>
      <c r="FG145"/>
    </row>
    <row r="146" spans="1:163" s="1" customFormat="1">
      <c r="A146" t="s">
        <v>50</v>
      </c>
      <c r="B146" t="s">
        <v>70</v>
      </c>
      <c r="C146" t="s">
        <v>7</v>
      </c>
      <c r="D146">
        <v>9</v>
      </c>
      <c r="E146" t="s">
        <v>187</v>
      </c>
      <c r="F146" t="str">
        <f t="shared" si="68"/>
        <v>PSME-M-9N</v>
      </c>
      <c r="G146" s="15">
        <v>1631</v>
      </c>
      <c r="H146" s="1">
        <f t="shared" si="65"/>
        <v>48.616309999999999</v>
      </c>
      <c r="I146" s="3">
        <v>5376</v>
      </c>
      <c r="J146" s="1">
        <f t="shared" si="66"/>
        <v>113.85375999999999</v>
      </c>
      <c r="K146" s="3">
        <v>32</v>
      </c>
      <c r="L146" s="1">
        <f t="shared" si="67"/>
        <v>1432</v>
      </c>
      <c r="M146" s="3">
        <v>49.5</v>
      </c>
      <c r="N146" s="3">
        <v>225</v>
      </c>
      <c r="O146" s="15">
        <v>39.5</v>
      </c>
      <c r="P146" s="16">
        <v>2</v>
      </c>
      <c r="Q146" s="3">
        <v>10</v>
      </c>
      <c r="R146" s="3">
        <v>0</v>
      </c>
      <c r="S146" s="3">
        <v>0</v>
      </c>
      <c r="T146" s="3">
        <v>0</v>
      </c>
      <c r="U146" s="3">
        <v>6</v>
      </c>
      <c r="V146" s="3">
        <v>0</v>
      </c>
      <c r="W146" s="3">
        <v>0</v>
      </c>
      <c r="X146" s="3">
        <v>1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8">
        <v>0</v>
      </c>
      <c r="AE146">
        <v>0</v>
      </c>
      <c r="AF146">
        <v>0</v>
      </c>
      <c r="AG146" s="18">
        <v>1</v>
      </c>
      <c r="AH146" s="18">
        <v>0</v>
      </c>
      <c r="AI146" s="18">
        <v>1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>
        <v>0</v>
      </c>
      <c r="AW146">
        <v>0</v>
      </c>
      <c r="AX146">
        <v>0</v>
      </c>
      <c r="AY146" s="18">
        <v>0</v>
      </c>
      <c r="AZ146" s="18">
        <v>0</v>
      </c>
      <c r="BA146" s="62">
        <v>0</v>
      </c>
      <c r="BB146" s="1">
        <f t="shared" si="69"/>
        <v>90</v>
      </c>
      <c r="BC146" s="3">
        <f t="shared" si="81"/>
        <v>60</v>
      </c>
      <c r="BD146" s="1">
        <f t="shared" si="82"/>
        <v>60</v>
      </c>
      <c r="BE146" s="1">
        <f t="shared" si="70"/>
        <v>0</v>
      </c>
      <c r="BF146" s="1">
        <f t="shared" si="83"/>
        <v>60</v>
      </c>
      <c r="BG146" s="1">
        <f t="shared" si="71"/>
        <v>20</v>
      </c>
      <c r="BH146" s="1">
        <f t="shared" si="72"/>
        <v>20</v>
      </c>
      <c r="BI146" s="1">
        <f t="shared" si="73"/>
        <v>10</v>
      </c>
      <c r="BJ146" s="1">
        <f t="shared" si="74"/>
        <v>30</v>
      </c>
      <c r="BK146" s="1">
        <f t="shared" si="75"/>
        <v>80</v>
      </c>
      <c r="BL146" s="1">
        <f t="shared" si="76"/>
        <v>0</v>
      </c>
      <c r="BM146" s="1">
        <f t="shared" si="77"/>
        <v>10</v>
      </c>
      <c r="BN146" s="41">
        <v>0</v>
      </c>
      <c r="BO146" s="41">
        <v>0</v>
      </c>
      <c r="BP146" s="41">
        <v>4</v>
      </c>
      <c r="BQ146" s="41">
        <v>0</v>
      </c>
      <c r="BR146" s="41">
        <v>0</v>
      </c>
      <c r="BS146" s="41">
        <v>0</v>
      </c>
      <c r="BT146" s="41">
        <v>0</v>
      </c>
      <c r="BU146" s="41">
        <v>0</v>
      </c>
      <c r="BV146" s="41">
        <v>0</v>
      </c>
      <c r="BW146" s="41">
        <v>0</v>
      </c>
      <c r="BX146" s="41">
        <v>0</v>
      </c>
      <c r="BY146" s="41">
        <v>0</v>
      </c>
      <c r="BZ146" s="41">
        <v>0</v>
      </c>
      <c r="CA146" s="41">
        <v>0</v>
      </c>
      <c r="CB146" s="41">
        <v>0</v>
      </c>
      <c r="CC146" s="41">
        <v>0</v>
      </c>
      <c r="CD146" s="41">
        <v>0</v>
      </c>
      <c r="CE146" s="41">
        <v>0</v>
      </c>
      <c r="CF146" s="41">
        <v>0</v>
      </c>
      <c r="CG146" s="41">
        <v>0</v>
      </c>
      <c r="CH146" s="41">
        <v>0</v>
      </c>
      <c r="CI146" s="41">
        <v>0</v>
      </c>
      <c r="CJ146" s="1">
        <f t="shared" si="79"/>
        <v>4</v>
      </c>
      <c r="CK146" s="1">
        <f t="shared" si="80"/>
        <v>4</v>
      </c>
      <c r="CL146" s="1">
        <f t="shared" si="84"/>
        <v>4</v>
      </c>
      <c r="CM146" s="1">
        <f t="shared" si="85"/>
        <v>4</v>
      </c>
      <c r="CN146" s="1">
        <f t="shared" si="86"/>
        <v>0</v>
      </c>
      <c r="CO146" s="1">
        <f t="shared" si="87"/>
        <v>0</v>
      </c>
      <c r="CP146" s="3">
        <v>46.3</v>
      </c>
      <c r="CQ146" s="3">
        <v>156</v>
      </c>
      <c r="CR146" s="3">
        <v>-8.1</v>
      </c>
      <c r="CS146" s="3">
        <v>14</v>
      </c>
      <c r="CT146" s="3">
        <f t="shared" si="78"/>
        <v>22.974</v>
      </c>
      <c r="CU146" s="3">
        <v>1</v>
      </c>
      <c r="CV146" s="3">
        <v>1</v>
      </c>
      <c r="CW146" s="3">
        <v>667</v>
      </c>
      <c r="CX146" s="63">
        <v>668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2" t="s">
        <v>189</v>
      </c>
      <c r="DE146" s="3">
        <v>0</v>
      </c>
      <c r="DF146" s="3">
        <v>0</v>
      </c>
      <c r="DG146" s="3">
        <v>3</v>
      </c>
      <c r="DH146" s="3">
        <v>5</v>
      </c>
      <c r="DI146" s="3">
        <v>0</v>
      </c>
      <c r="DJ146" s="2" t="s">
        <v>189</v>
      </c>
      <c r="DK146" s="3">
        <v>0</v>
      </c>
      <c r="DL146" s="3">
        <v>0</v>
      </c>
      <c r="DM146" s="3">
        <v>0</v>
      </c>
      <c r="DN146" s="3">
        <v>0</v>
      </c>
      <c r="DO146" s="1" t="s">
        <v>189</v>
      </c>
      <c r="DP146" s="3">
        <v>0</v>
      </c>
      <c r="DQ146" s="3">
        <v>0</v>
      </c>
      <c r="DR146" s="3">
        <v>0</v>
      </c>
      <c r="DS146" s="3">
        <v>1</v>
      </c>
      <c r="DT146" s="1" t="s">
        <v>189</v>
      </c>
      <c r="DU146" s="3">
        <v>0</v>
      </c>
      <c r="DV146" s="3">
        <v>0</v>
      </c>
      <c r="DW146" s="3">
        <v>0</v>
      </c>
      <c r="DX146" s="3">
        <v>0</v>
      </c>
      <c r="DY146" s="65" t="s">
        <v>189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2" t="s">
        <v>189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2" t="s">
        <v>189</v>
      </c>
      <c r="EL146" s="3">
        <v>0</v>
      </c>
      <c r="EM146" s="3">
        <v>0</v>
      </c>
      <c r="EN146" s="3">
        <v>0</v>
      </c>
      <c r="EO146" s="3">
        <v>0</v>
      </c>
      <c r="EP146" s="2" t="s">
        <v>189</v>
      </c>
      <c r="EQ146" s="3">
        <v>0</v>
      </c>
      <c r="ER146" s="3">
        <v>0</v>
      </c>
      <c r="ES146" s="3">
        <v>0</v>
      </c>
      <c r="ET146" s="3">
        <v>0</v>
      </c>
      <c r="EU146" s="1" t="s">
        <v>189</v>
      </c>
      <c r="EV146" s="3">
        <v>0</v>
      </c>
      <c r="EW146" s="3">
        <v>0</v>
      </c>
      <c r="EX146" s="3">
        <v>0</v>
      </c>
      <c r="EY146" s="3">
        <v>0</v>
      </c>
      <c r="EZ146" s="2" t="s">
        <v>189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2" t="s">
        <v>189</v>
      </c>
      <c r="FG146"/>
    </row>
    <row r="147" spans="1:163" s="1" customFormat="1">
      <c r="A147" t="s">
        <v>50</v>
      </c>
      <c r="B147" t="s">
        <v>70</v>
      </c>
      <c r="C147" t="s">
        <v>7</v>
      </c>
      <c r="D147">
        <v>10</v>
      </c>
      <c r="E147" t="s">
        <v>186</v>
      </c>
      <c r="F147" t="str">
        <f t="shared" si="68"/>
        <v>PSME-M-10C</v>
      </c>
      <c r="G147" s="15">
        <v>1554</v>
      </c>
      <c r="H147" s="1">
        <f t="shared" si="65"/>
        <v>48.615540000000003</v>
      </c>
      <c r="I147" s="3">
        <v>5356</v>
      </c>
      <c r="J147" s="1">
        <f t="shared" si="66"/>
        <v>113.85356</v>
      </c>
      <c r="K147" s="3">
        <v>39</v>
      </c>
      <c r="L147" s="1">
        <f t="shared" si="67"/>
        <v>1439</v>
      </c>
      <c r="M147" s="3">
        <v>39.799999999999997</v>
      </c>
      <c r="N147" s="3">
        <v>260</v>
      </c>
      <c r="O147" s="15">
        <v>38.299999999999997</v>
      </c>
      <c r="P147" s="16">
        <v>2.7</v>
      </c>
      <c r="Q147" s="3">
        <v>10</v>
      </c>
      <c r="R147" s="3">
        <v>0</v>
      </c>
      <c r="S147" s="3">
        <v>0</v>
      </c>
      <c r="T147" s="3">
        <v>0</v>
      </c>
      <c r="U147" s="3">
        <v>14</v>
      </c>
      <c r="V147" s="3">
        <v>0</v>
      </c>
      <c r="W147" s="3">
        <v>1</v>
      </c>
      <c r="X147" s="3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8">
        <v>1</v>
      </c>
      <c r="AE147">
        <v>0</v>
      </c>
      <c r="AF147">
        <v>0</v>
      </c>
      <c r="AG147" s="18">
        <v>4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>
        <v>0</v>
      </c>
      <c r="AW147">
        <v>0</v>
      </c>
      <c r="AX147">
        <v>0</v>
      </c>
      <c r="AY147" s="18">
        <v>0</v>
      </c>
      <c r="AZ147" s="18">
        <v>0</v>
      </c>
      <c r="BA147" s="62">
        <v>0</v>
      </c>
      <c r="BB147" s="1">
        <f t="shared" si="69"/>
        <v>200</v>
      </c>
      <c r="BC147" s="3">
        <f t="shared" si="81"/>
        <v>140</v>
      </c>
      <c r="BD147" s="1">
        <f t="shared" si="82"/>
        <v>140</v>
      </c>
      <c r="BE147" s="1">
        <f t="shared" si="70"/>
        <v>10</v>
      </c>
      <c r="BF147" s="1">
        <f t="shared" si="83"/>
        <v>150</v>
      </c>
      <c r="BG147" s="1">
        <f t="shared" si="71"/>
        <v>50</v>
      </c>
      <c r="BH147" s="1">
        <f t="shared" si="72"/>
        <v>50</v>
      </c>
      <c r="BI147" s="1">
        <f t="shared" si="73"/>
        <v>0</v>
      </c>
      <c r="BJ147" s="1">
        <f t="shared" si="74"/>
        <v>50</v>
      </c>
      <c r="BK147" s="1">
        <f t="shared" si="75"/>
        <v>190</v>
      </c>
      <c r="BL147" s="1">
        <f t="shared" si="76"/>
        <v>0</v>
      </c>
      <c r="BM147" s="1">
        <f t="shared" si="77"/>
        <v>10</v>
      </c>
      <c r="BN147" s="41">
        <v>0</v>
      </c>
      <c r="BO147" s="41">
        <v>0</v>
      </c>
      <c r="BP147" s="41">
        <v>5</v>
      </c>
      <c r="BQ147" s="41">
        <v>0</v>
      </c>
      <c r="BR147" s="41">
        <v>0</v>
      </c>
      <c r="BS147" s="41">
        <v>0</v>
      </c>
      <c r="BT147" s="41">
        <v>0</v>
      </c>
      <c r="BU147" s="41">
        <v>0</v>
      </c>
      <c r="BV147" s="41">
        <v>0</v>
      </c>
      <c r="BW147" s="41">
        <v>0</v>
      </c>
      <c r="BX147" s="41">
        <v>0</v>
      </c>
      <c r="BY147" s="41">
        <v>0</v>
      </c>
      <c r="BZ147" s="41">
        <v>0</v>
      </c>
      <c r="CA147" s="41">
        <v>0</v>
      </c>
      <c r="CB147" s="41">
        <v>0</v>
      </c>
      <c r="CC147" s="41">
        <v>0</v>
      </c>
      <c r="CD147" s="41">
        <v>0</v>
      </c>
      <c r="CE147" s="41">
        <v>0</v>
      </c>
      <c r="CF147" s="41">
        <v>0</v>
      </c>
      <c r="CG147" s="41">
        <v>0</v>
      </c>
      <c r="CH147" s="41">
        <v>0</v>
      </c>
      <c r="CI147" s="41">
        <v>0</v>
      </c>
      <c r="CJ147" s="1">
        <f t="shared" si="79"/>
        <v>5</v>
      </c>
      <c r="CK147" s="1">
        <f t="shared" si="80"/>
        <v>5</v>
      </c>
      <c r="CL147" s="1">
        <f t="shared" si="84"/>
        <v>5</v>
      </c>
      <c r="CM147" s="1">
        <f t="shared" si="85"/>
        <v>5</v>
      </c>
      <c r="CN147" s="1">
        <f t="shared" si="86"/>
        <v>0</v>
      </c>
      <c r="CO147" s="1">
        <f t="shared" si="87"/>
        <v>0</v>
      </c>
      <c r="CP147" s="3">
        <v>64.599999999999994</v>
      </c>
      <c r="CQ147" s="3">
        <v>150</v>
      </c>
      <c r="CR147" s="3">
        <v>-11.4</v>
      </c>
      <c r="CS147" s="3">
        <v>16</v>
      </c>
      <c r="CT147" s="3">
        <f t="shared" si="78"/>
        <v>25.824000000000002</v>
      </c>
      <c r="CU147" s="3">
        <v>4</v>
      </c>
      <c r="CV147" s="3">
        <v>0.5</v>
      </c>
      <c r="CW147" s="3">
        <v>671</v>
      </c>
      <c r="CX147" s="63">
        <v>672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2" t="s">
        <v>189</v>
      </c>
      <c r="DE147" s="3">
        <v>1</v>
      </c>
      <c r="DF147" s="3">
        <v>0</v>
      </c>
      <c r="DG147" s="3">
        <v>0</v>
      </c>
      <c r="DH147" s="3">
        <v>0</v>
      </c>
      <c r="DI147" s="3">
        <v>0</v>
      </c>
      <c r="DJ147" s="2" t="s">
        <v>189</v>
      </c>
      <c r="DK147" s="3">
        <v>0</v>
      </c>
      <c r="DL147" s="3">
        <v>0</v>
      </c>
      <c r="DM147" s="3">
        <v>0</v>
      </c>
      <c r="DN147" s="3">
        <v>0</v>
      </c>
      <c r="DO147" s="1" t="s">
        <v>189</v>
      </c>
      <c r="DP147" s="3">
        <v>0</v>
      </c>
      <c r="DQ147" s="3">
        <v>0</v>
      </c>
      <c r="DR147" s="3">
        <v>0</v>
      </c>
      <c r="DS147" s="3">
        <v>0</v>
      </c>
      <c r="DT147" s="1" t="s">
        <v>189</v>
      </c>
      <c r="DU147" s="3">
        <v>0</v>
      </c>
      <c r="DV147" s="3">
        <v>0</v>
      </c>
      <c r="DW147" s="3">
        <v>0</v>
      </c>
      <c r="DX147" s="3">
        <v>0</v>
      </c>
      <c r="DY147" s="65" t="s">
        <v>189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2" t="s">
        <v>189</v>
      </c>
      <c r="EF147" s="3">
        <v>1</v>
      </c>
      <c r="EG147" s="3">
        <v>0</v>
      </c>
      <c r="EH147" s="3">
        <v>0</v>
      </c>
      <c r="EI147" s="3">
        <v>0</v>
      </c>
      <c r="EJ147" s="3">
        <v>0</v>
      </c>
      <c r="EK147" s="2" t="s">
        <v>189</v>
      </c>
      <c r="EL147" s="3">
        <v>0</v>
      </c>
      <c r="EM147" s="3">
        <v>0</v>
      </c>
      <c r="EN147" s="3">
        <v>0</v>
      </c>
      <c r="EO147" s="3">
        <v>0</v>
      </c>
      <c r="EP147" s="2" t="s">
        <v>189</v>
      </c>
      <c r="EQ147" s="3">
        <v>0</v>
      </c>
      <c r="ER147" s="3">
        <v>0</v>
      </c>
      <c r="ES147" s="3">
        <v>0</v>
      </c>
      <c r="ET147" s="3">
        <v>0</v>
      </c>
      <c r="EU147" s="1" t="s">
        <v>189</v>
      </c>
      <c r="EV147" s="3">
        <v>0</v>
      </c>
      <c r="EW147" s="3">
        <v>0</v>
      </c>
      <c r="EX147" s="3">
        <v>0</v>
      </c>
      <c r="EY147" s="3">
        <v>0</v>
      </c>
      <c r="EZ147" s="2" t="s">
        <v>189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2" t="s">
        <v>189</v>
      </c>
      <c r="FG147"/>
    </row>
    <row r="148" spans="1:163" s="1" customFormat="1">
      <c r="A148" t="s">
        <v>50</v>
      </c>
      <c r="B148" t="s">
        <v>70</v>
      </c>
      <c r="C148" t="s">
        <v>7</v>
      </c>
      <c r="D148">
        <v>10</v>
      </c>
      <c r="E148" t="s">
        <v>187</v>
      </c>
      <c r="F148" t="str">
        <f t="shared" si="68"/>
        <v>PSME-M-10N</v>
      </c>
      <c r="G148" s="15">
        <v>1557</v>
      </c>
      <c r="H148" s="1">
        <f t="shared" si="65"/>
        <v>48.615569999999998</v>
      </c>
      <c r="I148" s="3">
        <v>5373</v>
      </c>
      <c r="J148" s="1">
        <f t="shared" si="66"/>
        <v>113.85373</v>
      </c>
      <c r="K148" s="3">
        <v>37</v>
      </c>
      <c r="L148" s="1">
        <v>1437</v>
      </c>
      <c r="M148" s="3">
        <v>39.9</v>
      </c>
      <c r="N148" s="3">
        <v>250</v>
      </c>
      <c r="O148" s="15">
        <v>38.9</v>
      </c>
      <c r="P148" s="16">
        <v>2.4</v>
      </c>
      <c r="Q148" s="3">
        <v>10</v>
      </c>
      <c r="R148" s="3">
        <v>0</v>
      </c>
      <c r="S148" s="3">
        <v>0</v>
      </c>
      <c r="T148" s="3">
        <v>0</v>
      </c>
      <c r="U148" s="3">
        <v>13</v>
      </c>
      <c r="V148" s="3">
        <v>0</v>
      </c>
      <c r="W148" s="3">
        <v>0</v>
      </c>
      <c r="X148" s="3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8">
        <v>0</v>
      </c>
      <c r="AE148">
        <v>0</v>
      </c>
      <c r="AF148">
        <v>0</v>
      </c>
      <c r="AG148" s="18">
        <v>6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>
        <v>0</v>
      </c>
      <c r="AW148">
        <v>0</v>
      </c>
      <c r="AX148">
        <v>0</v>
      </c>
      <c r="AY148" s="18">
        <v>0</v>
      </c>
      <c r="AZ148" s="18">
        <v>0</v>
      </c>
      <c r="BA148" s="62">
        <v>0</v>
      </c>
      <c r="BB148" s="1">
        <f t="shared" si="69"/>
        <v>190</v>
      </c>
      <c r="BC148" s="3">
        <f t="shared" si="81"/>
        <v>130</v>
      </c>
      <c r="BD148" s="1">
        <f t="shared" si="82"/>
        <v>130</v>
      </c>
      <c r="BE148" s="1">
        <f t="shared" si="70"/>
        <v>0</v>
      </c>
      <c r="BF148" s="1">
        <f t="shared" si="83"/>
        <v>130</v>
      </c>
      <c r="BG148" s="1">
        <f t="shared" si="71"/>
        <v>60</v>
      </c>
      <c r="BH148" s="1">
        <f t="shared" si="72"/>
        <v>60</v>
      </c>
      <c r="BI148" s="1">
        <f t="shared" si="73"/>
        <v>0</v>
      </c>
      <c r="BJ148" s="1">
        <f t="shared" si="74"/>
        <v>60</v>
      </c>
      <c r="BK148" s="1">
        <f t="shared" si="75"/>
        <v>190</v>
      </c>
      <c r="BL148" s="1">
        <f t="shared" si="76"/>
        <v>0</v>
      </c>
      <c r="BM148" s="1">
        <f t="shared" si="77"/>
        <v>0</v>
      </c>
      <c r="BN148" s="41">
        <v>0</v>
      </c>
      <c r="BO148" s="41">
        <v>0</v>
      </c>
      <c r="BP148" s="41">
        <v>1</v>
      </c>
      <c r="BQ148" s="41">
        <v>0</v>
      </c>
      <c r="BR148" s="41">
        <v>0</v>
      </c>
      <c r="BS148" s="41">
        <v>0</v>
      </c>
      <c r="BT148" s="41">
        <v>0</v>
      </c>
      <c r="BU148" s="41">
        <v>0</v>
      </c>
      <c r="BV148" s="41">
        <v>0</v>
      </c>
      <c r="BW148" s="41">
        <v>0</v>
      </c>
      <c r="BX148" s="41">
        <v>0</v>
      </c>
      <c r="BY148" s="41">
        <v>0</v>
      </c>
      <c r="BZ148" s="41">
        <v>0</v>
      </c>
      <c r="CA148" s="41">
        <v>0</v>
      </c>
      <c r="CB148" s="41">
        <v>0</v>
      </c>
      <c r="CC148" s="41">
        <v>0</v>
      </c>
      <c r="CD148" s="41">
        <v>0</v>
      </c>
      <c r="CE148" s="41">
        <v>0</v>
      </c>
      <c r="CF148" s="41">
        <v>0</v>
      </c>
      <c r="CG148" s="41">
        <v>0</v>
      </c>
      <c r="CH148" s="41">
        <v>0</v>
      </c>
      <c r="CI148" s="41">
        <v>0</v>
      </c>
      <c r="CJ148" s="1">
        <f t="shared" si="79"/>
        <v>1</v>
      </c>
      <c r="CK148" s="1">
        <f t="shared" si="80"/>
        <v>1</v>
      </c>
      <c r="CL148" s="1">
        <f t="shared" si="84"/>
        <v>1</v>
      </c>
      <c r="CM148" s="1">
        <f t="shared" si="85"/>
        <v>1</v>
      </c>
      <c r="CN148" s="1">
        <f t="shared" si="86"/>
        <v>0</v>
      </c>
      <c r="CO148" s="1">
        <f t="shared" si="87"/>
        <v>0</v>
      </c>
      <c r="CP148" s="3">
        <v>55.3</v>
      </c>
      <c r="CQ148" s="3">
        <v>145</v>
      </c>
      <c r="CR148" s="3">
        <v>-7</v>
      </c>
      <c r="CS148" s="3">
        <v>15</v>
      </c>
      <c r="CT148" s="3">
        <f t="shared" si="78"/>
        <v>22.8</v>
      </c>
      <c r="CU148" s="3">
        <v>2</v>
      </c>
      <c r="CV148" s="3">
        <v>1</v>
      </c>
      <c r="CW148" s="3">
        <v>673</v>
      </c>
      <c r="CX148" s="63">
        <v>674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2" t="s">
        <v>189</v>
      </c>
      <c r="DE148" s="3">
        <v>0</v>
      </c>
      <c r="DF148" s="3">
        <v>1</v>
      </c>
      <c r="DG148" s="3">
        <v>0</v>
      </c>
      <c r="DH148" s="3">
        <v>0</v>
      </c>
      <c r="DI148" s="3">
        <v>0</v>
      </c>
      <c r="DJ148" s="2" t="s">
        <v>189</v>
      </c>
      <c r="DK148" s="3">
        <v>0</v>
      </c>
      <c r="DL148" s="3">
        <v>0</v>
      </c>
      <c r="DM148" s="3">
        <v>0</v>
      </c>
      <c r="DN148" s="3">
        <v>0</v>
      </c>
      <c r="DO148" s="1" t="s">
        <v>189</v>
      </c>
      <c r="DP148" s="3">
        <v>0</v>
      </c>
      <c r="DQ148" s="3">
        <v>0</v>
      </c>
      <c r="DR148" s="3">
        <v>0</v>
      </c>
      <c r="DS148" s="3">
        <v>0</v>
      </c>
      <c r="DT148" s="1" t="s">
        <v>189</v>
      </c>
      <c r="DU148" s="3">
        <v>0</v>
      </c>
      <c r="DV148" s="3">
        <v>0</v>
      </c>
      <c r="DW148" s="3">
        <v>0</v>
      </c>
      <c r="DX148" s="3">
        <v>0</v>
      </c>
      <c r="DY148" s="65" t="s">
        <v>189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2" t="s">
        <v>189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2" t="s">
        <v>189</v>
      </c>
      <c r="EL148" s="3">
        <v>0</v>
      </c>
      <c r="EM148" s="3">
        <v>0</v>
      </c>
      <c r="EN148" s="3">
        <v>0</v>
      </c>
      <c r="EO148" s="3">
        <v>0</v>
      </c>
      <c r="EP148" s="2" t="s">
        <v>189</v>
      </c>
      <c r="EQ148" s="3">
        <v>0</v>
      </c>
      <c r="ER148" s="3">
        <v>0</v>
      </c>
      <c r="ES148" s="3">
        <v>0</v>
      </c>
      <c r="ET148" s="3">
        <v>0</v>
      </c>
      <c r="EU148" s="1" t="s">
        <v>189</v>
      </c>
      <c r="EV148" s="3">
        <v>0</v>
      </c>
      <c r="EW148" s="3">
        <v>0</v>
      </c>
      <c r="EX148" s="3">
        <v>0</v>
      </c>
      <c r="EY148" s="3">
        <v>0</v>
      </c>
      <c r="EZ148" s="2" t="s">
        <v>189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2" t="s">
        <v>189</v>
      </c>
      <c r="FG148"/>
    </row>
    <row r="149" spans="1:163" s="1" customFormat="1">
      <c r="A149" t="s">
        <v>50</v>
      </c>
      <c r="B149" t="s">
        <v>70</v>
      </c>
      <c r="C149" t="s">
        <v>7</v>
      </c>
      <c r="D149">
        <v>11</v>
      </c>
      <c r="E149" t="s">
        <v>186</v>
      </c>
      <c r="F149" t="str">
        <f t="shared" si="68"/>
        <v>PSME-M-11C</v>
      </c>
      <c r="G149" s="15">
        <v>1473</v>
      </c>
      <c r="H149" s="1">
        <f t="shared" si="65"/>
        <v>48.614730000000002</v>
      </c>
      <c r="I149" s="3">
        <v>5360</v>
      </c>
      <c r="J149" s="1">
        <f t="shared" si="66"/>
        <v>113.8536</v>
      </c>
      <c r="K149" s="3">
        <v>27</v>
      </c>
      <c r="L149" s="1">
        <f t="shared" ref="L149:L154" si="88">1400+K149</f>
        <v>1427</v>
      </c>
      <c r="M149" s="3">
        <v>42.1</v>
      </c>
      <c r="N149" s="3">
        <v>250</v>
      </c>
      <c r="O149" s="15">
        <v>33</v>
      </c>
      <c r="P149" s="16">
        <v>1.7</v>
      </c>
      <c r="Q149" s="3">
        <v>10</v>
      </c>
      <c r="R149" s="3">
        <v>0</v>
      </c>
      <c r="S149" s="3">
        <v>0</v>
      </c>
      <c r="T149" s="3">
        <v>0</v>
      </c>
      <c r="U149" s="3">
        <v>11</v>
      </c>
      <c r="V149" s="3">
        <v>0</v>
      </c>
      <c r="W149" s="3">
        <v>0</v>
      </c>
      <c r="X149" s="3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8">
        <v>4</v>
      </c>
      <c r="AE149">
        <v>0</v>
      </c>
      <c r="AF149">
        <v>0</v>
      </c>
      <c r="AG149" s="18">
        <v>5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>
        <v>0</v>
      </c>
      <c r="AW149">
        <v>0</v>
      </c>
      <c r="AX149">
        <v>0</v>
      </c>
      <c r="AY149" s="18">
        <v>0</v>
      </c>
      <c r="AZ149" s="18">
        <v>0</v>
      </c>
      <c r="BA149" s="62">
        <v>0</v>
      </c>
      <c r="BB149" s="1">
        <f t="shared" si="69"/>
        <v>200</v>
      </c>
      <c r="BC149" s="3">
        <f t="shared" si="81"/>
        <v>110</v>
      </c>
      <c r="BD149" s="1">
        <f t="shared" si="82"/>
        <v>110</v>
      </c>
      <c r="BE149" s="1">
        <f t="shared" si="70"/>
        <v>0</v>
      </c>
      <c r="BF149" s="1">
        <f t="shared" si="83"/>
        <v>110</v>
      </c>
      <c r="BG149" s="1">
        <f t="shared" si="71"/>
        <v>90</v>
      </c>
      <c r="BH149" s="1">
        <f t="shared" si="72"/>
        <v>90</v>
      </c>
      <c r="BI149" s="1">
        <f t="shared" si="73"/>
        <v>0</v>
      </c>
      <c r="BJ149" s="1">
        <f t="shared" si="74"/>
        <v>90</v>
      </c>
      <c r="BK149" s="1">
        <f t="shared" si="75"/>
        <v>200</v>
      </c>
      <c r="BL149" s="1">
        <f t="shared" si="76"/>
        <v>0</v>
      </c>
      <c r="BM149" s="1">
        <f t="shared" si="77"/>
        <v>0</v>
      </c>
      <c r="BN149" s="41">
        <v>0</v>
      </c>
      <c r="BO149" s="41">
        <v>0</v>
      </c>
      <c r="BP149" s="41">
        <v>4</v>
      </c>
      <c r="BQ149" s="41">
        <v>0</v>
      </c>
      <c r="BR149" s="41">
        <v>0</v>
      </c>
      <c r="BS149" s="41">
        <v>0</v>
      </c>
      <c r="BT149" s="41">
        <v>0</v>
      </c>
      <c r="BU149" s="41">
        <v>0</v>
      </c>
      <c r="BV149" s="41">
        <v>0</v>
      </c>
      <c r="BW149" s="41">
        <v>0</v>
      </c>
      <c r="BX149" s="41">
        <v>4</v>
      </c>
      <c r="BY149" s="41">
        <v>0</v>
      </c>
      <c r="BZ149" s="41">
        <v>0</v>
      </c>
      <c r="CA149" s="41">
        <v>0</v>
      </c>
      <c r="CB149" s="41">
        <v>0</v>
      </c>
      <c r="CC149" s="41">
        <v>0</v>
      </c>
      <c r="CD149" s="41">
        <v>0</v>
      </c>
      <c r="CE149" s="41">
        <v>0</v>
      </c>
      <c r="CF149" s="41">
        <v>0</v>
      </c>
      <c r="CG149" s="41">
        <v>0</v>
      </c>
      <c r="CH149" s="41">
        <v>0</v>
      </c>
      <c r="CI149" s="41">
        <v>0</v>
      </c>
      <c r="CJ149" s="1">
        <f t="shared" si="79"/>
        <v>8</v>
      </c>
      <c r="CK149" s="1">
        <f t="shared" si="80"/>
        <v>8</v>
      </c>
      <c r="CL149" s="1">
        <f t="shared" si="84"/>
        <v>4</v>
      </c>
      <c r="CM149" s="1">
        <f t="shared" si="85"/>
        <v>4</v>
      </c>
      <c r="CN149" s="1">
        <f t="shared" si="86"/>
        <v>4</v>
      </c>
      <c r="CO149" s="1">
        <f t="shared" si="87"/>
        <v>4</v>
      </c>
      <c r="CP149" s="3">
        <v>93.1</v>
      </c>
      <c r="CQ149" s="3">
        <v>184</v>
      </c>
      <c r="CR149" s="3">
        <v>-1.2</v>
      </c>
      <c r="CS149" s="3">
        <v>14</v>
      </c>
      <c r="CT149" s="3">
        <f t="shared" si="78"/>
        <v>25.927999999999997</v>
      </c>
      <c r="CU149" s="3">
        <v>4</v>
      </c>
      <c r="CV149" s="3">
        <v>1</v>
      </c>
      <c r="CW149" s="3">
        <v>675</v>
      </c>
      <c r="CX149" s="63">
        <v>676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2" t="s">
        <v>189</v>
      </c>
      <c r="DE149" s="3">
        <v>6</v>
      </c>
      <c r="DF149" s="3">
        <v>1</v>
      </c>
      <c r="DG149" s="3">
        <v>0</v>
      </c>
      <c r="DH149" s="3">
        <v>2</v>
      </c>
      <c r="DI149" s="3">
        <v>0</v>
      </c>
      <c r="DJ149" s="2" t="s">
        <v>189</v>
      </c>
      <c r="DK149" s="3">
        <v>0</v>
      </c>
      <c r="DL149" s="3">
        <v>0</v>
      </c>
      <c r="DM149" s="3">
        <v>0</v>
      </c>
      <c r="DN149" s="3">
        <v>0</v>
      </c>
      <c r="DO149" s="1" t="s">
        <v>189</v>
      </c>
      <c r="DP149" s="3">
        <v>0</v>
      </c>
      <c r="DQ149" s="3">
        <v>0</v>
      </c>
      <c r="DR149" s="3">
        <v>0</v>
      </c>
      <c r="DS149" s="3">
        <v>0</v>
      </c>
      <c r="DT149" s="1" t="s">
        <v>189</v>
      </c>
      <c r="DU149" s="3">
        <v>0</v>
      </c>
      <c r="DV149" s="3">
        <v>0</v>
      </c>
      <c r="DW149" s="3">
        <v>0</v>
      </c>
      <c r="DX149" s="3">
        <v>0</v>
      </c>
      <c r="DY149" s="65" t="s">
        <v>189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2" t="s">
        <v>189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2" t="s">
        <v>189</v>
      </c>
      <c r="EL149" s="3">
        <v>0</v>
      </c>
      <c r="EM149" s="3">
        <v>0</v>
      </c>
      <c r="EN149" s="3">
        <v>0</v>
      </c>
      <c r="EO149" s="3">
        <v>0</v>
      </c>
      <c r="EP149" s="2" t="s">
        <v>189</v>
      </c>
      <c r="EQ149" s="3">
        <v>0</v>
      </c>
      <c r="ER149" s="3">
        <v>0</v>
      </c>
      <c r="ES149" s="3">
        <v>0</v>
      </c>
      <c r="ET149" s="3">
        <v>0</v>
      </c>
      <c r="EU149" s="1" t="s">
        <v>189</v>
      </c>
      <c r="EV149" s="3">
        <v>0</v>
      </c>
      <c r="EW149" s="3">
        <v>0</v>
      </c>
      <c r="EX149" s="3">
        <v>0</v>
      </c>
      <c r="EY149" s="3">
        <v>0</v>
      </c>
      <c r="EZ149" s="2" t="s">
        <v>189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2" t="s">
        <v>189</v>
      </c>
      <c r="FG149"/>
    </row>
    <row r="150" spans="1:163" s="1" customFormat="1">
      <c r="A150" t="s">
        <v>50</v>
      </c>
      <c r="B150" t="s">
        <v>70</v>
      </c>
      <c r="C150" t="s">
        <v>7</v>
      </c>
      <c r="D150">
        <v>11</v>
      </c>
      <c r="E150" t="s">
        <v>187</v>
      </c>
      <c r="F150" t="str">
        <f t="shared" si="68"/>
        <v>PSME-M-11N</v>
      </c>
      <c r="G150" s="15">
        <v>1474</v>
      </c>
      <c r="H150" s="1">
        <f t="shared" si="65"/>
        <v>48.614740000000005</v>
      </c>
      <c r="I150" s="3">
        <v>5351</v>
      </c>
      <c r="J150" s="1">
        <f t="shared" si="66"/>
        <v>113.85351</v>
      </c>
      <c r="K150" s="3">
        <v>26</v>
      </c>
      <c r="L150" s="1">
        <f t="shared" si="88"/>
        <v>1426</v>
      </c>
      <c r="M150" s="3">
        <v>42.1</v>
      </c>
      <c r="N150" s="3">
        <v>250</v>
      </c>
      <c r="O150" s="15">
        <v>34</v>
      </c>
      <c r="P150" s="16">
        <v>2.5</v>
      </c>
      <c r="Q150" s="3">
        <v>10</v>
      </c>
      <c r="R150" s="3">
        <v>0</v>
      </c>
      <c r="S150" s="3">
        <v>0</v>
      </c>
      <c r="T150" s="3">
        <v>0</v>
      </c>
      <c r="U150" s="3">
        <v>8</v>
      </c>
      <c r="V150" s="3">
        <v>0</v>
      </c>
      <c r="W150" s="3">
        <v>0</v>
      </c>
      <c r="X150" s="3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8">
        <v>4</v>
      </c>
      <c r="AE150">
        <v>0</v>
      </c>
      <c r="AF150">
        <v>0</v>
      </c>
      <c r="AG150" s="18">
        <v>5</v>
      </c>
      <c r="AH150" s="18">
        <v>0</v>
      </c>
      <c r="AI150" s="18">
        <v>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>
        <v>0</v>
      </c>
      <c r="AW150">
        <v>0</v>
      </c>
      <c r="AX150">
        <v>0</v>
      </c>
      <c r="AY150" s="18">
        <v>0</v>
      </c>
      <c r="AZ150" s="18">
        <v>0</v>
      </c>
      <c r="BA150" s="62">
        <v>0</v>
      </c>
      <c r="BB150" s="1">
        <f t="shared" si="69"/>
        <v>170</v>
      </c>
      <c r="BC150" s="3">
        <f t="shared" si="81"/>
        <v>80</v>
      </c>
      <c r="BD150" s="1">
        <f t="shared" si="82"/>
        <v>80</v>
      </c>
      <c r="BE150" s="1">
        <f t="shared" si="70"/>
        <v>0</v>
      </c>
      <c r="BF150" s="1">
        <f t="shared" si="83"/>
        <v>80</v>
      </c>
      <c r="BG150" s="1">
        <f t="shared" si="71"/>
        <v>90</v>
      </c>
      <c r="BH150" s="1">
        <f t="shared" si="72"/>
        <v>90</v>
      </c>
      <c r="BI150" s="1">
        <f t="shared" si="73"/>
        <v>0</v>
      </c>
      <c r="BJ150" s="1">
        <f t="shared" si="74"/>
        <v>90</v>
      </c>
      <c r="BK150" s="1">
        <f t="shared" si="75"/>
        <v>170</v>
      </c>
      <c r="BL150" s="1">
        <f t="shared" si="76"/>
        <v>0</v>
      </c>
      <c r="BM150" s="1">
        <f t="shared" si="77"/>
        <v>0</v>
      </c>
      <c r="BN150" s="41">
        <v>0</v>
      </c>
      <c r="BO150" s="41">
        <v>0</v>
      </c>
      <c r="BP150" s="41">
        <v>3</v>
      </c>
      <c r="BQ150" s="41">
        <v>0</v>
      </c>
      <c r="BR150" s="41">
        <v>0</v>
      </c>
      <c r="BS150" s="41">
        <v>0</v>
      </c>
      <c r="BT150" s="41">
        <v>0</v>
      </c>
      <c r="BU150" s="41">
        <v>0</v>
      </c>
      <c r="BV150" s="41">
        <v>0</v>
      </c>
      <c r="BW150" s="41">
        <v>0</v>
      </c>
      <c r="BX150" s="41">
        <v>2</v>
      </c>
      <c r="BY150" s="41">
        <v>0</v>
      </c>
      <c r="BZ150" s="41">
        <v>0</v>
      </c>
      <c r="CA150" s="41">
        <v>0</v>
      </c>
      <c r="CB150" s="41">
        <v>0</v>
      </c>
      <c r="CC150" s="41">
        <v>0</v>
      </c>
      <c r="CD150" s="41">
        <v>0</v>
      </c>
      <c r="CE150" s="41">
        <v>0</v>
      </c>
      <c r="CF150" s="41">
        <v>0</v>
      </c>
      <c r="CG150" s="41">
        <v>0</v>
      </c>
      <c r="CH150" s="41">
        <v>0</v>
      </c>
      <c r="CI150" s="41">
        <v>0</v>
      </c>
      <c r="CJ150" s="1">
        <f t="shared" si="79"/>
        <v>5</v>
      </c>
      <c r="CK150" s="1">
        <f t="shared" si="80"/>
        <v>5</v>
      </c>
      <c r="CL150" s="1">
        <f t="shared" si="84"/>
        <v>3</v>
      </c>
      <c r="CM150" s="1">
        <f t="shared" si="85"/>
        <v>3</v>
      </c>
      <c r="CN150" s="1">
        <f t="shared" si="86"/>
        <v>2</v>
      </c>
      <c r="CO150" s="1">
        <f t="shared" si="87"/>
        <v>2</v>
      </c>
      <c r="CP150" s="3">
        <v>80.099999999999994</v>
      </c>
      <c r="CQ150" s="3">
        <v>178</v>
      </c>
      <c r="CR150" s="3">
        <v>-6.3</v>
      </c>
      <c r="CS150" s="3">
        <v>12</v>
      </c>
      <c r="CT150" s="3">
        <f t="shared" si="78"/>
        <v>22.116000000000003</v>
      </c>
      <c r="CU150" s="3">
        <v>1</v>
      </c>
      <c r="CV150" s="3">
        <v>0.75</v>
      </c>
      <c r="CW150" s="3">
        <v>677</v>
      </c>
      <c r="CX150" s="63">
        <v>678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2" t="s">
        <v>189</v>
      </c>
      <c r="DE150" s="3">
        <v>7</v>
      </c>
      <c r="DF150" s="3">
        <v>6</v>
      </c>
      <c r="DG150" s="3">
        <v>0</v>
      </c>
      <c r="DH150" s="3">
        <v>1</v>
      </c>
      <c r="DI150" s="3">
        <v>1</v>
      </c>
      <c r="DJ150" s="2" t="s">
        <v>195</v>
      </c>
      <c r="DK150" s="3">
        <v>0</v>
      </c>
      <c r="DL150" s="3">
        <v>0</v>
      </c>
      <c r="DM150" s="3">
        <v>0</v>
      </c>
      <c r="DN150" s="3">
        <v>0</v>
      </c>
      <c r="DO150" s="1" t="s">
        <v>189</v>
      </c>
      <c r="DP150" s="3">
        <v>0</v>
      </c>
      <c r="DQ150" s="3">
        <v>0</v>
      </c>
      <c r="DR150" s="3">
        <v>0</v>
      </c>
      <c r="DS150" s="3">
        <v>0</v>
      </c>
      <c r="DT150" s="1" t="s">
        <v>189</v>
      </c>
      <c r="DU150" s="3">
        <v>0</v>
      </c>
      <c r="DV150" s="3">
        <v>0</v>
      </c>
      <c r="DW150" s="3">
        <v>0</v>
      </c>
      <c r="DX150" s="3">
        <v>0</v>
      </c>
      <c r="DY150" s="65" t="s">
        <v>189</v>
      </c>
      <c r="DZ150" s="3">
        <v>0</v>
      </c>
      <c r="EA150" s="3">
        <v>0</v>
      </c>
      <c r="EB150" s="3">
        <v>2</v>
      </c>
      <c r="EC150" s="3">
        <v>0</v>
      </c>
      <c r="ED150" s="3">
        <v>0</v>
      </c>
      <c r="EE150" s="2" t="s">
        <v>189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2" t="s">
        <v>189</v>
      </c>
      <c r="EL150" s="3">
        <v>0</v>
      </c>
      <c r="EM150" s="3">
        <v>0</v>
      </c>
      <c r="EN150" s="3">
        <v>0</v>
      </c>
      <c r="EO150" s="3">
        <v>0</v>
      </c>
      <c r="EP150" s="2" t="s">
        <v>189</v>
      </c>
      <c r="EQ150" s="3">
        <v>0</v>
      </c>
      <c r="ER150" s="3">
        <v>0</v>
      </c>
      <c r="ES150" s="3">
        <v>0</v>
      </c>
      <c r="ET150" s="3">
        <v>0</v>
      </c>
      <c r="EU150" s="1" t="s">
        <v>189</v>
      </c>
      <c r="EV150" s="3">
        <v>0</v>
      </c>
      <c r="EW150" s="3">
        <v>0</v>
      </c>
      <c r="EX150" s="3">
        <v>0</v>
      </c>
      <c r="EY150" s="3">
        <v>0</v>
      </c>
      <c r="EZ150" s="2" t="s">
        <v>189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2" t="s">
        <v>189</v>
      </c>
      <c r="FG150" t="s">
        <v>197</v>
      </c>
    </row>
    <row r="151" spans="1:163" s="1" customFormat="1">
      <c r="A151" t="s">
        <v>50</v>
      </c>
      <c r="B151" t="s">
        <v>70</v>
      </c>
      <c r="C151" t="s">
        <v>7</v>
      </c>
      <c r="D151">
        <v>12</v>
      </c>
      <c r="E151" t="s">
        <v>186</v>
      </c>
      <c r="F151" t="str">
        <f t="shared" si="68"/>
        <v>PSME-M-12C</v>
      </c>
      <c r="G151" s="15">
        <v>1414</v>
      </c>
      <c r="H151" s="3">
        <f t="shared" si="65"/>
        <v>48.614139999999999</v>
      </c>
      <c r="I151" s="3">
        <v>5316</v>
      </c>
      <c r="J151" s="1">
        <f t="shared" si="66"/>
        <v>113.85316</v>
      </c>
      <c r="K151" s="3">
        <v>11</v>
      </c>
      <c r="L151" s="1">
        <f t="shared" si="88"/>
        <v>1411</v>
      </c>
      <c r="M151" s="3">
        <v>44.5</v>
      </c>
      <c r="N151" s="3">
        <v>215</v>
      </c>
      <c r="O151" s="15">
        <v>34</v>
      </c>
      <c r="P151" s="16">
        <v>2.2000000000000002</v>
      </c>
      <c r="Q151" s="3">
        <v>10</v>
      </c>
      <c r="R151" s="3">
        <v>0</v>
      </c>
      <c r="S151" s="3">
        <v>0</v>
      </c>
      <c r="T151" s="3">
        <v>0</v>
      </c>
      <c r="U151" s="3">
        <v>8</v>
      </c>
      <c r="V151" s="3">
        <v>0</v>
      </c>
      <c r="W151" s="3">
        <v>0</v>
      </c>
      <c r="X151" s="3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8">
        <v>0</v>
      </c>
      <c r="AE151">
        <v>0</v>
      </c>
      <c r="AF151">
        <v>0</v>
      </c>
      <c r="AG151" s="18">
        <v>2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>
        <v>0</v>
      </c>
      <c r="AW151">
        <v>0</v>
      </c>
      <c r="AX151">
        <v>0</v>
      </c>
      <c r="AY151" s="18">
        <v>0</v>
      </c>
      <c r="AZ151" s="18">
        <v>0</v>
      </c>
      <c r="BA151" s="62">
        <v>0</v>
      </c>
      <c r="BB151" s="1">
        <f t="shared" si="69"/>
        <v>100</v>
      </c>
      <c r="BC151" s="3">
        <f t="shared" si="81"/>
        <v>80</v>
      </c>
      <c r="BD151" s="1">
        <f t="shared" si="82"/>
        <v>80</v>
      </c>
      <c r="BE151" s="1">
        <f t="shared" si="70"/>
        <v>0</v>
      </c>
      <c r="BF151" s="1">
        <f t="shared" si="83"/>
        <v>80</v>
      </c>
      <c r="BG151" s="1">
        <f t="shared" si="71"/>
        <v>20</v>
      </c>
      <c r="BH151" s="1">
        <f t="shared" si="72"/>
        <v>20</v>
      </c>
      <c r="BI151" s="1">
        <f t="shared" si="73"/>
        <v>0</v>
      </c>
      <c r="BJ151" s="1">
        <f t="shared" si="74"/>
        <v>20</v>
      </c>
      <c r="BK151" s="1">
        <f t="shared" si="75"/>
        <v>100</v>
      </c>
      <c r="BL151" s="1">
        <f t="shared" si="76"/>
        <v>0</v>
      </c>
      <c r="BM151" s="1">
        <f t="shared" si="77"/>
        <v>0</v>
      </c>
      <c r="BN151" s="41">
        <v>0</v>
      </c>
      <c r="BO151" s="41">
        <v>0</v>
      </c>
      <c r="BP151" s="41">
        <v>5</v>
      </c>
      <c r="BQ151" s="41">
        <v>0</v>
      </c>
      <c r="BR151" s="41">
        <v>0</v>
      </c>
      <c r="BS151" s="41">
        <v>0</v>
      </c>
      <c r="BT151" s="41">
        <v>0</v>
      </c>
      <c r="BU151" s="41">
        <v>0</v>
      </c>
      <c r="BV151" s="41">
        <v>1</v>
      </c>
      <c r="BW151" s="41">
        <v>0</v>
      </c>
      <c r="BX151" s="41">
        <v>0</v>
      </c>
      <c r="BY151" s="41">
        <v>0</v>
      </c>
      <c r="BZ151" s="41">
        <v>0</v>
      </c>
      <c r="CA151" s="41">
        <v>0</v>
      </c>
      <c r="CB151" s="41">
        <v>0</v>
      </c>
      <c r="CC151" s="41">
        <v>0</v>
      </c>
      <c r="CD151" s="41">
        <v>0</v>
      </c>
      <c r="CE151" s="41">
        <v>0</v>
      </c>
      <c r="CF151" s="41">
        <v>0</v>
      </c>
      <c r="CG151" s="41">
        <v>0</v>
      </c>
      <c r="CH151" s="41">
        <v>0</v>
      </c>
      <c r="CI151" s="41">
        <v>0</v>
      </c>
      <c r="CJ151" s="1">
        <f t="shared" si="79"/>
        <v>6</v>
      </c>
      <c r="CK151" s="1">
        <f t="shared" si="80"/>
        <v>6</v>
      </c>
      <c r="CL151" s="1">
        <f t="shared" si="84"/>
        <v>5</v>
      </c>
      <c r="CM151" s="1">
        <f t="shared" si="85"/>
        <v>5</v>
      </c>
      <c r="CN151" s="1">
        <f t="shared" si="86"/>
        <v>1</v>
      </c>
      <c r="CO151" s="1">
        <f t="shared" si="87"/>
        <v>1</v>
      </c>
      <c r="CP151" s="3">
        <v>39.200000000000003</v>
      </c>
      <c r="CQ151" s="3">
        <v>113</v>
      </c>
      <c r="CR151" s="3">
        <v>-12.9</v>
      </c>
      <c r="CS151" s="3">
        <v>15</v>
      </c>
      <c r="CT151" s="3">
        <f t="shared" si="78"/>
        <v>18.885000000000002</v>
      </c>
      <c r="CU151" s="3">
        <v>4</v>
      </c>
      <c r="CV151" s="3">
        <v>0.5</v>
      </c>
      <c r="CW151" s="3">
        <v>681</v>
      </c>
      <c r="CX151" s="63">
        <v>682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2" t="s">
        <v>189</v>
      </c>
      <c r="DE151" s="3">
        <v>0</v>
      </c>
      <c r="DF151" s="3">
        <v>1</v>
      </c>
      <c r="DG151" s="3">
        <v>1</v>
      </c>
      <c r="DH151" s="3">
        <v>4</v>
      </c>
      <c r="DI151" s="3">
        <v>0</v>
      </c>
      <c r="DJ151" s="2" t="s">
        <v>189</v>
      </c>
      <c r="DK151" s="3">
        <v>0</v>
      </c>
      <c r="DL151" s="3">
        <v>0</v>
      </c>
      <c r="DM151" s="3">
        <v>0</v>
      </c>
      <c r="DN151" s="3">
        <v>0</v>
      </c>
      <c r="DO151" s="1" t="s">
        <v>189</v>
      </c>
      <c r="DP151" s="3">
        <v>0</v>
      </c>
      <c r="DQ151" s="3">
        <v>0</v>
      </c>
      <c r="DR151" s="3">
        <v>0</v>
      </c>
      <c r="DS151" s="3">
        <v>1</v>
      </c>
      <c r="DT151" s="1" t="s">
        <v>189</v>
      </c>
      <c r="DU151" s="3">
        <v>0</v>
      </c>
      <c r="DV151" s="3">
        <v>0</v>
      </c>
      <c r="DW151" s="3">
        <v>0</v>
      </c>
      <c r="DX151" s="3">
        <v>0</v>
      </c>
      <c r="DY151" s="65" t="s">
        <v>189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2" t="s">
        <v>189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2" t="s">
        <v>189</v>
      </c>
      <c r="EL151" s="3">
        <v>0</v>
      </c>
      <c r="EM151" s="3">
        <v>0</v>
      </c>
      <c r="EN151" s="3">
        <v>0</v>
      </c>
      <c r="EO151" s="3">
        <v>0</v>
      </c>
      <c r="EP151" s="2" t="s">
        <v>189</v>
      </c>
      <c r="EQ151" s="3">
        <v>0</v>
      </c>
      <c r="ER151" s="3">
        <v>0</v>
      </c>
      <c r="ES151" s="3">
        <v>0</v>
      </c>
      <c r="ET151" s="3">
        <v>0</v>
      </c>
      <c r="EU151" s="1" t="s">
        <v>189</v>
      </c>
      <c r="EV151" s="3">
        <v>0</v>
      </c>
      <c r="EW151" s="3">
        <v>0</v>
      </c>
      <c r="EX151" s="3">
        <v>0</v>
      </c>
      <c r="EY151" s="3">
        <v>0</v>
      </c>
      <c r="EZ151" s="2" t="s">
        <v>189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2" t="s">
        <v>189</v>
      </c>
      <c r="FG151"/>
    </row>
    <row r="152" spans="1:163" s="1" customFormat="1">
      <c r="A152" t="s">
        <v>50</v>
      </c>
      <c r="B152" t="s">
        <v>70</v>
      </c>
      <c r="C152" t="s">
        <v>7</v>
      </c>
      <c r="D152">
        <v>12</v>
      </c>
      <c r="E152" t="s">
        <v>187</v>
      </c>
      <c r="F152" t="str">
        <f t="shared" si="68"/>
        <v>PSME-M-12N</v>
      </c>
      <c r="G152" s="15">
        <v>1429</v>
      </c>
      <c r="H152" s="3">
        <f t="shared" si="65"/>
        <v>48.614290000000004</v>
      </c>
      <c r="I152" s="3">
        <v>5320</v>
      </c>
      <c r="J152" s="1">
        <f t="shared" si="66"/>
        <v>113.8532</v>
      </c>
      <c r="K152" s="3">
        <v>11</v>
      </c>
      <c r="L152" s="1">
        <f t="shared" si="88"/>
        <v>1411</v>
      </c>
      <c r="M152" s="3">
        <v>36.799999999999997</v>
      </c>
      <c r="N152" s="3">
        <v>24.5</v>
      </c>
      <c r="O152" s="15">
        <v>33</v>
      </c>
      <c r="P152" s="16">
        <v>2.1</v>
      </c>
      <c r="Q152" s="3">
        <v>10</v>
      </c>
      <c r="R152" s="3">
        <v>0</v>
      </c>
      <c r="S152" s="3">
        <v>0</v>
      </c>
      <c r="T152" s="3">
        <v>0</v>
      </c>
      <c r="U152" s="3">
        <v>3</v>
      </c>
      <c r="V152" s="3">
        <v>0</v>
      </c>
      <c r="W152" s="3">
        <v>1</v>
      </c>
      <c r="X152" s="3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8">
        <v>0</v>
      </c>
      <c r="AE152">
        <v>0</v>
      </c>
      <c r="AF152">
        <v>0</v>
      </c>
      <c r="AG152" s="18">
        <v>5</v>
      </c>
      <c r="AH152" s="18">
        <v>0</v>
      </c>
      <c r="AI152" s="18">
        <v>0</v>
      </c>
      <c r="AJ152" s="18">
        <v>1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>
        <v>0</v>
      </c>
      <c r="AW152">
        <v>0</v>
      </c>
      <c r="AX152">
        <v>0</v>
      </c>
      <c r="AY152" s="18">
        <v>0</v>
      </c>
      <c r="AZ152" s="18">
        <v>0</v>
      </c>
      <c r="BA152" s="62">
        <v>0</v>
      </c>
      <c r="BB152" s="1">
        <f t="shared" si="69"/>
        <v>100</v>
      </c>
      <c r="BC152" s="3">
        <f t="shared" si="81"/>
        <v>30</v>
      </c>
      <c r="BD152" s="1">
        <f t="shared" si="82"/>
        <v>30</v>
      </c>
      <c r="BE152" s="1">
        <f t="shared" si="70"/>
        <v>10</v>
      </c>
      <c r="BF152" s="1">
        <f t="shared" si="83"/>
        <v>40</v>
      </c>
      <c r="BG152" s="1">
        <f t="shared" si="71"/>
        <v>60</v>
      </c>
      <c r="BH152" s="1">
        <f t="shared" si="72"/>
        <v>60</v>
      </c>
      <c r="BI152" s="1">
        <f t="shared" si="73"/>
        <v>0</v>
      </c>
      <c r="BJ152" s="1">
        <f t="shared" si="74"/>
        <v>60</v>
      </c>
      <c r="BK152" s="1">
        <f t="shared" si="75"/>
        <v>90</v>
      </c>
      <c r="BL152" s="1">
        <f t="shared" si="76"/>
        <v>0</v>
      </c>
      <c r="BM152" s="1">
        <f t="shared" si="77"/>
        <v>10</v>
      </c>
      <c r="BN152" s="41">
        <v>0</v>
      </c>
      <c r="BO152" s="41">
        <v>0</v>
      </c>
      <c r="BP152" s="41">
        <v>1</v>
      </c>
      <c r="BQ152" s="41">
        <v>0</v>
      </c>
      <c r="BR152" s="41">
        <v>0</v>
      </c>
      <c r="BS152" s="41">
        <v>0</v>
      </c>
      <c r="BT152" s="41">
        <v>0</v>
      </c>
      <c r="BU152" s="41">
        <v>0</v>
      </c>
      <c r="BV152" s="41">
        <v>0</v>
      </c>
      <c r="BW152" s="41">
        <v>0</v>
      </c>
      <c r="BX152" s="41">
        <v>0</v>
      </c>
      <c r="BY152" s="41">
        <v>0</v>
      </c>
      <c r="BZ152" s="41">
        <v>1</v>
      </c>
      <c r="CA152" s="41">
        <v>0</v>
      </c>
      <c r="CB152" s="41">
        <v>0</v>
      </c>
      <c r="CC152" s="41">
        <v>0</v>
      </c>
      <c r="CD152" s="41">
        <v>0</v>
      </c>
      <c r="CE152" s="41">
        <v>0</v>
      </c>
      <c r="CF152" s="41">
        <v>0</v>
      </c>
      <c r="CG152" s="41">
        <v>0</v>
      </c>
      <c r="CH152" s="41">
        <v>0</v>
      </c>
      <c r="CI152" s="41">
        <v>0</v>
      </c>
      <c r="CJ152" s="1">
        <f t="shared" si="79"/>
        <v>2</v>
      </c>
      <c r="CK152" s="1">
        <f t="shared" si="80"/>
        <v>2</v>
      </c>
      <c r="CL152" s="1">
        <f t="shared" si="84"/>
        <v>1</v>
      </c>
      <c r="CM152" s="1">
        <f t="shared" si="85"/>
        <v>1</v>
      </c>
      <c r="CN152" s="1">
        <f t="shared" si="86"/>
        <v>1</v>
      </c>
      <c r="CO152" s="1">
        <f t="shared" si="87"/>
        <v>1</v>
      </c>
      <c r="CP152" s="3">
        <v>73.2</v>
      </c>
      <c r="CQ152" s="3">
        <v>174</v>
      </c>
      <c r="CR152" s="3">
        <v>-0.1</v>
      </c>
      <c r="CS152" s="3">
        <v>11</v>
      </c>
      <c r="CT152" s="3">
        <f t="shared" si="78"/>
        <v>19.151</v>
      </c>
      <c r="CU152" s="3">
        <v>0</v>
      </c>
      <c r="CV152" s="3">
        <v>1</v>
      </c>
      <c r="CW152" s="3">
        <v>679</v>
      </c>
      <c r="CX152" s="63">
        <v>680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2" t="s">
        <v>189</v>
      </c>
      <c r="DE152" s="3">
        <v>1</v>
      </c>
      <c r="DF152" s="3">
        <v>4</v>
      </c>
      <c r="DG152" s="3">
        <v>3</v>
      </c>
      <c r="DH152" s="3">
        <v>1</v>
      </c>
      <c r="DI152" s="3">
        <v>0</v>
      </c>
      <c r="DJ152" s="2" t="s">
        <v>189</v>
      </c>
      <c r="DK152" s="3">
        <v>0</v>
      </c>
      <c r="DL152" s="3">
        <v>0</v>
      </c>
      <c r="DM152" s="3">
        <v>0</v>
      </c>
      <c r="DN152" s="3">
        <v>0</v>
      </c>
      <c r="DO152" s="1" t="s">
        <v>189</v>
      </c>
      <c r="DP152" s="3">
        <v>0</v>
      </c>
      <c r="DQ152" s="3">
        <v>0</v>
      </c>
      <c r="DR152" s="3">
        <v>0</v>
      </c>
      <c r="DS152" s="3">
        <v>0</v>
      </c>
      <c r="DT152" s="1" t="s">
        <v>189</v>
      </c>
      <c r="DU152" s="3">
        <v>0</v>
      </c>
      <c r="DV152" s="3">
        <v>0</v>
      </c>
      <c r="DW152" s="3">
        <v>0</v>
      </c>
      <c r="DX152" s="3">
        <v>0</v>
      </c>
      <c r="DY152" s="65" t="s">
        <v>189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2" t="s">
        <v>189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2" t="s">
        <v>189</v>
      </c>
      <c r="EL152" s="3">
        <v>0</v>
      </c>
      <c r="EM152" s="3">
        <v>0</v>
      </c>
      <c r="EN152" s="3">
        <v>0</v>
      </c>
      <c r="EO152" s="3">
        <v>0</v>
      </c>
      <c r="EP152" s="2" t="s">
        <v>189</v>
      </c>
      <c r="EQ152" s="3">
        <v>0</v>
      </c>
      <c r="ER152" s="3">
        <v>0</v>
      </c>
      <c r="ES152" s="3">
        <v>0</v>
      </c>
      <c r="ET152" s="3">
        <v>0</v>
      </c>
      <c r="EU152" s="1" t="s">
        <v>189</v>
      </c>
      <c r="EV152" s="3">
        <v>0</v>
      </c>
      <c r="EW152" s="3">
        <v>0</v>
      </c>
      <c r="EX152" s="3">
        <v>0</v>
      </c>
      <c r="EY152" s="3">
        <v>0</v>
      </c>
      <c r="EZ152" s="2" t="s">
        <v>189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2" t="s">
        <v>189</v>
      </c>
      <c r="FG152"/>
    </row>
    <row r="153" spans="1:163" s="1" customFormat="1">
      <c r="A153" t="s">
        <v>50</v>
      </c>
      <c r="B153" t="s">
        <v>70</v>
      </c>
      <c r="C153" t="s">
        <v>7</v>
      </c>
      <c r="D153">
        <v>13</v>
      </c>
      <c r="E153" t="s">
        <v>186</v>
      </c>
      <c r="F153" t="str">
        <f t="shared" si="68"/>
        <v>PSME-M-13C</v>
      </c>
      <c r="G153" s="15">
        <v>1430</v>
      </c>
      <c r="H153" s="3">
        <f t="shared" si="65"/>
        <v>48.6143</v>
      </c>
      <c r="I153" s="3">
        <v>5265</v>
      </c>
      <c r="J153" s="1">
        <f t="shared" si="66"/>
        <v>113.85265</v>
      </c>
      <c r="K153" s="3">
        <v>27</v>
      </c>
      <c r="L153" s="1">
        <f t="shared" si="88"/>
        <v>1427</v>
      </c>
      <c r="M153" s="3">
        <v>38.4</v>
      </c>
      <c r="N153" s="3">
        <v>225</v>
      </c>
      <c r="O153" s="15">
        <v>33.6</v>
      </c>
      <c r="P153" s="16">
        <v>1.6</v>
      </c>
      <c r="Q153" s="3">
        <v>10</v>
      </c>
      <c r="R153" s="3">
        <v>1</v>
      </c>
      <c r="S153" s="3">
        <v>0</v>
      </c>
      <c r="T153" s="3">
        <v>0</v>
      </c>
      <c r="U153" s="3">
        <v>12</v>
      </c>
      <c r="V153" s="3">
        <v>0</v>
      </c>
      <c r="W153" s="3">
        <v>0</v>
      </c>
      <c r="X153" s="3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8">
        <v>0</v>
      </c>
      <c r="AE153">
        <v>0</v>
      </c>
      <c r="AF153">
        <v>0</v>
      </c>
      <c r="AG153" s="18">
        <v>4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>
        <v>0</v>
      </c>
      <c r="AW153">
        <v>0</v>
      </c>
      <c r="AX153">
        <v>0</v>
      </c>
      <c r="AY153" s="18">
        <v>0</v>
      </c>
      <c r="AZ153" s="18">
        <v>0</v>
      </c>
      <c r="BA153" s="62">
        <v>0</v>
      </c>
      <c r="BB153" s="1">
        <f t="shared" si="69"/>
        <v>170</v>
      </c>
      <c r="BC153" s="3">
        <f t="shared" si="81"/>
        <v>120</v>
      </c>
      <c r="BD153" s="1">
        <f t="shared" si="82"/>
        <v>120</v>
      </c>
      <c r="BE153" s="1">
        <f t="shared" si="70"/>
        <v>0</v>
      </c>
      <c r="BF153" s="1">
        <f t="shared" si="83"/>
        <v>120</v>
      </c>
      <c r="BG153" s="1">
        <f t="shared" si="71"/>
        <v>50</v>
      </c>
      <c r="BH153" s="1">
        <f t="shared" si="72"/>
        <v>50</v>
      </c>
      <c r="BI153" s="1">
        <f t="shared" si="73"/>
        <v>0</v>
      </c>
      <c r="BJ153" s="1">
        <f t="shared" si="74"/>
        <v>50</v>
      </c>
      <c r="BK153" s="1">
        <f t="shared" si="75"/>
        <v>170</v>
      </c>
      <c r="BL153" s="1">
        <f t="shared" si="76"/>
        <v>0</v>
      </c>
      <c r="BM153" s="1">
        <f t="shared" si="77"/>
        <v>0</v>
      </c>
      <c r="BN153" s="41">
        <v>0</v>
      </c>
      <c r="BO153" s="41">
        <v>0</v>
      </c>
      <c r="BP153" s="41">
        <v>6</v>
      </c>
      <c r="BQ153" s="41">
        <v>0</v>
      </c>
      <c r="BR153" s="41">
        <v>0</v>
      </c>
      <c r="BS153" s="41">
        <v>0</v>
      </c>
      <c r="BT153" s="41">
        <v>0</v>
      </c>
      <c r="BU153" s="41">
        <v>0</v>
      </c>
      <c r="BV153" s="41">
        <v>1</v>
      </c>
      <c r="BW153" s="41">
        <v>0</v>
      </c>
      <c r="BX153" s="41">
        <v>0</v>
      </c>
      <c r="BY153" s="41">
        <v>0</v>
      </c>
      <c r="BZ153" s="41">
        <v>0</v>
      </c>
      <c r="CA153" s="41">
        <v>0</v>
      </c>
      <c r="CB153" s="41">
        <v>0</v>
      </c>
      <c r="CC153" s="41">
        <v>0</v>
      </c>
      <c r="CD153" s="41">
        <v>0</v>
      </c>
      <c r="CE153" s="41">
        <v>0</v>
      </c>
      <c r="CF153" s="41">
        <v>0</v>
      </c>
      <c r="CG153" s="41">
        <v>0</v>
      </c>
      <c r="CH153" s="41">
        <v>0</v>
      </c>
      <c r="CI153" s="41">
        <v>0</v>
      </c>
      <c r="CJ153" s="1">
        <f t="shared" si="79"/>
        <v>7</v>
      </c>
      <c r="CK153" s="1">
        <f t="shared" si="80"/>
        <v>7</v>
      </c>
      <c r="CL153" s="1">
        <f t="shared" si="84"/>
        <v>6</v>
      </c>
      <c r="CM153" s="1">
        <f t="shared" si="85"/>
        <v>6</v>
      </c>
      <c r="CN153" s="1">
        <f t="shared" si="86"/>
        <v>1</v>
      </c>
      <c r="CO153" s="1">
        <f t="shared" si="87"/>
        <v>1</v>
      </c>
      <c r="CP153" s="3">
        <v>77.2</v>
      </c>
      <c r="CQ153" s="3">
        <v>164</v>
      </c>
      <c r="CR153" s="3">
        <v>-16</v>
      </c>
      <c r="CS153" s="3">
        <v>13</v>
      </c>
      <c r="CT153" s="3">
        <f t="shared" si="78"/>
        <v>23.4</v>
      </c>
      <c r="CU153" s="3">
        <v>4</v>
      </c>
      <c r="CV153" s="3">
        <v>0.5</v>
      </c>
      <c r="CW153" s="3">
        <v>685</v>
      </c>
      <c r="CX153" s="63">
        <v>686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2" t="s">
        <v>189</v>
      </c>
      <c r="DE153" s="3">
        <v>0</v>
      </c>
      <c r="DF153" s="3">
        <v>0</v>
      </c>
      <c r="DG153" s="3">
        <v>1</v>
      </c>
      <c r="DH153" s="3">
        <v>3</v>
      </c>
      <c r="DI153" s="3">
        <v>0</v>
      </c>
      <c r="DJ153" s="2" t="s">
        <v>189</v>
      </c>
      <c r="DK153" s="3">
        <v>0</v>
      </c>
      <c r="DL153" s="3">
        <v>0</v>
      </c>
      <c r="DM153" s="3">
        <v>0</v>
      </c>
      <c r="DN153" s="3">
        <v>0</v>
      </c>
      <c r="DO153" s="1" t="s">
        <v>189</v>
      </c>
      <c r="DP153" s="3">
        <v>0</v>
      </c>
      <c r="DQ153" s="3">
        <v>0</v>
      </c>
      <c r="DR153" s="3">
        <v>0</v>
      </c>
      <c r="DS153" s="3">
        <v>0</v>
      </c>
      <c r="DT153" s="1" t="s">
        <v>189</v>
      </c>
      <c r="DU153" s="3">
        <v>0</v>
      </c>
      <c r="DV153" s="3">
        <v>0</v>
      </c>
      <c r="DW153" s="3">
        <v>0</v>
      </c>
      <c r="DX153" s="3">
        <v>0</v>
      </c>
      <c r="DY153" s="65" t="s">
        <v>189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2" t="s">
        <v>189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2" t="s">
        <v>189</v>
      </c>
      <c r="EL153" s="3">
        <v>0</v>
      </c>
      <c r="EM153" s="3">
        <v>0</v>
      </c>
      <c r="EN153" s="3">
        <v>0</v>
      </c>
      <c r="EO153" s="3">
        <v>0</v>
      </c>
      <c r="EP153" s="2" t="s">
        <v>189</v>
      </c>
      <c r="EQ153" s="3">
        <v>0</v>
      </c>
      <c r="ER153" s="3">
        <v>0</v>
      </c>
      <c r="ES153" s="3">
        <v>0</v>
      </c>
      <c r="ET153" s="3">
        <v>0</v>
      </c>
      <c r="EU153" s="1" t="s">
        <v>189</v>
      </c>
      <c r="EV153" s="3">
        <v>0</v>
      </c>
      <c r="EW153" s="3">
        <v>0</v>
      </c>
      <c r="EX153" s="3">
        <v>0</v>
      </c>
      <c r="EY153" s="3">
        <v>0</v>
      </c>
      <c r="EZ153" s="2" t="s">
        <v>189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2" t="s">
        <v>189</v>
      </c>
      <c r="FG153"/>
    </row>
    <row r="154" spans="1:163" s="1" customFormat="1">
      <c r="A154" t="s">
        <v>50</v>
      </c>
      <c r="B154" t="s">
        <v>70</v>
      </c>
      <c r="C154" t="s">
        <v>7</v>
      </c>
      <c r="D154">
        <v>13</v>
      </c>
      <c r="E154" t="s">
        <v>187</v>
      </c>
      <c r="F154" t="str">
        <f t="shared" si="68"/>
        <v>PSME-M-13N</v>
      </c>
      <c r="G154" s="15">
        <v>1436</v>
      </c>
      <c r="H154" s="3">
        <f t="shared" si="65"/>
        <v>48.614360000000005</v>
      </c>
      <c r="I154" s="3">
        <v>5262</v>
      </c>
      <c r="J154" s="1">
        <f t="shared" si="66"/>
        <v>113.85262</v>
      </c>
      <c r="K154" s="3">
        <v>28</v>
      </c>
      <c r="L154" s="1">
        <f t="shared" si="88"/>
        <v>1428</v>
      </c>
      <c r="M154" s="3">
        <v>39.200000000000003</v>
      </c>
      <c r="N154" s="3">
        <v>225</v>
      </c>
      <c r="O154" s="15">
        <v>30.5</v>
      </c>
      <c r="P154" s="16">
        <v>1.5</v>
      </c>
      <c r="Q154" s="3">
        <v>10</v>
      </c>
      <c r="R154" s="3">
        <v>1</v>
      </c>
      <c r="S154" s="3">
        <v>0</v>
      </c>
      <c r="T154" s="3">
        <v>0</v>
      </c>
      <c r="U154" s="3">
        <v>6</v>
      </c>
      <c r="V154" s="3">
        <v>0</v>
      </c>
      <c r="W154" s="3">
        <v>0</v>
      </c>
      <c r="X154" s="3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8">
        <v>1</v>
      </c>
      <c r="AE154">
        <v>0</v>
      </c>
      <c r="AF154">
        <v>0</v>
      </c>
      <c r="AG154" s="18">
        <v>3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>
        <v>0</v>
      </c>
      <c r="AW154">
        <v>0</v>
      </c>
      <c r="AX154">
        <v>0</v>
      </c>
      <c r="AY154" s="18">
        <v>0</v>
      </c>
      <c r="AZ154" s="18">
        <v>0</v>
      </c>
      <c r="BA154" s="1">
        <v>0</v>
      </c>
      <c r="BB154" s="1">
        <f t="shared" si="69"/>
        <v>110</v>
      </c>
      <c r="BC154" s="3">
        <f t="shared" si="81"/>
        <v>60</v>
      </c>
      <c r="BD154" s="1">
        <f t="shared" si="82"/>
        <v>60</v>
      </c>
      <c r="BE154" s="1">
        <f t="shared" si="70"/>
        <v>0</v>
      </c>
      <c r="BF154" s="1">
        <f t="shared" si="83"/>
        <v>60</v>
      </c>
      <c r="BG154" s="1">
        <f t="shared" si="71"/>
        <v>50</v>
      </c>
      <c r="BH154" s="1">
        <f t="shared" si="72"/>
        <v>50</v>
      </c>
      <c r="BI154" s="1">
        <f t="shared" si="73"/>
        <v>0</v>
      </c>
      <c r="BJ154" s="1">
        <f t="shared" si="74"/>
        <v>50</v>
      </c>
      <c r="BK154" s="1">
        <f t="shared" si="75"/>
        <v>110</v>
      </c>
      <c r="BL154" s="1">
        <f t="shared" si="76"/>
        <v>0</v>
      </c>
      <c r="BM154" s="1">
        <f t="shared" si="77"/>
        <v>0</v>
      </c>
      <c r="BN154" s="41">
        <v>0</v>
      </c>
      <c r="BO154" s="41">
        <v>0</v>
      </c>
      <c r="BP154" s="41">
        <v>3</v>
      </c>
      <c r="BQ154" s="41">
        <v>0</v>
      </c>
      <c r="BR154" s="41">
        <v>0</v>
      </c>
      <c r="BS154" s="41">
        <v>0</v>
      </c>
      <c r="BT154" s="41">
        <v>0</v>
      </c>
      <c r="BU154" s="41">
        <v>0</v>
      </c>
      <c r="BV154" s="41">
        <v>1</v>
      </c>
      <c r="BW154" s="41">
        <v>0</v>
      </c>
      <c r="BX154" s="41">
        <v>0</v>
      </c>
      <c r="BY154" s="41">
        <v>0</v>
      </c>
      <c r="BZ154" s="41">
        <v>0</v>
      </c>
      <c r="CA154" s="41">
        <v>0</v>
      </c>
      <c r="CB154" s="41">
        <v>0</v>
      </c>
      <c r="CC154" s="41">
        <v>0</v>
      </c>
      <c r="CD154" s="41">
        <v>0</v>
      </c>
      <c r="CE154" s="41">
        <v>0</v>
      </c>
      <c r="CF154" s="41">
        <v>0</v>
      </c>
      <c r="CG154" s="41">
        <v>0</v>
      </c>
      <c r="CH154" s="41">
        <v>0</v>
      </c>
      <c r="CI154" s="41">
        <v>0</v>
      </c>
      <c r="CJ154" s="1">
        <f t="shared" si="79"/>
        <v>4</v>
      </c>
      <c r="CK154" s="1">
        <f t="shared" si="80"/>
        <v>4</v>
      </c>
      <c r="CL154" s="1">
        <f t="shared" si="84"/>
        <v>3</v>
      </c>
      <c r="CM154" s="1">
        <f t="shared" si="85"/>
        <v>3</v>
      </c>
      <c r="CN154" s="1">
        <f t="shared" si="86"/>
        <v>1</v>
      </c>
      <c r="CO154" s="1">
        <f t="shared" si="87"/>
        <v>1</v>
      </c>
      <c r="CP154" s="3">
        <v>65.400000000000006</v>
      </c>
      <c r="CQ154" s="3">
        <v>149</v>
      </c>
      <c r="CR154" s="3">
        <v>-6.9</v>
      </c>
      <c r="CS154" s="3">
        <v>14</v>
      </c>
      <c r="CT154" s="3">
        <f t="shared" si="78"/>
        <v>21.826000000000001</v>
      </c>
      <c r="CU154" s="3">
        <v>2</v>
      </c>
      <c r="CV154" s="3">
        <v>0.75</v>
      </c>
      <c r="CW154" s="3">
        <v>683</v>
      </c>
      <c r="CX154" s="88">
        <v>684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2" t="s">
        <v>189</v>
      </c>
      <c r="DE154" s="3">
        <v>4</v>
      </c>
      <c r="DF154" s="3">
        <v>2</v>
      </c>
      <c r="DG154" s="3">
        <v>0</v>
      </c>
      <c r="DH154" s="3">
        <v>2</v>
      </c>
      <c r="DI154" s="3">
        <v>0</v>
      </c>
      <c r="DJ154" s="1" t="s">
        <v>189</v>
      </c>
      <c r="DK154" s="3">
        <v>0</v>
      </c>
      <c r="DL154" s="3">
        <v>0</v>
      </c>
      <c r="DM154" s="3">
        <v>0</v>
      </c>
      <c r="DN154" s="3">
        <v>0</v>
      </c>
      <c r="DO154" s="1" t="s">
        <v>189</v>
      </c>
      <c r="DP154" s="3">
        <v>0</v>
      </c>
      <c r="DQ154" s="3">
        <v>0</v>
      </c>
      <c r="DR154" s="3">
        <v>0</v>
      </c>
      <c r="DS154" s="3">
        <v>0</v>
      </c>
      <c r="DT154" s="1" t="s">
        <v>189</v>
      </c>
      <c r="DU154" s="3">
        <v>0</v>
      </c>
      <c r="DV154" s="3">
        <v>0</v>
      </c>
      <c r="DW154" s="3">
        <v>0</v>
      </c>
      <c r="DX154" s="3">
        <v>0</v>
      </c>
      <c r="DY154" s="65" t="s">
        <v>189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2" t="s">
        <v>189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2" t="s">
        <v>189</v>
      </c>
      <c r="EL154" s="3">
        <v>0</v>
      </c>
      <c r="EM154" s="3">
        <v>0</v>
      </c>
      <c r="EN154" s="3">
        <v>0</v>
      </c>
      <c r="EO154" s="3">
        <v>0</v>
      </c>
      <c r="EP154" s="2" t="s">
        <v>189</v>
      </c>
      <c r="EQ154" s="3">
        <v>0</v>
      </c>
      <c r="ER154" s="3">
        <v>0</v>
      </c>
      <c r="ES154" s="3">
        <v>0</v>
      </c>
      <c r="ET154" s="3">
        <v>0</v>
      </c>
      <c r="EU154" s="1" t="s">
        <v>189</v>
      </c>
      <c r="EV154" s="3">
        <v>0</v>
      </c>
      <c r="EW154" s="3">
        <v>0</v>
      </c>
      <c r="EX154" s="3">
        <v>0</v>
      </c>
      <c r="EY154" s="3">
        <v>0</v>
      </c>
      <c r="EZ154" s="2" t="s">
        <v>189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2" t="s">
        <v>189</v>
      </c>
      <c r="FG154"/>
    </row>
    <row r="155" spans="1:163" s="1" customFormat="1">
      <c r="A155" t="s">
        <v>50</v>
      </c>
      <c r="B155" t="s">
        <v>118</v>
      </c>
      <c r="C155" t="s">
        <v>15</v>
      </c>
      <c r="D155">
        <v>1</v>
      </c>
      <c r="E155" t="s">
        <v>186</v>
      </c>
      <c r="F155" t="str">
        <f t="shared" si="68"/>
        <v>TSHE-H-1C</v>
      </c>
      <c r="G155" s="15"/>
      <c r="H155" s="3">
        <v>48.612909999999999</v>
      </c>
      <c r="J155" s="3">
        <v>113.85558</v>
      </c>
      <c r="L155" s="3">
        <v>1276</v>
      </c>
      <c r="M155" s="3">
        <v>25.8</v>
      </c>
      <c r="N155" s="3">
        <v>235</v>
      </c>
      <c r="O155" s="15">
        <v>35.9</v>
      </c>
      <c r="P155" s="16">
        <v>1.7</v>
      </c>
      <c r="Q155" s="3">
        <v>10</v>
      </c>
      <c r="R155" s="3">
        <v>0</v>
      </c>
      <c r="S155" s="3">
        <v>0</v>
      </c>
      <c r="T155" s="3">
        <v>0</v>
      </c>
      <c r="U155">
        <v>3</v>
      </c>
      <c r="V155">
        <v>0</v>
      </c>
      <c r="W155">
        <v>0</v>
      </c>
      <c r="X155" s="3">
        <v>0</v>
      </c>
      <c r="Y155" s="3">
        <v>0</v>
      </c>
      <c r="Z155" s="3">
        <v>0</v>
      </c>
      <c r="AA155">
        <v>3</v>
      </c>
      <c r="AB155">
        <v>0</v>
      </c>
      <c r="AC155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>
        <v>1</v>
      </c>
      <c r="AK155">
        <v>0</v>
      </c>
      <c r="AL155">
        <v>3</v>
      </c>
      <c r="AM155">
        <v>0</v>
      </c>
      <c r="AN155" s="3">
        <v>0</v>
      </c>
      <c r="AO155" s="3">
        <v>0</v>
      </c>
      <c r="AP155">
        <v>0</v>
      </c>
      <c r="AQ155">
        <v>0</v>
      </c>
      <c r="AR155" s="3">
        <v>0</v>
      </c>
      <c r="AS155" s="3">
        <v>0</v>
      </c>
      <c r="AT155" s="3">
        <v>0</v>
      </c>
      <c r="AU155" s="3">
        <v>0</v>
      </c>
      <c r="AV155">
        <v>0</v>
      </c>
      <c r="AW155">
        <v>0</v>
      </c>
      <c r="AX155">
        <v>0</v>
      </c>
      <c r="AY155" s="3">
        <v>0</v>
      </c>
      <c r="AZ155" s="3">
        <v>0</v>
      </c>
      <c r="BA155" s="3">
        <v>0</v>
      </c>
      <c r="BB155" s="1">
        <f t="shared" si="69"/>
        <v>100</v>
      </c>
      <c r="BC155" s="3">
        <f t="shared" ref="BC155:BC186" si="89">Q155*AJ155</f>
        <v>10</v>
      </c>
      <c r="BD155" s="1">
        <f t="shared" ref="BD155:BD186" si="90">(AJ155+AK155)*Q155</f>
        <v>10</v>
      </c>
      <c r="BE155" s="1">
        <f t="shared" si="70"/>
        <v>30</v>
      </c>
      <c r="BF155" s="1">
        <f t="shared" ref="BF155:BF186" si="91">SUM(AJ155:AL155)*Q155</f>
        <v>40</v>
      </c>
      <c r="BG155" s="1">
        <f t="shared" si="71"/>
        <v>60</v>
      </c>
      <c r="BH155" s="1">
        <f t="shared" si="72"/>
        <v>60</v>
      </c>
      <c r="BI155" s="1">
        <f t="shared" si="73"/>
        <v>0</v>
      </c>
      <c r="BJ155" s="1">
        <f t="shared" si="74"/>
        <v>60</v>
      </c>
      <c r="BK155" s="1">
        <f t="shared" si="75"/>
        <v>70</v>
      </c>
      <c r="BL155" s="1">
        <f t="shared" si="76"/>
        <v>0</v>
      </c>
      <c r="BM155" s="1">
        <f t="shared" si="77"/>
        <v>30</v>
      </c>
      <c r="BN155" s="41">
        <v>0</v>
      </c>
      <c r="BO155" s="41">
        <v>0</v>
      </c>
      <c r="BP155" s="41">
        <v>0</v>
      </c>
      <c r="BQ155" s="41">
        <v>0</v>
      </c>
      <c r="BR155" s="41">
        <v>0</v>
      </c>
      <c r="BS155" s="41">
        <v>0</v>
      </c>
      <c r="BT155" s="41">
        <v>0</v>
      </c>
      <c r="BU155" s="41">
        <v>0</v>
      </c>
      <c r="BV155" s="41">
        <v>0</v>
      </c>
      <c r="BW155" s="41">
        <v>0</v>
      </c>
      <c r="BX155" s="41">
        <v>0</v>
      </c>
      <c r="BY155" s="41">
        <v>0</v>
      </c>
      <c r="BZ155" s="41">
        <v>3</v>
      </c>
      <c r="CA155" s="41">
        <v>0</v>
      </c>
      <c r="CB155" s="41">
        <v>0</v>
      </c>
      <c r="CC155" s="41">
        <v>0</v>
      </c>
      <c r="CD155" s="41">
        <v>0</v>
      </c>
      <c r="CE155" s="41">
        <v>0</v>
      </c>
      <c r="CF155" s="41">
        <v>0</v>
      </c>
      <c r="CG155" s="41">
        <v>0</v>
      </c>
      <c r="CH155" s="41">
        <v>0</v>
      </c>
      <c r="CI155" s="41">
        <v>0</v>
      </c>
      <c r="CJ155" s="1">
        <f t="shared" si="79"/>
        <v>3</v>
      </c>
      <c r="CK155" s="1">
        <f t="shared" si="80"/>
        <v>3</v>
      </c>
      <c r="CL155" s="3">
        <f>BZ155+CA155</f>
        <v>3</v>
      </c>
      <c r="CM155" s="3">
        <f>CA155</f>
        <v>0</v>
      </c>
      <c r="CN155" s="3">
        <f t="shared" si="86"/>
        <v>0</v>
      </c>
      <c r="CO155" s="3">
        <f t="shared" si="87"/>
        <v>3</v>
      </c>
      <c r="CP155">
        <v>63.1</v>
      </c>
      <c r="CQ155">
        <v>164</v>
      </c>
      <c r="CR155">
        <v>-13.1</v>
      </c>
      <c r="CS155">
        <v>13</v>
      </c>
      <c r="CT155" s="3">
        <f t="shared" si="78"/>
        <v>23.022999999999996</v>
      </c>
      <c r="CU155">
        <v>4</v>
      </c>
      <c r="CV155" s="3">
        <v>0.8</v>
      </c>
      <c r="CW155" s="3">
        <v>621</v>
      </c>
      <c r="CX155" s="63">
        <v>622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2" t="s">
        <v>189</v>
      </c>
      <c r="DE155" s="3">
        <v>0</v>
      </c>
      <c r="DF155" s="3">
        <v>0</v>
      </c>
      <c r="DG155" s="3">
        <v>0</v>
      </c>
      <c r="DH155" s="3">
        <v>1</v>
      </c>
      <c r="DI155" s="3">
        <v>0</v>
      </c>
      <c r="DJ155" s="1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89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51">
        <v>0</v>
      </c>
      <c r="EF155" s="3">
        <v>4</v>
      </c>
      <c r="EG155" s="3">
        <v>2</v>
      </c>
      <c r="EH155" s="3">
        <v>1</v>
      </c>
      <c r="EI155" s="3">
        <v>0</v>
      </c>
      <c r="EJ155" s="3">
        <v>4</v>
      </c>
      <c r="EK155" s="51">
        <v>0</v>
      </c>
      <c r="EL155" s="3">
        <v>0</v>
      </c>
      <c r="EM155" s="3">
        <v>0</v>
      </c>
      <c r="EN155" s="3">
        <v>0</v>
      </c>
      <c r="EO155" s="3">
        <v>0</v>
      </c>
      <c r="EP155" s="51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2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2" t="s">
        <v>189</v>
      </c>
      <c r="FG155"/>
    </row>
    <row r="156" spans="1:163" s="1" customFormat="1">
      <c r="A156" t="s">
        <v>50</v>
      </c>
      <c r="B156" t="s">
        <v>118</v>
      </c>
      <c r="C156" t="s">
        <v>15</v>
      </c>
      <c r="D156">
        <v>1</v>
      </c>
      <c r="E156" t="s">
        <v>187</v>
      </c>
      <c r="F156" t="str">
        <f t="shared" si="68"/>
        <v>TSHE-H-1N</v>
      </c>
      <c r="G156" s="15"/>
      <c r="H156" s="3">
        <v>48.613030000000002</v>
      </c>
      <c r="J156" s="3">
        <v>113.85563999999999</v>
      </c>
      <c r="K156" s="1">
        <f>AVERAGE(L129:L154)</f>
        <v>1445.5769230769231</v>
      </c>
      <c r="L156" s="3">
        <v>1276</v>
      </c>
      <c r="M156" s="3">
        <v>25</v>
      </c>
      <c r="N156" s="3">
        <v>235</v>
      </c>
      <c r="O156" s="15">
        <v>36.5</v>
      </c>
      <c r="P156" s="16">
        <v>1.3</v>
      </c>
      <c r="Q156" s="3">
        <v>10</v>
      </c>
      <c r="R156" s="3">
        <v>0</v>
      </c>
      <c r="S156" s="3">
        <v>0</v>
      </c>
      <c r="T156" s="3">
        <v>0</v>
      </c>
      <c r="U156">
        <v>6</v>
      </c>
      <c r="V156">
        <v>0</v>
      </c>
      <c r="W156">
        <v>0</v>
      </c>
      <c r="X156" s="3">
        <v>0</v>
      </c>
      <c r="Y156" s="3">
        <v>0</v>
      </c>
      <c r="Z156" s="3">
        <v>0</v>
      </c>
      <c r="AA156">
        <v>2</v>
      </c>
      <c r="AB156">
        <v>0</v>
      </c>
      <c r="AC156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>
        <v>4</v>
      </c>
      <c r="AK156">
        <v>0</v>
      </c>
      <c r="AL156">
        <v>0</v>
      </c>
      <c r="AM156">
        <v>1</v>
      </c>
      <c r="AN156" s="3">
        <v>0</v>
      </c>
      <c r="AO156" s="3">
        <v>0</v>
      </c>
      <c r="AP156">
        <v>2</v>
      </c>
      <c r="AQ156">
        <v>0</v>
      </c>
      <c r="AR156" s="3">
        <v>0</v>
      </c>
      <c r="AS156" s="3">
        <v>0</v>
      </c>
      <c r="AT156" s="3">
        <v>0</v>
      </c>
      <c r="AU156" s="3">
        <v>0</v>
      </c>
      <c r="AV156">
        <v>0</v>
      </c>
      <c r="AW156">
        <v>0</v>
      </c>
      <c r="AX156">
        <v>0</v>
      </c>
      <c r="AY156" s="3">
        <v>0</v>
      </c>
      <c r="AZ156" s="3">
        <v>0</v>
      </c>
      <c r="BA156" s="3">
        <v>0</v>
      </c>
      <c r="BB156" s="1">
        <f t="shared" si="69"/>
        <v>150</v>
      </c>
      <c r="BC156" s="3">
        <f t="shared" si="89"/>
        <v>40</v>
      </c>
      <c r="BD156" s="1">
        <f t="shared" si="90"/>
        <v>40</v>
      </c>
      <c r="BE156" s="1">
        <f t="shared" si="70"/>
        <v>0</v>
      </c>
      <c r="BF156" s="1">
        <f t="shared" si="91"/>
        <v>40</v>
      </c>
      <c r="BG156" s="1">
        <f t="shared" si="71"/>
        <v>110</v>
      </c>
      <c r="BH156" s="1">
        <f t="shared" si="72"/>
        <v>110</v>
      </c>
      <c r="BI156" s="1">
        <f t="shared" si="73"/>
        <v>0</v>
      </c>
      <c r="BJ156" s="1">
        <f t="shared" si="74"/>
        <v>110</v>
      </c>
      <c r="BK156" s="1">
        <f t="shared" si="75"/>
        <v>150</v>
      </c>
      <c r="BL156" s="1">
        <f t="shared" si="76"/>
        <v>0</v>
      </c>
      <c r="BM156" s="1">
        <f t="shared" si="77"/>
        <v>0</v>
      </c>
      <c r="BN156" s="41">
        <v>0</v>
      </c>
      <c r="BO156" s="41">
        <v>0</v>
      </c>
      <c r="BP156" s="41">
        <v>1</v>
      </c>
      <c r="BQ156" s="41">
        <v>0</v>
      </c>
      <c r="BR156" s="41">
        <v>0</v>
      </c>
      <c r="BS156" s="41">
        <v>0</v>
      </c>
      <c r="BT156" s="41">
        <v>1</v>
      </c>
      <c r="BU156" s="41">
        <v>0</v>
      </c>
      <c r="BV156" s="41">
        <v>1</v>
      </c>
      <c r="BW156" s="41">
        <v>0</v>
      </c>
      <c r="BX156" s="41">
        <v>0</v>
      </c>
      <c r="BY156" s="41">
        <v>0</v>
      </c>
      <c r="BZ156" s="41">
        <v>1</v>
      </c>
      <c r="CA156" s="41">
        <v>0</v>
      </c>
      <c r="CB156" s="41">
        <v>0</v>
      </c>
      <c r="CC156" s="41">
        <v>0</v>
      </c>
      <c r="CD156" s="41">
        <v>0</v>
      </c>
      <c r="CE156" s="41">
        <v>0</v>
      </c>
      <c r="CF156" s="41">
        <v>0</v>
      </c>
      <c r="CG156" s="41">
        <v>0</v>
      </c>
      <c r="CH156" s="41">
        <v>0</v>
      </c>
      <c r="CI156" s="41">
        <v>0</v>
      </c>
      <c r="CJ156" s="1">
        <f t="shared" si="79"/>
        <v>4</v>
      </c>
      <c r="CK156" s="1">
        <f t="shared" si="80"/>
        <v>4</v>
      </c>
      <c r="CL156" s="3">
        <f t="shared" ref="CL156:CL219" si="92">BZ156+CA156</f>
        <v>1</v>
      </c>
      <c r="CM156" s="3">
        <f t="shared" ref="CM156:CM219" si="93">CA156</f>
        <v>0</v>
      </c>
      <c r="CN156" s="3">
        <f t="shared" ref="CN156:CN219" si="94">CJ156-CL156</f>
        <v>3</v>
      </c>
      <c r="CO156" s="3">
        <f t="shared" ref="CO156:CO219" si="95">CK156-CM156</f>
        <v>4</v>
      </c>
      <c r="CP156">
        <v>5.2</v>
      </c>
      <c r="CQ156">
        <v>149</v>
      </c>
      <c r="CR156">
        <v>-3.4</v>
      </c>
      <c r="CS156">
        <v>15</v>
      </c>
      <c r="CT156" s="3">
        <f t="shared" si="78"/>
        <v>22.86</v>
      </c>
      <c r="CU156">
        <v>2</v>
      </c>
      <c r="CV156" s="3">
        <v>0.9</v>
      </c>
      <c r="CW156" s="3">
        <v>619</v>
      </c>
      <c r="CX156" s="63">
        <v>620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2" t="s">
        <v>189</v>
      </c>
      <c r="DE156" s="3">
        <v>1</v>
      </c>
      <c r="DF156" s="3">
        <v>1</v>
      </c>
      <c r="DG156" s="3">
        <v>0</v>
      </c>
      <c r="DH156" s="3">
        <v>0</v>
      </c>
      <c r="DI156" s="3">
        <v>0</v>
      </c>
      <c r="DJ156" s="1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89">
        <v>0</v>
      </c>
      <c r="DZ156" s="3">
        <v>0</v>
      </c>
      <c r="EA156" s="1">
        <v>1</v>
      </c>
      <c r="EB156" s="3">
        <v>0</v>
      </c>
      <c r="EC156" s="3">
        <v>1</v>
      </c>
      <c r="ED156" s="3">
        <v>0</v>
      </c>
      <c r="EE156" s="51">
        <v>0</v>
      </c>
      <c r="EF156" s="3">
        <v>1</v>
      </c>
      <c r="EG156" s="3">
        <v>0</v>
      </c>
      <c r="EH156" s="3">
        <v>0</v>
      </c>
      <c r="EI156" s="3">
        <v>0</v>
      </c>
      <c r="EJ156" s="3">
        <v>0</v>
      </c>
      <c r="EK156" s="51">
        <v>0</v>
      </c>
      <c r="EL156" s="3">
        <v>0</v>
      </c>
      <c r="EM156" s="3">
        <v>0</v>
      </c>
      <c r="EN156" s="3">
        <v>0</v>
      </c>
      <c r="EO156" s="3">
        <v>0</v>
      </c>
      <c r="EP156" s="51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2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2" t="s">
        <v>189</v>
      </c>
      <c r="FG156"/>
    </row>
    <row r="157" spans="1:163" s="1" customFormat="1">
      <c r="A157" t="s">
        <v>50</v>
      </c>
      <c r="B157" t="s">
        <v>118</v>
      </c>
      <c r="C157" t="s">
        <v>15</v>
      </c>
      <c r="D157">
        <v>2</v>
      </c>
      <c r="E157" t="s">
        <v>186</v>
      </c>
      <c r="F157" t="str">
        <f t="shared" si="68"/>
        <v>TSHE-H-2C</v>
      </c>
      <c r="G157" s="15"/>
      <c r="H157" s="3">
        <v>48.612380000000002</v>
      </c>
      <c r="J157" s="3">
        <v>113.85493</v>
      </c>
      <c r="L157" s="3">
        <v>1299</v>
      </c>
      <c r="M157" s="3">
        <v>24.8</v>
      </c>
      <c r="N157" s="3">
        <v>215</v>
      </c>
      <c r="O157" s="15">
        <v>32</v>
      </c>
      <c r="P157" s="16">
        <v>0.8</v>
      </c>
      <c r="Q157" s="3">
        <v>10</v>
      </c>
      <c r="R157" s="3">
        <v>0</v>
      </c>
      <c r="S157" s="3">
        <v>0</v>
      </c>
      <c r="T157" s="3">
        <v>0</v>
      </c>
      <c r="U157">
        <v>3</v>
      </c>
      <c r="V157">
        <v>0</v>
      </c>
      <c r="W157">
        <v>0</v>
      </c>
      <c r="X157" s="3">
        <v>0</v>
      </c>
      <c r="Y157" s="3">
        <v>0</v>
      </c>
      <c r="Z157" s="3">
        <v>0</v>
      </c>
      <c r="AA157">
        <v>5</v>
      </c>
      <c r="AB157">
        <v>0</v>
      </c>
      <c r="AC157">
        <v>0</v>
      </c>
      <c r="AD157" s="3">
        <v>0</v>
      </c>
      <c r="AE157" s="3">
        <v>0</v>
      </c>
      <c r="AF157" s="3">
        <v>0</v>
      </c>
      <c r="AG157" s="3">
        <v>1</v>
      </c>
      <c r="AH157" s="3">
        <v>0</v>
      </c>
      <c r="AI157" s="3">
        <v>0</v>
      </c>
      <c r="AJ157">
        <v>9</v>
      </c>
      <c r="AK157">
        <v>0</v>
      </c>
      <c r="AL157">
        <v>0</v>
      </c>
      <c r="AM157">
        <v>0</v>
      </c>
      <c r="AN157" s="3">
        <v>0</v>
      </c>
      <c r="AO157" s="3">
        <v>0</v>
      </c>
      <c r="AP157">
        <v>3</v>
      </c>
      <c r="AQ157">
        <v>0</v>
      </c>
      <c r="AR157" s="3">
        <v>0</v>
      </c>
      <c r="AS157" s="3">
        <v>0</v>
      </c>
      <c r="AT157" s="3">
        <v>0</v>
      </c>
      <c r="AU157" s="3">
        <v>0</v>
      </c>
      <c r="AV157">
        <v>0</v>
      </c>
      <c r="AW157">
        <v>0</v>
      </c>
      <c r="AX157">
        <v>0</v>
      </c>
      <c r="AY157" s="3">
        <v>0</v>
      </c>
      <c r="AZ157" s="3">
        <v>0</v>
      </c>
      <c r="BA157" s="3">
        <v>0</v>
      </c>
      <c r="BB157" s="1">
        <f t="shared" si="69"/>
        <v>210</v>
      </c>
      <c r="BC157" s="3">
        <f t="shared" si="89"/>
        <v>90</v>
      </c>
      <c r="BD157" s="1">
        <f t="shared" si="90"/>
        <v>90</v>
      </c>
      <c r="BE157" s="1">
        <f t="shared" si="70"/>
        <v>0</v>
      </c>
      <c r="BF157" s="1">
        <f t="shared" si="91"/>
        <v>90</v>
      </c>
      <c r="BG157" s="1">
        <f t="shared" si="71"/>
        <v>120</v>
      </c>
      <c r="BH157" s="1">
        <f t="shared" si="72"/>
        <v>120</v>
      </c>
      <c r="BI157" s="1">
        <f t="shared" si="73"/>
        <v>0</v>
      </c>
      <c r="BJ157" s="1">
        <f t="shared" si="74"/>
        <v>120</v>
      </c>
      <c r="BK157" s="1">
        <f t="shared" si="75"/>
        <v>210</v>
      </c>
      <c r="BL157" s="1">
        <f t="shared" si="76"/>
        <v>0</v>
      </c>
      <c r="BM157" s="1">
        <f t="shared" si="77"/>
        <v>0</v>
      </c>
      <c r="BN157" s="41">
        <v>0</v>
      </c>
      <c r="BO157" s="41">
        <v>0</v>
      </c>
      <c r="BP157" s="41">
        <v>3</v>
      </c>
      <c r="BQ157" s="41">
        <v>0</v>
      </c>
      <c r="BR157" s="41">
        <v>0</v>
      </c>
      <c r="BS157" s="41">
        <v>0</v>
      </c>
      <c r="BT157" s="41">
        <v>2</v>
      </c>
      <c r="BU157" s="41">
        <v>0</v>
      </c>
      <c r="BV157" s="41">
        <v>1</v>
      </c>
      <c r="BW157" s="41">
        <v>0</v>
      </c>
      <c r="BX157" s="41">
        <v>0</v>
      </c>
      <c r="BY157" s="41">
        <v>0</v>
      </c>
      <c r="BZ157" s="41">
        <v>6</v>
      </c>
      <c r="CA157" s="41">
        <v>0</v>
      </c>
      <c r="CB157" s="41">
        <v>0</v>
      </c>
      <c r="CC157" s="41">
        <v>0</v>
      </c>
      <c r="CD157" s="41">
        <v>1</v>
      </c>
      <c r="CE157" s="41">
        <v>1</v>
      </c>
      <c r="CF157" s="41">
        <v>0</v>
      </c>
      <c r="CG157" s="41">
        <v>0</v>
      </c>
      <c r="CH157" s="41">
        <v>0</v>
      </c>
      <c r="CI157" s="41">
        <v>0</v>
      </c>
      <c r="CJ157" s="1">
        <f t="shared" si="79"/>
        <v>14</v>
      </c>
      <c r="CK157" s="1">
        <f t="shared" si="80"/>
        <v>13</v>
      </c>
      <c r="CL157" s="3">
        <f t="shared" si="92"/>
        <v>6</v>
      </c>
      <c r="CM157" s="3">
        <f t="shared" si="93"/>
        <v>0</v>
      </c>
      <c r="CN157" s="3">
        <f t="shared" si="94"/>
        <v>8</v>
      </c>
      <c r="CO157" s="3">
        <f t="shared" si="95"/>
        <v>13</v>
      </c>
      <c r="CP157">
        <v>2.8</v>
      </c>
      <c r="CQ157">
        <v>145</v>
      </c>
      <c r="CR157">
        <v>-0.3</v>
      </c>
      <c r="CS157">
        <v>17</v>
      </c>
      <c r="CT157" s="3">
        <f t="shared" si="78"/>
        <v>24.701000000000004</v>
      </c>
      <c r="CU157">
        <v>5</v>
      </c>
      <c r="CV157" s="3">
        <v>0.8</v>
      </c>
      <c r="CW157" s="3">
        <v>625</v>
      </c>
      <c r="CX157" s="63">
        <v>626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2" t="s">
        <v>189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1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89">
        <v>0</v>
      </c>
      <c r="DZ157" s="3">
        <v>0</v>
      </c>
      <c r="EA157" s="3">
        <v>0</v>
      </c>
      <c r="EB157" s="3">
        <v>0</v>
      </c>
      <c r="EC157" s="3">
        <v>4</v>
      </c>
      <c r="ED157" s="3">
        <v>0</v>
      </c>
      <c r="EE157" s="51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51">
        <v>0</v>
      </c>
      <c r="EL157" s="3">
        <v>0</v>
      </c>
      <c r="EM157" s="3">
        <v>0</v>
      </c>
      <c r="EN157" s="3">
        <v>0</v>
      </c>
      <c r="EO157" s="3">
        <v>0</v>
      </c>
      <c r="EP157" s="51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2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2" t="s">
        <v>189</v>
      </c>
      <c r="FG157"/>
    </row>
    <row r="158" spans="1:163" s="1" customFormat="1">
      <c r="A158" t="s">
        <v>50</v>
      </c>
      <c r="B158" t="s">
        <v>118</v>
      </c>
      <c r="C158" t="s">
        <v>15</v>
      </c>
      <c r="D158">
        <v>2</v>
      </c>
      <c r="E158" t="s">
        <v>187</v>
      </c>
      <c r="F158" t="str">
        <f t="shared" si="68"/>
        <v>TSHE-H-2N</v>
      </c>
      <c r="G158" s="15"/>
      <c r="H158" s="3">
        <v>48.612099999999998</v>
      </c>
      <c r="J158" s="3">
        <v>113.85477</v>
      </c>
      <c r="L158" s="3">
        <v>1297</v>
      </c>
      <c r="M158" s="3">
        <v>22.4</v>
      </c>
      <c r="N158" s="3">
        <v>225</v>
      </c>
      <c r="O158" s="15">
        <v>35.5</v>
      </c>
      <c r="P158" s="16">
        <v>1</v>
      </c>
      <c r="Q158" s="3">
        <v>10</v>
      </c>
      <c r="R158" s="3">
        <v>0</v>
      </c>
      <c r="S158" s="3">
        <v>0</v>
      </c>
      <c r="T158" s="3">
        <v>0</v>
      </c>
      <c r="U158">
        <v>0</v>
      </c>
      <c r="V158">
        <v>0</v>
      </c>
      <c r="W158">
        <v>0</v>
      </c>
      <c r="X158" s="3">
        <v>0</v>
      </c>
      <c r="Y158" s="3">
        <v>0</v>
      </c>
      <c r="Z158" s="3">
        <v>0</v>
      </c>
      <c r="AA158">
        <v>2</v>
      </c>
      <c r="AB158">
        <v>0</v>
      </c>
      <c r="AC158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1</v>
      </c>
      <c r="AI158" s="3">
        <v>0</v>
      </c>
      <c r="AJ158">
        <v>10</v>
      </c>
      <c r="AK158">
        <v>0</v>
      </c>
      <c r="AL158">
        <v>0</v>
      </c>
      <c r="AM158">
        <v>0</v>
      </c>
      <c r="AN158" s="3">
        <v>0</v>
      </c>
      <c r="AO158" s="3">
        <v>0</v>
      </c>
      <c r="AP158">
        <v>0</v>
      </c>
      <c r="AQ158">
        <v>0</v>
      </c>
      <c r="AR158" s="3">
        <v>0</v>
      </c>
      <c r="AS158" s="3">
        <v>0</v>
      </c>
      <c r="AT158" s="3">
        <v>0</v>
      </c>
      <c r="AU158" s="3">
        <v>0</v>
      </c>
      <c r="AV158">
        <v>0</v>
      </c>
      <c r="AW158">
        <v>0</v>
      </c>
      <c r="AX158">
        <v>0</v>
      </c>
      <c r="AY158" s="3">
        <v>0</v>
      </c>
      <c r="AZ158" s="3">
        <v>0</v>
      </c>
      <c r="BA158" s="3">
        <v>0</v>
      </c>
      <c r="BB158" s="1">
        <f t="shared" si="69"/>
        <v>130</v>
      </c>
      <c r="BC158" s="3">
        <f t="shared" si="89"/>
        <v>100</v>
      </c>
      <c r="BD158" s="1">
        <f t="shared" si="90"/>
        <v>100</v>
      </c>
      <c r="BE158" s="1">
        <f t="shared" si="70"/>
        <v>0</v>
      </c>
      <c r="BF158" s="1">
        <f t="shared" si="91"/>
        <v>100</v>
      </c>
      <c r="BG158" s="1">
        <f t="shared" si="71"/>
        <v>20</v>
      </c>
      <c r="BH158" s="1">
        <f t="shared" si="72"/>
        <v>30</v>
      </c>
      <c r="BI158" s="1">
        <f t="shared" si="73"/>
        <v>10</v>
      </c>
      <c r="BJ158" s="1">
        <f t="shared" si="74"/>
        <v>30</v>
      </c>
      <c r="BK158" s="1">
        <f t="shared" si="75"/>
        <v>120</v>
      </c>
      <c r="BL158" s="1">
        <f t="shared" si="76"/>
        <v>10</v>
      </c>
      <c r="BM158" s="1">
        <f t="shared" si="77"/>
        <v>0</v>
      </c>
      <c r="BN158" s="41">
        <v>0</v>
      </c>
      <c r="BO158" s="41">
        <v>0</v>
      </c>
      <c r="BP158" s="41">
        <v>0</v>
      </c>
      <c r="BQ158" s="41">
        <v>0</v>
      </c>
      <c r="BR158" s="41">
        <v>0</v>
      </c>
      <c r="BS158" s="41">
        <v>0</v>
      </c>
      <c r="BT158" s="41">
        <v>1</v>
      </c>
      <c r="BU158" s="41">
        <v>0</v>
      </c>
      <c r="BV158" s="41">
        <v>0</v>
      </c>
      <c r="BW158" s="41">
        <v>0</v>
      </c>
      <c r="BX158" s="41">
        <v>0</v>
      </c>
      <c r="BY158" s="41">
        <v>0</v>
      </c>
      <c r="BZ158" s="41">
        <v>2</v>
      </c>
      <c r="CA158" s="41">
        <v>0</v>
      </c>
      <c r="CB158" s="41">
        <v>0</v>
      </c>
      <c r="CC158" s="41">
        <v>0</v>
      </c>
      <c r="CD158" s="41">
        <v>0</v>
      </c>
      <c r="CE158" s="41">
        <v>0</v>
      </c>
      <c r="CF158" s="41">
        <v>0</v>
      </c>
      <c r="CG158" s="41">
        <v>0</v>
      </c>
      <c r="CH158" s="41">
        <v>0</v>
      </c>
      <c r="CI158" s="41">
        <v>0</v>
      </c>
      <c r="CJ158" s="1">
        <f t="shared" si="79"/>
        <v>3</v>
      </c>
      <c r="CK158" s="1">
        <f t="shared" si="80"/>
        <v>3</v>
      </c>
      <c r="CL158" s="3">
        <f t="shared" si="92"/>
        <v>2</v>
      </c>
      <c r="CM158" s="3">
        <f t="shared" si="93"/>
        <v>0</v>
      </c>
      <c r="CN158" s="3">
        <f t="shared" si="94"/>
        <v>1</v>
      </c>
      <c r="CO158" s="3">
        <f t="shared" si="95"/>
        <v>3</v>
      </c>
      <c r="CP158">
        <v>0.5</v>
      </c>
      <c r="CQ158">
        <v>119</v>
      </c>
      <c r="CR158">
        <v>-7.5</v>
      </c>
      <c r="CS158">
        <v>17</v>
      </c>
      <c r="CT158" s="3">
        <f t="shared" si="78"/>
        <v>21.504999999999999</v>
      </c>
      <c r="CU158">
        <v>2</v>
      </c>
      <c r="CV158" s="3">
        <v>0.9</v>
      </c>
      <c r="CW158" s="3">
        <v>623</v>
      </c>
      <c r="CX158" s="63">
        <v>624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2" t="s">
        <v>189</v>
      </c>
      <c r="DE158" s="3">
        <v>5</v>
      </c>
      <c r="DF158" s="3">
        <v>5</v>
      </c>
      <c r="DG158" s="3">
        <v>11</v>
      </c>
      <c r="DH158" s="3">
        <v>0</v>
      </c>
      <c r="DI158" s="3">
        <v>0</v>
      </c>
      <c r="DJ158" s="1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89">
        <v>0</v>
      </c>
      <c r="DZ158" s="3">
        <v>1</v>
      </c>
      <c r="EA158" s="3">
        <v>3</v>
      </c>
      <c r="EB158" s="3">
        <v>1</v>
      </c>
      <c r="EC158" s="3">
        <v>1</v>
      </c>
      <c r="ED158" s="3">
        <v>0</v>
      </c>
      <c r="EE158" s="51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51">
        <v>0</v>
      </c>
      <c r="EL158" s="3">
        <v>0</v>
      </c>
      <c r="EM158" s="3">
        <v>0</v>
      </c>
      <c r="EN158" s="3">
        <v>0</v>
      </c>
      <c r="EO158" s="3">
        <v>0</v>
      </c>
      <c r="EP158" s="51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1</v>
      </c>
      <c r="EW158" s="3">
        <v>0</v>
      </c>
      <c r="EX158" s="3">
        <v>0</v>
      </c>
      <c r="EY158" s="3">
        <v>0</v>
      </c>
      <c r="EZ158" s="2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2" t="s">
        <v>189</v>
      </c>
      <c r="FG158"/>
    </row>
    <row r="159" spans="1:163" s="1" customFormat="1">
      <c r="A159" t="s">
        <v>50</v>
      </c>
      <c r="B159" t="s">
        <v>118</v>
      </c>
      <c r="C159" t="s">
        <v>15</v>
      </c>
      <c r="D159">
        <v>3</v>
      </c>
      <c r="E159" t="s">
        <v>186</v>
      </c>
      <c r="F159" t="str">
        <f t="shared" si="68"/>
        <v>TSHE-H-3C</v>
      </c>
      <c r="G159" s="15"/>
      <c r="H159" s="3">
        <v>48.611849999999997</v>
      </c>
      <c r="J159" s="3">
        <v>113.85517</v>
      </c>
      <c r="L159" s="3">
        <v>1278</v>
      </c>
      <c r="M159" s="3">
        <v>26.5</v>
      </c>
      <c r="N159" s="3">
        <v>225</v>
      </c>
      <c r="O159" s="15">
        <v>27.8</v>
      </c>
      <c r="P159" s="16">
        <v>1.4</v>
      </c>
      <c r="Q159" s="3">
        <v>10</v>
      </c>
      <c r="R159" s="3">
        <v>0</v>
      </c>
      <c r="S159" s="3">
        <v>0</v>
      </c>
      <c r="T159" s="3">
        <v>0</v>
      </c>
      <c r="U159">
        <v>0</v>
      </c>
      <c r="V159">
        <v>0</v>
      </c>
      <c r="W159">
        <v>0</v>
      </c>
      <c r="X159" s="3">
        <v>0</v>
      </c>
      <c r="Y159" s="3">
        <v>0</v>
      </c>
      <c r="Z159" s="3">
        <v>0</v>
      </c>
      <c r="AA159">
        <v>7</v>
      </c>
      <c r="AB159">
        <v>0</v>
      </c>
      <c r="AC159">
        <v>1</v>
      </c>
      <c r="AD159" s="3">
        <v>0</v>
      </c>
      <c r="AE159" s="3">
        <v>0</v>
      </c>
      <c r="AF159" s="3">
        <v>0</v>
      </c>
      <c r="AG159" s="3">
        <v>1</v>
      </c>
      <c r="AH159" s="3">
        <v>0</v>
      </c>
      <c r="AI159" s="3">
        <v>0</v>
      </c>
      <c r="AJ159">
        <v>2</v>
      </c>
      <c r="AK159">
        <v>0</v>
      </c>
      <c r="AL159">
        <v>0</v>
      </c>
      <c r="AM159">
        <v>0</v>
      </c>
      <c r="AN159" s="3">
        <v>0</v>
      </c>
      <c r="AO159" s="3">
        <v>0</v>
      </c>
      <c r="AP159">
        <v>0</v>
      </c>
      <c r="AQ159">
        <v>0</v>
      </c>
      <c r="AR159" s="3">
        <v>0</v>
      </c>
      <c r="AS159" s="3">
        <v>0</v>
      </c>
      <c r="AT159" s="3">
        <v>0</v>
      </c>
      <c r="AU159" s="3">
        <v>0</v>
      </c>
      <c r="AV159">
        <v>0</v>
      </c>
      <c r="AW159">
        <v>0</v>
      </c>
      <c r="AX159">
        <v>0</v>
      </c>
      <c r="AY159" s="3">
        <v>0</v>
      </c>
      <c r="AZ159" s="3">
        <v>0</v>
      </c>
      <c r="BA159" s="3">
        <v>0</v>
      </c>
      <c r="BB159" s="1">
        <f t="shared" si="69"/>
        <v>110</v>
      </c>
      <c r="BC159" s="3">
        <f t="shared" si="89"/>
        <v>20</v>
      </c>
      <c r="BD159" s="1">
        <f t="shared" si="90"/>
        <v>20</v>
      </c>
      <c r="BE159" s="1">
        <f t="shared" si="70"/>
        <v>0</v>
      </c>
      <c r="BF159" s="1">
        <f t="shared" si="91"/>
        <v>20</v>
      </c>
      <c r="BG159" s="1">
        <f t="shared" si="71"/>
        <v>80</v>
      </c>
      <c r="BH159" s="1">
        <f t="shared" si="72"/>
        <v>80</v>
      </c>
      <c r="BI159" s="1">
        <f t="shared" si="73"/>
        <v>10</v>
      </c>
      <c r="BJ159" s="1">
        <f t="shared" si="74"/>
        <v>90</v>
      </c>
      <c r="BK159" s="1">
        <f t="shared" si="75"/>
        <v>100</v>
      </c>
      <c r="BL159" s="1">
        <f t="shared" si="76"/>
        <v>0</v>
      </c>
      <c r="BM159" s="1">
        <f t="shared" si="77"/>
        <v>10</v>
      </c>
      <c r="BN159" s="41">
        <v>0</v>
      </c>
      <c r="BO159" s="41">
        <v>0</v>
      </c>
      <c r="BP159" s="41">
        <v>0</v>
      </c>
      <c r="BQ159" s="41">
        <v>0</v>
      </c>
      <c r="BR159" s="41">
        <v>0</v>
      </c>
      <c r="BS159" s="41">
        <v>0</v>
      </c>
      <c r="BT159" s="41">
        <v>5</v>
      </c>
      <c r="BU159" s="41">
        <v>1</v>
      </c>
      <c r="BV159" s="41">
        <v>0</v>
      </c>
      <c r="BW159" s="41">
        <v>0</v>
      </c>
      <c r="BX159" s="41">
        <v>0</v>
      </c>
      <c r="BY159" s="41">
        <v>0</v>
      </c>
      <c r="BZ159" s="41">
        <v>8</v>
      </c>
      <c r="CA159" s="41">
        <v>0</v>
      </c>
      <c r="CB159" s="41">
        <v>0</v>
      </c>
      <c r="CC159" s="41">
        <v>0</v>
      </c>
      <c r="CD159" s="41">
        <v>0</v>
      </c>
      <c r="CE159" s="41">
        <v>0</v>
      </c>
      <c r="CF159" s="41">
        <v>0</v>
      </c>
      <c r="CG159" s="41">
        <v>0</v>
      </c>
      <c r="CH159" s="41">
        <v>0</v>
      </c>
      <c r="CI159" s="41">
        <v>0</v>
      </c>
      <c r="CJ159" s="1">
        <f t="shared" si="79"/>
        <v>14</v>
      </c>
      <c r="CK159" s="1">
        <f t="shared" si="80"/>
        <v>13</v>
      </c>
      <c r="CL159" s="3">
        <f t="shared" si="92"/>
        <v>8</v>
      </c>
      <c r="CM159" s="3">
        <f t="shared" si="93"/>
        <v>0</v>
      </c>
      <c r="CN159" s="3">
        <f t="shared" si="94"/>
        <v>6</v>
      </c>
      <c r="CO159" s="3">
        <f t="shared" si="95"/>
        <v>13</v>
      </c>
      <c r="CP159">
        <v>3.9</v>
      </c>
      <c r="CQ159">
        <v>118</v>
      </c>
      <c r="CR159">
        <v>-4.2</v>
      </c>
      <c r="CS159">
        <v>11</v>
      </c>
      <c r="CT159" s="3">
        <f t="shared" si="78"/>
        <v>13.442</v>
      </c>
      <c r="CU159">
        <v>4</v>
      </c>
      <c r="CV159" s="3">
        <v>1</v>
      </c>
      <c r="CW159" s="3">
        <v>627</v>
      </c>
      <c r="CX159" s="3">
        <v>628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2" t="s">
        <v>189</v>
      </c>
      <c r="DE159" s="3">
        <v>0</v>
      </c>
      <c r="DF159" s="3">
        <v>2</v>
      </c>
      <c r="DG159" s="3">
        <v>0</v>
      </c>
      <c r="DH159" s="3">
        <v>0</v>
      </c>
      <c r="DI159" s="3">
        <v>0</v>
      </c>
      <c r="DJ159" s="1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89">
        <v>0</v>
      </c>
      <c r="DZ159" s="3">
        <v>1</v>
      </c>
      <c r="EA159" s="3">
        <v>1</v>
      </c>
      <c r="EB159" s="3">
        <v>0</v>
      </c>
      <c r="EC159" s="3">
        <v>1</v>
      </c>
      <c r="ED159" s="3">
        <v>0</v>
      </c>
      <c r="EE159" s="51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51">
        <v>0</v>
      </c>
      <c r="EL159" s="3">
        <v>0</v>
      </c>
      <c r="EM159" s="3">
        <v>0</v>
      </c>
      <c r="EN159" s="3">
        <v>0</v>
      </c>
      <c r="EO159" s="3">
        <v>0</v>
      </c>
      <c r="EP159" s="51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1">
        <v>1</v>
      </c>
      <c r="EY159" s="3">
        <v>0</v>
      </c>
      <c r="EZ159" s="2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2" t="s">
        <v>189</v>
      </c>
      <c r="FG159"/>
    </row>
    <row r="160" spans="1:163" s="1" customFormat="1">
      <c r="A160" t="s">
        <v>50</v>
      </c>
      <c r="B160" t="s">
        <v>118</v>
      </c>
      <c r="C160" t="s">
        <v>15</v>
      </c>
      <c r="D160">
        <v>3</v>
      </c>
      <c r="E160" t="s">
        <v>187</v>
      </c>
      <c r="F160" t="str">
        <f t="shared" si="68"/>
        <v>TSHE-H-3N</v>
      </c>
      <c r="G160" s="15"/>
      <c r="H160" s="3">
        <v>48.611879999999999</v>
      </c>
      <c r="J160" s="3">
        <v>113.85547</v>
      </c>
      <c r="L160" s="3">
        <v>1271</v>
      </c>
      <c r="M160" s="3">
        <v>30.2</v>
      </c>
      <c r="N160" s="3">
        <v>230</v>
      </c>
      <c r="O160" s="15">
        <v>27.8</v>
      </c>
      <c r="P160" s="16">
        <v>1.8</v>
      </c>
      <c r="Q160" s="3">
        <v>10</v>
      </c>
      <c r="R160" s="3">
        <v>0</v>
      </c>
      <c r="S160" s="3">
        <v>0</v>
      </c>
      <c r="T160" s="3">
        <v>0</v>
      </c>
      <c r="U160">
        <v>1</v>
      </c>
      <c r="V160">
        <v>1</v>
      </c>
      <c r="W160">
        <v>0</v>
      </c>
      <c r="X160" s="3">
        <v>0</v>
      </c>
      <c r="Y160" s="3">
        <v>0</v>
      </c>
      <c r="Z160" s="3">
        <v>0</v>
      </c>
      <c r="AA160">
        <v>4</v>
      </c>
      <c r="AB160">
        <v>0</v>
      </c>
      <c r="AC160">
        <v>0</v>
      </c>
      <c r="AD160" s="3">
        <v>0</v>
      </c>
      <c r="AE160" s="3">
        <v>0</v>
      </c>
      <c r="AF160" s="3">
        <v>0</v>
      </c>
      <c r="AG160" s="3">
        <v>1</v>
      </c>
      <c r="AH160" s="3">
        <v>0</v>
      </c>
      <c r="AI160" s="3">
        <v>0</v>
      </c>
      <c r="AJ160">
        <v>2</v>
      </c>
      <c r="AK160">
        <v>0</v>
      </c>
      <c r="AL160">
        <v>0</v>
      </c>
      <c r="AM160">
        <v>0</v>
      </c>
      <c r="AN160" s="3">
        <v>0</v>
      </c>
      <c r="AO160" s="3">
        <v>0</v>
      </c>
      <c r="AP160">
        <v>0</v>
      </c>
      <c r="AQ160">
        <v>0</v>
      </c>
      <c r="AR160" s="3">
        <v>0</v>
      </c>
      <c r="AS160" s="3">
        <v>0</v>
      </c>
      <c r="AT160" s="3">
        <v>0</v>
      </c>
      <c r="AU160" s="3">
        <v>0</v>
      </c>
      <c r="AV160">
        <v>0</v>
      </c>
      <c r="AW160">
        <v>0</v>
      </c>
      <c r="AX160">
        <v>0</v>
      </c>
      <c r="AY160" s="3">
        <v>0</v>
      </c>
      <c r="AZ160" s="3">
        <v>0</v>
      </c>
      <c r="BA160" s="3">
        <v>0</v>
      </c>
      <c r="BB160" s="1">
        <f t="shared" si="69"/>
        <v>90</v>
      </c>
      <c r="BC160" s="3">
        <f t="shared" si="89"/>
        <v>20</v>
      </c>
      <c r="BD160" s="1">
        <f t="shared" si="90"/>
        <v>20</v>
      </c>
      <c r="BE160" s="1">
        <f t="shared" si="70"/>
        <v>0</v>
      </c>
      <c r="BF160" s="1">
        <f t="shared" si="91"/>
        <v>20</v>
      </c>
      <c r="BG160" s="1">
        <f t="shared" si="71"/>
        <v>60</v>
      </c>
      <c r="BH160" s="1">
        <f t="shared" si="72"/>
        <v>70</v>
      </c>
      <c r="BI160" s="1">
        <f t="shared" si="73"/>
        <v>10</v>
      </c>
      <c r="BJ160" s="1">
        <f t="shared" si="74"/>
        <v>70</v>
      </c>
      <c r="BK160" s="1">
        <f t="shared" si="75"/>
        <v>80</v>
      </c>
      <c r="BL160" s="1">
        <f t="shared" si="76"/>
        <v>10</v>
      </c>
      <c r="BM160" s="1">
        <f t="shared" si="77"/>
        <v>0</v>
      </c>
      <c r="BN160" s="41">
        <v>0</v>
      </c>
      <c r="BO160" s="41">
        <v>0</v>
      </c>
      <c r="BP160" s="41">
        <v>0</v>
      </c>
      <c r="BQ160" s="41">
        <v>0</v>
      </c>
      <c r="BR160" s="41">
        <v>0</v>
      </c>
      <c r="BS160" s="41">
        <v>0</v>
      </c>
      <c r="BT160" s="41">
        <v>2</v>
      </c>
      <c r="BU160" s="41">
        <v>0</v>
      </c>
      <c r="BV160" s="41">
        <v>0</v>
      </c>
      <c r="BW160" s="41">
        <v>0</v>
      </c>
      <c r="BX160" s="41">
        <v>0</v>
      </c>
      <c r="BY160" s="41">
        <v>0</v>
      </c>
      <c r="BZ160" s="41">
        <v>1</v>
      </c>
      <c r="CA160" s="41">
        <v>0</v>
      </c>
      <c r="CB160" s="41">
        <v>0</v>
      </c>
      <c r="CC160" s="41">
        <v>0</v>
      </c>
      <c r="CD160" s="41">
        <v>0</v>
      </c>
      <c r="CE160" s="41">
        <v>0</v>
      </c>
      <c r="CF160" s="41">
        <v>0</v>
      </c>
      <c r="CG160" s="41">
        <v>0</v>
      </c>
      <c r="CH160" s="41">
        <v>0</v>
      </c>
      <c r="CI160" s="41">
        <v>0</v>
      </c>
      <c r="CJ160" s="1">
        <f t="shared" si="79"/>
        <v>3</v>
      </c>
      <c r="CK160" s="1">
        <f t="shared" si="80"/>
        <v>3</v>
      </c>
      <c r="CL160" s="3">
        <f t="shared" si="92"/>
        <v>1</v>
      </c>
      <c r="CM160" s="3">
        <f t="shared" si="93"/>
        <v>0</v>
      </c>
      <c r="CN160" s="3">
        <f t="shared" si="94"/>
        <v>2</v>
      </c>
      <c r="CO160" s="3">
        <f t="shared" si="95"/>
        <v>3</v>
      </c>
      <c r="CP160">
        <v>3.5</v>
      </c>
      <c r="CQ160">
        <v>95.6</v>
      </c>
      <c r="CR160">
        <v>-10</v>
      </c>
      <c r="CS160">
        <v>10</v>
      </c>
      <c r="CT160" s="3">
        <f t="shared" si="78"/>
        <v>10.56</v>
      </c>
      <c r="CU160">
        <v>1</v>
      </c>
      <c r="CV160" s="3">
        <v>0.25</v>
      </c>
      <c r="CW160" s="3">
        <v>629</v>
      </c>
      <c r="CX160" s="88">
        <v>630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2" t="s">
        <v>189</v>
      </c>
      <c r="DE160" s="3">
        <v>7</v>
      </c>
      <c r="DF160" s="3">
        <v>6</v>
      </c>
      <c r="DG160" s="3">
        <v>0</v>
      </c>
      <c r="DH160" s="3">
        <v>0</v>
      </c>
      <c r="DI160" s="3">
        <v>0</v>
      </c>
      <c r="DJ160" s="1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89">
        <v>0</v>
      </c>
      <c r="DZ160" s="3">
        <v>1</v>
      </c>
      <c r="EA160" s="3">
        <v>1</v>
      </c>
      <c r="EB160" s="3">
        <v>1</v>
      </c>
      <c r="EC160" s="3">
        <v>0</v>
      </c>
      <c r="ED160" s="3">
        <v>0</v>
      </c>
      <c r="EE160" s="51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51">
        <v>0</v>
      </c>
      <c r="EL160" s="3">
        <v>0</v>
      </c>
      <c r="EM160" s="3">
        <v>0</v>
      </c>
      <c r="EN160" s="3">
        <v>0</v>
      </c>
      <c r="EO160" s="3">
        <v>0</v>
      </c>
      <c r="EP160" s="51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2</v>
      </c>
      <c r="EW160" s="1">
        <v>1</v>
      </c>
      <c r="EX160" s="1">
        <v>1</v>
      </c>
      <c r="EY160" s="3">
        <v>0</v>
      </c>
      <c r="EZ160" s="2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2" t="s">
        <v>189</v>
      </c>
      <c r="FG160"/>
    </row>
    <row r="161" spans="1:163" s="40" customFormat="1">
      <c r="A161" s="38" t="s">
        <v>50</v>
      </c>
      <c r="B161" s="38" t="s">
        <v>118</v>
      </c>
      <c r="C161" s="38" t="s">
        <v>15</v>
      </c>
      <c r="D161" s="38">
        <v>4</v>
      </c>
      <c r="E161" s="38" t="s">
        <v>186</v>
      </c>
      <c r="F161" s="38" t="str">
        <f t="shared" si="68"/>
        <v>TSHE-H-4C</v>
      </c>
      <c r="G161" s="95"/>
      <c r="H161" s="40">
        <v>48.614879999999999</v>
      </c>
      <c r="J161" s="40">
        <v>113.85588</v>
      </c>
      <c r="L161" s="40">
        <v>1343</v>
      </c>
      <c r="M161" s="40">
        <v>50.7</v>
      </c>
      <c r="N161" s="40">
        <v>255</v>
      </c>
      <c r="O161" s="95">
        <v>29.7</v>
      </c>
      <c r="P161" s="96">
        <v>0.7</v>
      </c>
      <c r="Q161" s="40">
        <v>10</v>
      </c>
      <c r="R161" s="40">
        <v>0</v>
      </c>
      <c r="S161" s="40">
        <v>0</v>
      </c>
      <c r="T161" s="40">
        <v>0</v>
      </c>
      <c r="U161" s="38">
        <v>6</v>
      </c>
      <c r="V161" s="38">
        <v>0</v>
      </c>
      <c r="W161" s="38">
        <v>0</v>
      </c>
      <c r="X161" s="40">
        <v>0</v>
      </c>
      <c r="Y161" s="40">
        <v>0</v>
      </c>
      <c r="Z161" s="40">
        <v>0</v>
      </c>
      <c r="AA161" s="38">
        <v>1</v>
      </c>
      <c r="AB161" s="38">
        <v>1</v>
      </c>
      <c r="AC161" s="38">
        <v>0</v>
      </c>
      <c r="AD161" s="40">
        <v>0</v>
      </c>
      <c r="AE161" s="40">
        <v>0</v>
      </c>
      <c r="AF161" s="40">
        <v>0</v>
      </c>
      <c r="AG161" s="40">
        <v>1</v>
      </c>
      <c r="AH161" s="40">
        <v>0</v>
      </c>
      <c r="AI161" s="40">
        <v>0</v>
      </c>
      <c r="AJ161" s="38">
        <v>0</v>
      </c>
      <c r="AK161" s="38">
        <v>0</v>
      </c>
      <c r="AL161" s="40">
        <v>0</v>
      </c>
      <c r="AM161" s="38">
        <v>0</v>
      </c>
      <c r="AN161" s="40">
        <v>0</v>
      </c>
      <c r="AO161" s="40">
        <v>0</v>
      </c>
      <c r="AP161" s="38">
        <v>1</v>
      </c>
      <c r="AQ161" s="40">
        <v>0</v>
      </c>
      <c r="AR161" s="40">
        <v>0</v>
      </c>
      <c r="AS161" s="40">
        <v>0</v>
      </c>
      <c r="AT161" s="40">
        <v>0</v>
      </c>
      <c r="AU161" s="40">
        <v>0</v>
      </c>
      <c r="AV161" s="38">
        <v>0</v>
      </c>
      <c r="AW161" s="38">
        <v>0</v>
      </c>
      <c r="AX161" s="38">
        <v>0</v>
      </c>
      <c r="AY161" s="40">
        <v>0</v>
      </c>
      <c r="AZ161" s="40">
        <v>0</v>
      </c>
      <c r="BA161" s="40">
        <v>0</v>
      </c>
      <c r="BB161" s="40">
        <f t="shared" si="69"/>
        <v>100</v>
      </c>
      <c r="BC161" s="40">
        <f t="shared" si="89"/>
        <v>0</v>
      </c>
      <c r="BD161" s="40">
        <f t="shared" si="90"/>
        <v>0</v>
      </c>
      <c r="BE161" s="40">
        <f t="shared" si="70"/>
        <v>0</v>
      </c>
      <c r="BF161" s="40">
        <f t="shared" si="91"/>
        <v>0</v>
      </c>
      <c r="BG161" s="40">
        <f t="shared" si="71"/>
        <v>90</v>
      </c>
      <c r="BH161" s="40">
        <f t="shared" si="72"/>
        <v>100</v>
      </c>
      <c r="BI161" s="40">
        <f t="shared" si="73"/>
        <v>10</v>
      </c>
      <c r="BJ161" s="40">
        <f t="shared" si="74"/>
        <v>100</v>
      </c>
      <c r="BK161" s="40">
        <f t="shared" si="75"/>
        <v>90</v>
      </c>
      <c r="BL161" s="40">
        <f t="shared" si="76"/>
        <v>10</v>
      </c>
      <c r="BM161" s="40">
        <f t="shared" si="77"/>
        <v>0</v>
      </c>
      <c r="BN161" s="38">
        <v>0</v>
      </c>
      <c r="BO161" s="38">
        <v>0</v>
      </c>
      <c r="BP161" s="38">
        <v>2</v>
      </c>
      <c r="BQ161" s="38">
        <v>0</v>
      </c>
      <c r="BR161" s="38">
        <v>0</v>
      </c>
      <c r="BS161" s="38">
        <v>0</v>
      </c>
      <c r="BT161" s="38">
        <v>1</v>
      </c>
      <c r="BU161" s="38">
        <v>0</v>
      </c>
      <c r="BV161" s="38">
        <v>1</v>
      </c>
      <c r="BW161" s="38">
        <v>0</v>
      </c>
      <c r="BX161" s="38">
        <v>0</v>
      </c>
      <c r="BY161" s="38">
        <v>0</v>
      </c>
      <c r="BZ161" s="38">
        <v>0</v>
      </c>
      <c r="CA161" s="38">
        <v>0</v>
      </c>
      <c r="CB161" s="38">
        <v>1</v>
      </c>
      <c r="CC161" s="38">
        <v>0</v>
      </c>
      <c r="CD161" s="38">
        <v>1</v>
      </c>
      <c r="CE161" s="38">
        <v>0</v>
      </c>
      <c r="CF161" s="38">
        <v>0</v>
      </c>
      <c r="CG161" s="38">
        <v>0</v>
      </c>
      <c r="CH161" s="38">
        <v>0</v>
      </c>
      <c r="CI161" s="38">
        <v>0</v>
      </c>
      <c r="CJ161" s="40">
        <f t="shared" si="79"/>
        <v>6</v>
      </c>
      <c r="CK161" s="40">
        <f t="shared" si="80"/>
        <v>6</v>
      </c>
      <c r="CL161" s="40">
        <f t="shared" si="92"/>
        <v>0</v>
      </c>
      <c r="CM161" s="40">
        <f t="shared" si="93"/>
        <v>0</v>
      </c>
      <c r="CN161" s="40">
        <f t="shared" si="94"/>
        <v>6</v>
      </c>
      <c r="CO161" s="40">
        <f t="shared" si="95"/>
        <v>6</v>
      </c>
      <c r="CP161" s="38">
        <v>1.8</v>
      </c>
      <c r="CQ161" s="38">
        <v>117</v>
      </c>
      <c r="CR161" s="38">
        <v>-6.5</v>
      </c>
      <c r="CS161" s="38">
        <v>15</v>
      </c>
      <c r="CT161" s="40">
        <f t="shared" si="78"/>
        <v>18.524999999999999</v>
      </c>
      <c r="CU161" s="38">
        <v>3</v>
      </c>
      <c r="CV161" s="38">
        <v>0.6</v>
      </c>
      <c r="CW161" s="38">
        <v>687</v>
      </c>
      <c r="CX161" s="97">
        <v>688</v>
      </c>
      <c r="CY161" s="40">
        <v>0</v>
      </c>
      <c r="CZ161" s="40">
        <v>0</v>
      </c>
      <c r="DA161" s="40">
        <v>0</v>
      </c>
      <c r="DB161" s="40">
        <v>0</v>
      </c>
      <c r="DC161" s="3">
        <v>0</v>
      </c>
      <c r="DD161" s="39">
        <v>0</v>
      </c>
      <c r="DE161" s="40">
        <v>0</v>
      </c>
      <c r="DF161" s="40">
        <v>2</v>
      </c>
      <c r="DG161" s="40">
        <v>2</v>
      </c>
      <c r="DH161" s="40">
        <v>1</v>
      </c>
      <c r="DI161" s="40">
        <v>0</v>
      </c>
      <c r="DJ161" s="40">
        <v>0</v>
      </c>
      <c r="DK161" s="40">
        <v>0</v>
      </c>
      <c r="DL161" s="40">
        <v>0</v>
      </c>
      <c r="DM161" s="40">
        <v>0</v>
      </c>
      <c r="DN161" s="40">
        <v>0</v>
      </c>
      <c r="DO161" s="40">
        <v>0</v>
      </c>
      <c r="DP161" s="40">
        <v>0</v>
      </c>
      <c r="DQ161" s="40">
        <v>0</v>
      </c>
      <c r="DR161" s="40">
        <v>0</v>
      </c>
      <c r="DS161" s="40">
        <v>0</v>
      </c>
      <c r="DT161" s="40">
        <v>0</v>
      </c>
      <c r="DU161" s="40">
        <v>0</v>
      </c>
      <c r="DV161" s="40">
        <v>0</v>
      </c>
      <c r="DW161" s="40">
        <v>0</v>
      </c>
      <c r="DX161" s="40">
        <v>0</v>
      </c>
      <c r="DY161" s="40">
        <v>0</v>
      </c>
      <c r="DZ161" s="40">
        <v>0</v>
      </c>
      <c r="EA161" s="40">
        <v>0</v>
      </c>
      <c r="EB161" s="40">
        <v>0</v>
      </c>
      <c r="EC161" s="40">
        <v>1</v>
      </c>
      <c r="ED161" s="40">
        <v>0</v>
      </c>
      <c r="EE161" s="39">
        <v>0</v>
      </c>
      <c r="EF161" s="40">
        <v>0</v>
      </c>
      <c r="EG161" s="40">
        <v>2</v>
      </c>
      <c r="EH161" s="40">
        <v>4</v>
      </c>
      <c r="EI161" s="40">
        <v>0</v>
      </c>
      <c r="EJ161" s="40">
        <v>0</v>
      </c>
      <c r="EK161" s="39">
        <v>0</v>
      </c>
      <c r="EL161" s="40">
        <v>0</v>
      </c>
      <c r="EM161" s="40">
        <v>0</v>
      </c>
      <c r="EN161" s="40">
        <v>0</v>
      </c>
      <c r="EO161" s="40">
        <v>0</v>
      </c>
      <c r="EP161" s="39">
        <v>0</v>
      </c>
      <c r="EQ161" s="40">
        <v>0</v>
      </c>
      <c r="ER161" s="40">
        <v>0</v>
      </c>
      <c r="ES161" s="40">
        <v>0</v>
      </c>
      <c r="ET161" s="40">
        <v>0</v>
      </c>
      <c r="EU161" s="40">
        <v>0</v>
      </c>
      <c r="EV161" s="40">
        <v>0</v>
      </c>
      <c r="EW161" s="40">
        <v>0</v>
      </c>
      <c r="EX161" s="40">
        <v>0</v>
      </c>
      <c r="EY161" s="40">
        <v>0</v>
      </c>
      <c r="EZ161" s="39">
        <v>0</v>
      </c>
      <c r="FA161" s="40">
        <v>0</v>
      </c>
      <c r="FB161" s="40">
        <v>0</v>
      </c>
      <c r="FC161" s="40">
        <v>0</v>
      </c>
      <c r="FD161" s="40">
        <v>0</v>
      </c>
      <c r="FE161" s="40">
        <v>0</v>
      </c>
      <c r="FF161" s="39" t="s">
        <v>189</v>
      </c>
      <c r="FG161" s="38"/>
    </row>
    <row r="162" spans="1:163" s="1" customFormat="1">
      <c r="A162" t="s">
        <v>50</v>
      </c>
      <c r="B162" t="s">
        <v>118</v>
      </c>
      <c r="C162" t="s">
        <v>15</v>
      </c>
      <c r="D162">
        <v>4</v>
      </c>
      <c r="E162" t="s">
        <v>187</v>
      </c>
      <c r="F162" t="str">
        <f t="shared" si="68"/>
        <v>TSHE-H-4N</v>
      </c>
      <c r="G162" s="15"/>
      <c r="H162" s="3">
        <v>48.614809999999999</v>
      </c>
      <c r="J162" s="38">
        <v>113.8561</v>
      </c>
      <c r="L162" s="3">
        <v>1337</v>
      </c>
      <c r="M162" s="3">
        <v>43.4</v>
      </c>
      <c r="N162" s="3">
        <v>270</v>
      </c>
      <c r="O162" s="15">
        <v>35</v>
      </c>
      <c r="P162" s="16">
        <v>1.6</v>
      </c>
      <c r="Q162" s="3">
        <v>10</v>
      </c>
      <c r="R162" s="3">
        <v>0</v>
      </c>
      <c r="S162" s="3">
        <v>0</v>
      </c>
      <c r="T162" s="3">
        <v>0</v>
      </c>
      <c r="U162">
        <v>2</v>
      </c>
      <c r="V162">
        <v>0</v>
      </c>
      <c r="W162">
        <v>1</v>
      </c>
      <c r="X162" s="3">
        <v>0</v>
      </c>
      <c r="Y162" s="3">
        <v>0</v>
      </c>
      <c r="Z162" s="3">
        <v>0</v>
      </c>
      <c r="AA162">
        <v>2</v>
      </c>
      <c r="AB162">
        <v>0</v>
      </c>
      <c r="AC162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>
        <v>3</v>
      </c>
      <c r="AK162">
        <v>0</v>
      </c>
      <c r="AL162" s="3">
        <v>0</v>
      </c>
      <c r="AM162">
        <v>0</v>
      </c>
      <c r="AN162" s="3">
        <v>0</v>
      </c>
      <c r="AO162" s="3">
        <v>0</v>
      </c>
      <c r="AP162">
        <v>1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>
        <v>0</v>
      </c>
      <c r="AW162">
        <v>0</v>
      </c>
      <c r="AX162">
        <v>0</v>
      </c>
      <c r="AY162" s="3">
        <v>0</v>
      </c>
      <c r="AZ162" s="3">
        <v>0</v>
      </c>
      <c r="BA162" s="3">
        <v>0</v>
      </c>
      <c r="BB162" s="1">
        <f t="shared" si="69"/>
        <v>90</v>
      </c>
      <c r="BC162" s="3">
        <f t="shared" si="89"/>
        <v>30</v>
      </c>
      <c r="BD162" s="1">
        <f t="shared" si="90"/>
        <v>30</v>
      </c>
      <c r="BE162" s="1">
        <f t="shared" si="70"/>
        <v>0</v>
      </c>
      <c r="BF162" s="1">
        <f t="shared" si="91"/>
        <v>30</v>
      </c>
      <c r="BG162" s="1">
        <f t="shared" si="71"/>
        <v>50</v>
      </c>
      <c r="BH162" s="1">
        <f t="shared" si="72"/>
        <v>50</v>
      </c>
      <c r="BI162" s="1">
        <f t="shared" si="73"/>
        <v>10</v>
      </c>
      <c r="BJ162" s="1">
        <f t="shared" si="74"/>
        <v>60</v>
      </c>
      <c r="BK162" s="1">
        <f t="shared" si="75"/>
        <v>80</v>
      </c>
      <c r="BL162" s="1">
        <f t="shared" si="76"/>
        <v>0</v>
      </c>
      <c r="BM162" s="1">
        <f t="shared" si="77"/>
        <v>10</v>
      </c>
      <c r="BN162" s="41">
        <v>0</v>
      </c>
      <c r="BO162" s="41">
        <v>0</v>
      </c>
      <c r="BP162" s="41">
        <v>0</v>
      </c>
      <c r="BQ162" s="41">
        <v>0</v>
      </c>
      <c r="BR162" s="41">
        <v>0</v>
      </c>
      <c r="BS162" s="41">
        <v>0</v>
      </c>
      <c r="BT162" s="41">
        <v>0</v>
      </c>
      <c r="BU162" s="41">
        <v>0</v>
      </c>
      <c r="BV162" s="41">
        <v>0</v>
      </c>
      <c r="BW162" s="41">
        <v>0</v>
      </c>
      <c r="BX162" s="41">
        <v>0</v>
      </c>
      <c r="BY162" s="41">
        <v>0</v>
      </c>
      <c r="BZ162" s="41">
        <v>1</v>
      </c>
      <c r="CA162" s="41">
        <v>0</v>
      </c>
      <c r="CB162" s="41">
        <v>0</v>
      </c>
      <c r="CC162" s="41">
        <v>0</v>
      </c>
      <c r="CD162" s="41">
        <v>0</v>
      </c>
      <c r="CE162" s="41">
        <v>0</v>
      </c>
      <c r="CF162" s="41">
        <v>0</v>
      </c>
      <c r="CG162" s="41">
        <v>0</v>
      </c>
      <c r="CH162" s="41">
        <v>0</v>
      </c>
      <c r="CI162" s="41">
        <v>0</v>
      </c>
      <c r="CJ162" s="1">
        <f t="shared" si="79"/>
        <v>1</v>
      </c>
      <c r="CK162" s="1">
        <f t="shared" si="80"/>
        <v>1</v>
      </c>
      <c r="CL162" s="3">
        <f t="shared" si="92"/>
        <v>1</v>
      </c>
      <c r="CM162" s="3">
        <f t="shared" si="93"/>
        <v>0</v>
      </c>
      <c r="CN162" s="3">
        <f t="shared" si="94"/>
        <v>0</v>
      </c>
      <c r="CO162" s="3">
        <f t="shared" si="95"/>
        <v>1</v>
      </c>
      <c r="CP162">
        <v>14.6</v>
      </c>
      <c r="CQ162">
        <v>119</v>
      </c>
      <c r="CR162">
        <v>-8.6</v>
      </c>
      <c r="CS162">
        <v>16</v>
      </c>
      <c r="CT162" s="3">
        <f t="shared" si="78"/>
        <v>20.416</v>
      </c>
      <c r="CU162">
        <v>2</v>
      </c>
      <c r="CV162">
        <v>0.8</v>
      </c>
      <c r="CW162">
        <v>689</v>
      </c>
      <c r="CX162" s="87">
        <v>690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51">
        <v>0</v>
      </c>
      <c r="DE162" s="3">
        <v>2</v>
      </c>
      <c r="DF162" s="3">
        <v>1</v>
      </c>
      <c r="DG162" s="3">
        <v>1</v>
      </c>
      <c r="DH162" s="3">
        <v>1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89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51">
        <v>0</v>
      </c>
      <c r="EF162" s="3">
        <v>0</v>
      </c>
      <c r="EG162" s="3">
        <v>0</v>
      </c>
      <c r="EH162" s="1">
        <v>0</v>
      </c>
      <c r="EI162" s="1">
        <v>0</v>
      </c>
      <c r="EJ162" s="3">
        <v>0</v>
      </c>
      <c r="EK162" s="51">
        <v>0</v>
      </c>
      <c r="EL162" s="3">
        <v>0</v>
      </c>
      <c r="EM162" s="3">
        <v>0</v>
      </c>
      <c r="EN162" s="3">
        <v>0</v>
      </c>
      <c r="EO162" s="3">
        <v>0</v>
      </c>
      <c r="EP162" s="51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51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2" t="s">
        <v>189</v>
      </c>
      <c r="FG162"/>
    </row>
    <row r="163" spans="1:163" s="1" customFormat="1">
      <c r="A163" t="s">
        <v>50</v>
      </c>
      <c r="B163" t="s">
        <v>118</v>
      </c>
      <c r="C163" t="s">
        <v>15</v>
      </c>
      <c r="D163">
        <v>5</v>
      </c>
      <c r="E163" t="s">
        <v>186</v>
      </c>
      <c r="F163" t="str">
        <f t="shared" si="68"/>
        <v>TSHE-H-5C</v>
      </c>
      <c r="G163" s="15"/>
      <c r="H163" s="3">
        <v>48.615519999999997</v>
      </c>
      <c r="J163" s="3">
        <v>113.85621999999999</v>
      </c>
      <c r="L163" s="3">
        <v>1328</v>
      </c>
      <c r="M163" s="3">
        <v>56.8</v>
      </c>
      <c r="N163" s="3">
        <v>260</v>
      </c>
      <c r="O163" s="15">
        <v>23.1</v>
      </c>
      <c r="P163" s="16">
        <v>0.9</v>
      </c>
      <c r="Q163" s="3">
        <v>10</v>
      </c>
      <c r="R163" s="3">
        <v>0</v>
      </c>
      <c r="S163" s="3">
        <v>0</v>
      </c>
      <c r="T163" s="3">
        <v>0</v>
      </c>
      <c r="U163">
        <v>12</v>
      </c>
      <c r="V163">
        <v>0</v>
      </c>
      <c r="W163">
        <v>1</v>
      </c>
      <c r="X163" s="3">
        <v>0</v>
      </c>
      <c r="Y163" s="3">
        <v>0</v>
      </c>
      <c r="Z163" s="3">
        <v>0</v>
      </c>
      <c r="AA163">
        <v>1</v>
      </c>
      <c r="AB163">
        <v>0</v>
      </c>
      <c r="AC163">
        <v>0</v>
      </c>
      <c r="AD163" s="3">
        <v>0</v>
      </c>
      <c r="AE163" s="3">
        <v>0</v>
      </c>
      <c r="AF163" s="3">
        <v>0</v>
      </c>
      <c r="AG163" s="3">
        <v>1</v>
      </c>
      <c r="AH163" s="3">
        <v>0</v>
      </c>
      <c r="AI163" s="3">
        <v>0</v>
      </c>
      <c r="AJ163">
        <v>2</v>
      </c>
      <c r="AK163">
        <v>0</v>
      </c>
      <c r="AL163" s="3">
        <v>0</v>
      </c>
      <c r="AM163">
        <v>0</v>
      </c>
      <c r="AN163" s="3">
        <v>0</v>
      </c>
      <c r="AO163" s="3">
        <v>0</v>
      </c>
      <c r="AP163">
        <v>1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>
        <v>0</v>
      </c>
      <c r="AW163">
        <v>0</v>
      </c>
      <c r="AX163">
        <v>0</v>
      </c>
      <c r="AY163" s="3">
        <v>0</v>
      </c>
      <c r="AZ163" s="3">
        <v>0</v>
      </c>
      <c r="BA163" s="3">
        <v>0</v>
      </c>
      <c r="BB163" s="1">
        <f t="shared" si="69"/>
        <v>180</v>
      </c>
      <c r="BC163" s="3">
        <f t="shared" si="89"/>
        <v>20</v>
      </c>
      <c r="BD163" s="1">
        <f t="shared" si="90"/>
        <v>20</v>
      </c>
      <c r="BE163" s="1">
        <f t="shared" si="70"/>
        <v>0</v>
      </c>
      <c r="BF163" s="1">
        <f t="shared" si="91"/>
        <v>20</v>
      </c>
      <c r="BG163" s="1">
        <f t="shared" si="71"/>
        <v>150</v>
      </c>
      <c r="BH163" s="1">
        <f t="shared" si="72"/>
        <v>150</v>
      </c>
      <c r="BI163" s="1">
        <f t="shared" si="73"/>
        <v>10</v>
      </c>
      <c r="BJ163" s="1">
        <f t="shared" si="74"/>
        <v>160</v>
      </c>
      <c r="BK163" s="1">
        <f t="shared" si="75"/>
        <v>170</v>
      </c>
      <c r="BL163" s="1">
        <f t="shared" si="76"/>
        <v>0</v>
      </c>
      <c r="BM163" s="1">
        <f t="shared" si="77"/>
        <v>10</v>
      </c>
      <c r="BN163" s="41">
        <v>0</v>
      </c>
      <c r="BO163" s="41">
        <v>0</v>
      </c>
      <c r="BP163" s="41">
        <v>9</v>
      </c>
      <c r="BQ163" s="41">
        <v>0</v>
      </c>
      <c r="BR163" s="41">
        <v>0</v>
      </c>
      <c r="BS163" s="41">
        <v>0</v>
      </c>
      <c r="BT163" s="41">
        <v>0</v>
      </c>
      <c r="BU163" s="41">
        <v>0</v>
      </c>
      <c r="BV163" s="41">
        <v>1</v>
      </c>
      <c r="BW163" s="41">
        <v>0</v>
      </c>
      <c r="BX163" s="41">
        <v>0</v>
      </c>
      <c r="BY163" s="41">
        <v>0</v>
      </c>
      <c r="BZ163" s="41">
        <v>3</v>
      </c>
      <c r="CA163" s="41">
        <v>0</v>
      </c>
      <c r="CB163" s="41">
        <v>0</v>
      </c>
      <c r="CC163" s="41">
        <v>0</v>
      </c>
      <c r="CD163" s="41">
        <v>1</v>
      </c>
      <c r="CE163" s="41">
        <v>0</v>
      </c>
      <c r="CF163" s="41">
        <v>0</v>
      </c>
      <c r="CG163" s="41">
        <v>0</v>
      </c>
      <c r="CH163" s="41">
        <v>0</v>
      </c>
      <c r="CI163" s="41">
        <v>0</v>
      </c>
      <c r="CJ163" s="1">
        <f t="shared" si="79"/>
        <v>14</v>
      </c>
      <c r="CK163" s="1">
        <f t="shared" si="80"/>
        <v>14</v>
      </c>
      <c r="CL163" s="3">
        <f t="shared" si="92"/>
        <v>3</v>
      </c>
      <c r="CM163" s="3">
        <f t="shared" si="93"/>
        <v>0</v>
      </c>
      <c r="CN163" s="3">
        <f t="shared" si="94"/>
        <v>11</v>
      </c>
      <c r="CO163" s="3">
        <f t="shared" si="95"/>
        <v>14</v>
      </c>
      <c r="CP163">
        <v>0.7</v>
      </c>
      <c r="CQ163">
        <v>108</v>
      </c>
      <c r="CR163">
        <v>-9.6999999999999993</v>
      </c>
      <c r="CS163">
        <v>14</v>
      </c>
      <c r="CT163" s="3">
        <f t="shared" si="78"/>
        <v>16.477999999999998</v>
      </c>
      <c r="CU163">
        <v>6</v>
      </c>
      <c r="CV163">
        <v>0.2</v>
      </c>
      <c r="CW163">
        <v>693</v>
      </c>
      <c r="CX163" s="62">
        <v>694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51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89">
        <v>0</v>
      </c>
      <c r="DZ163" s="3">
        <v>0</v>
      </c>
      <c r="EA163" s="3">
        <v>0</v>
      </c>
      <c r="EB163" s="3">
        <v>3</v>
      </c>
      <c r="EC163" s="3">
        <v>5</v>
      </c>
      <c r="ED163" s="3">
        <v>0</v>
      </c>
      <c r="EE163" s="51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51">
        <v>0</v>
      </c>
      <c r="EL163" s="3">
        <v>0</v>
      </c>
      <c r="EM163" s="3">
        <v>0</v>
      </c>
      <c r="EN163" s="3">
        <v>0</v>
      </c>
      <c r="EO163" s="3">
        <v>0</v>
      </c>
      <c r="EP163" s="51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51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2" t="s">
        <v>189</v>
      </c>
      <c r="FG163"/>
    </row>
    <row r="164" spans="1:163" s="1" customFormat="1" ht="14.25" customHeight="1">
      <c r="A164" t="s">
        <v>50</v>
      </c>
      <c r="B164" t="s">
        <v>118</v>
      </c>
      <c r="C164" t="s">
        <v>15</v>
      </c>
      <c r="D164">
        <v>5</v>
      </c>
      <c r="E164" t="s">
        <v>187</v>
      </c>
      <c r="F164" t="str">
        <f t="shared" si="68"/>
        <v>TSHE-H-5N</v>
      </c>
      <c r="G164" s="15"/>
      <c r="H164" s="3">
        <v>48.615699999999997</v>
      </c>
      <c r="J164" s="3">
        <v>113.85623</v>
      </c>
      <c r="L164" s="3">
        <v>1330</v>
      </c>
      <c r="M164" s="3">
        <v>50.2</v>
      </c>
      <c r="N164" s="3">
        <v>255</v>
      </c>
      <c r="O164" s="15">
        <v>23.2</v>
      </c>
      <c r="P164" s="16">
        <v>1</v>
      </c>
      <c r="Q164" s="3">
        <v>10</v>
      </c>
      <c r="R164" s="3">
        <v>0</v>
      </c>
      <c r="S164" s="3">
        <v>0</v>
      </c>
      <c r="T164" s="3">
        <v>0</v>
      </c>
      <c r="U164">
        <v>6</v>
      </c>
      <c r="V164">
        <v>0</v>
      </c>
      <c r="W164">
        <v>0</v>
      </c>
      <c r="X164" s="3">
        <v>0</v>
      </c>
      <c r="Y164" s="3">
        <v>0</v>
      </c>
      <c r="Z164" s="3">
        <v>0</v>
      </c>
      <c r="AA164">
        <v>2</v>
      </c>
      <c r="AB164">
        <v>0</v>
      </c>
      <c r="AC164">
        <v>0</v>
      </c>
      <c r="AD164" s="3">
        <v>0</v>
      </c>
      <c r="AE164" s="3">
        <v>0</v>
      </c>
      <c r="AF164" s="3">
        <v>0</v>
      </c>
      <c r="AG164" s="3">
        <v>3</v>
      </c>
      <c r="AH164" s="3">
        <v>0</v>
      </c>
      <c r="AI164" s="3">
        <v>0</v>
      </c>
      <c r="AJ164">
        <v>1</v>
      </c>
      <c r="AK164">
        <v>0</v>
      </c>
      <c r="AL164" s="3">
        <v>0</v>
      </c>
      <c r="AM164">
        <v>0</v>
      </c>
      <c r="AN164" s="3">
        <v>0</v>
      </c>
      <c r="AO164" s="3">
        <v>0</v>
      </c>
      <c r="AP164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>
        <v>0</v>
      </c>
      <c r="AW164">
        <v>0</v>
      </c>
      <c r="AX164">
        <v>0</v>
      </c>
      <c r="AY164" s="3">
        <v>0</v>
      </c>
      <c r="AZ164" s="3">
        <v>0</v>
      </c>
      <c r="BA164" s="3">
        <v>0</v>
      </c>
      <c r="BB164" s="1">
        <f t="shared" si="69"/>
        <v>120</v>
      </c>
      <c r="BC164" s="3">
        <f t="shared" si="89"/>
        <v>10</v>
      </c>
      <c r="BD164" s="1">
        <f t="shared" si="90"/>
        <v>10</v>
      </c>
      <c r="BE164" s="1">
        <f t="shared" si="70"/>
        <v>0</v>
      </c>
      <c r="BF164" s="1">
        <f t="shared" si="91"/>
        <v>10</v>
      </c>
      <c r="BG164" s="1">
        <f t="shared" si="71"/>
        <v>110</v>
      </c>
      <c r="BH164" s="1">
        <f t="shared" si="72"/>
        <v>110</v>
      </c>
      <c r="BI164" s="1">
        <f t="shared" si="73"/>
        <v>0</v>
      </c>
      <c r="BJ164" s="1">
        <f t="shared" si="74"/>
        <v>110</v>
      </c>
      <c r="BK164" s="1">
        <f t="shared" si="75"/>
        <v>120</v>
      </c>
      <c r="BL164" s="1">
        <f t="shared" si="76"/>
        <v>0</v>
      </c>
      <c r="BM164" s="1">
        <f t="shared" si="77"/>
        <v>0</v>
      </c>
      <c r="BN164" s="41">
        <v>0</v>
      </c>
      <c r="BO164" s="41">
        <v>0</v>
      </c>
      <c r="BP164" s="41">
        <v>2</v>
      </c>
      <c r="BQ164" s="41">
        <v>0</v>
      </c>
      <c r="BR164" s="41">
        <v>0</v>
      </c>
      <c r="BS164" s="41">
        <v>0</v>
      </c>
      <c r="BT164" s="41">
        <v>2</v>
      </c>
      <c r="BU164" s="41">
        <v>0</v>
      </c>
      <c r="BV164" s="41">
        <v>1</v>
      </c>
      <c r="BW164" s="41">
        <v>0</v>
      </c>
      <c r="BX164" s="41">
        <v>0</v>
      </c>
      <c r="BY164" s="41">
        <v>0</v>
      </c>
      <c r="BZ164" s="41">
        <v>0</v>
      </c>
      <c r="CA164" s="41">
        <v>0</v>
      </c>
      <c r="CB164" s="41">
        <v>0</v>
      </c>
      <c r="CC164" s="41">
        <v>0</v>
      </c>
      <c r="CD164" s="41">
        <v>0</v>
      </c>
      <c r="CE164" s="41">
        <v>0</v>
      </c>
      <c r="CF164" s="41">
        <v>0</v>
      </c>
      <c r="CG164" s="41">
        <v>0</v>
      </c>
      <c r="CH164" s="41">
        <v>0</v>
      </c>
      <c r="CI164" s="41">
        <v>0</v>
      </c>
      <c r="CJ164" s="1">
        <f t="shared" si="79"/>
        <v>5</v>
      </c>
      <c r="CK164" s="1">
        <f t="shared" si="80"/>
        <v>5</v>
      </c>
      <c r="CL164" s="3">
        <f t="shared" si="92"/>
        <v>0</v>
      </c>
      <c r="CM164" s="3">
        <f t="shared" si="93"/>
        <v>0</v>
      </c>
      <c r="CN164" s="3">
        <f t="shared" si="94"/>
        <v>5</v>
      </c>
      <c r="CO164" s="3">
        <f t="shared" si="95"/>
        <v>5</v>
      </c>
      <c r="CP164">
        <v>4.2</v>
      </c>
      <c r="CQ164">
        <v>95.5</v>
      </c>
      <c r="CR164">
        <v>-12.2</v>
      </c>
      <c r="CS164">
        <v>13</v>
      </c>
      <c r="CT164" s="3">
        <f t="shared" si="78"/>
        <v>14.001000000000001</v>
      </c>
      <c r="CU164">
        <v>2</v>
      </c>
      <c r="CV164">
        <v>0.25</v>
      </c>
      <c r="CW164">
        <v>691</v>
      </c>
      <c r="CX164" s="62">
        <v>692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51">
        <v>0</v>
      </c>
      <c r="DE164" s="3">
        <v>0</v>
      </c>
      <c r="DF164" s="3">
        <v>0</v>
      </c>
      <c r="DG164" s="3">
        <v>0</v>
      </c>
      <c r="DH164" s="3">
        <v>6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89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51">
        <v>0</v>
      </c>
      <c r="EF164" s="3">
        <v>0</v>
      </c>
      <c r="EG164" s="3">
        <v>0</v>
      </c>
      <c r="EH164" s="1">
        <v>0</v>
      </c>
      <c r="EI164" s="1">
        <v>0</v>
      </c>
      <c r="EJ164" s="3">
        <v>0</v>
      </c>
      <c r="EK164" s="51">
        <v>0</v>
      </c>
      <c r="EL164" s="3">
        <v>0</v>
      </c>
      <c r="EM164" s="3">
        <v>0</v>
      </c>
      <c r="EN164" s="3">
        <v>0</v>
      </c>
      <c r="EO164" s="3">
        <v>0</v>
      </c>
      <c r="EP164" s="51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51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2" t="s">
        <v>189</v>
      </c>
      <c r="FG164"/>
    </row>
    <row r="165" spans="1:163" s="1" customFormat="1">
      <c r="A165" t="s">
        <v>50</v>
      </c>
      <c r="B165" t="s">
        <v>118</v>
      </c>
      <c r="C165" t="s">
        <v>15</v>
      </c>
      <c r="D165">
        <v>6</v>
      </c>
      <c r="E165" t="s">
        <v>186</v>
      </c>
      <c r="F165" t="str">
        <f t="shared" si="68"/>
        <v>TSHE-H-6C</v>
      </c>
      <c r="G165" s="15"/>
      <c r="H165" s="3">
        <v>48.616779999999999</v>
      </c>
      <c r="J165" s="3">
        <v>113.85628</v>
      </c>
      <c r="L165" s="3">
        <v>1319</v>
      </c>
      <c r="M165" s="3">
        <v>41.3</v>
      </c>
      <c r="N165" s="3">
        <v>290</v>
      </c>
      <c r="O165" s="15">
        <v>31.3</v>
      </c>
      <c r="P165" s="16">
        <v>1.5</v>
      </c>
      <c r="Q165" s="3">
        <v>10</v>
      </c>
      <c r="R165" s="3">
        <v>0</v>
      </c>
      <c r="S165" s="3">
        <v>0</v>
      </c>
      <c r="T165" s="3">
        <v>0</v>
      </c>
      <c r="U165">
        <v>6</v>
      </c>
      <c r="V165">
        <v>0</v>
      </c>
      <c r="W165">
        <v>2</v>
      </c>
      <c r="X165" s="3">
        <v>0</v>
      </c>
      <c r="Y165" s="3">
        <v>0</v>
      </c>
      <c r="Z165" s="3">
        <v>0</v>
      </c>
      <c r="AA165">
        <v>1</v>
      </c>
      <c r="AB165">
        <v>0</v>
      </c>
      <c r="AC165">
        <v>0</v>
      </c>
      <c r="AD165" s="3">
        <v>0</v>
      </c>
      <c r="AE165" s="3">
        <v>0</v>
      </c>
      <c r="AF165" s="3">
        <v>0</v>
      </c>
      <c r="AG165" s="3">
        <v>3</v>
      </c>
      <c r="AH165" s="3">
        <v>0</v>
      </c>
      <c r="AI165" s="3">
        <v>0</v>
      </c>
      <c r="AJ165">
        <v>3</v>
      </c>
      <c r="AK165">
        <v>0</v>
      </c>
      <c r="AL165" s="3">
        <v>0</v>
      </c>
      <c r="AM165">
        <v>0</v>
      </c>
      <c r="AN165" s="3">
        <v>0</v>
      </c>
      <c r="AO165" s="3">
        <v>0</v>
      </c>
      <c r="AP165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>
        <v>0</v>
      </c>
      <c r="AW165">
        <v>0</v>
      </c>
      <c r="AX165">
        <v>0</v>
      </c>
      <c r="AY165" s="3">
        <v>0</v>
      </c>
      <c r="AZ165" s="3">
        <v>0</v>
      </c>
      <c r="BA165" s="3">
        <v>0</v>
      </c>
      <c r="BB165" s="1">
        <f t="shared" si="69"/>
        <v>150</v>
      </c>
      <c r="BC165" s="3">
        <f t="shared" si="89"/>
        <v>30</v>
      </c>
      <c r="BD165" s="1">
        <f t="shared" si="90"/>
        <v>30</v>
      </c>
      <c r="BE165" s="1">
        <f t="shared" si="70"/>
        <v>0</v>
      </c>
      <c r="BF165" s="1">
        <f t="shared" si="91"/>
        <v>30</v>
      </c>
      <c r="BG165" s="1">
        <f t="shared" si="71"/>
        <v>100</v>
      </c>
      <c r="BH165" s="1">
        <f t="shared" si="72"/>
        <v>100</v>
      </c>
      <c r="BI165" s="1">
        <f t="shared" si="73"/>
        <v>20</v>
      </c>
      <c r="BJ165" s="1">
        <f t="shared" si="74"/>
        <v>120</v>
      </c>
      <c r="BK165" s="1">
        <f t="shared" si="75"/>
        <v>130</v>
      </c>
      <c r="BL165" s="1">
        <f t="shared" si="76"/>
        <v>0</v>
      </c>
      <c r="BM165" s="1">
        <f t="shared" si="77"/>
        <v>20</v>
      </c>
      <c r="BN165" s="41">
        <v>0</v>
      </c>
      <c r="BO165" s="41">
        <v>0</v>
      </c>
      <c r="BP165" s="41">
        <v>2</v>
      </c>
      <c r="BQ165" s="41">
        <v>0</v>
      </c>
      <c r="BR165" s="41">
        <v>0</v>
      </c>
      <c r="BS165" s="41">
        <v>0</v>
      </c>
      <c r="BT165" s="41">
        <v>0</v>
      </c>
      <c r="BU165" s="41">
        <v>0</v>
      </c>
      <c r="BV165" s="41">
        <v>2</v>
      </c>
      <c r="BW165" s="41">
        <v>0</v>
      </c>
      <c r="BX165" s="41">
        <v>0</v>
      </c>
      <c r="BY165" s="41">
        <v>0</v>
      </c>
      <c r="BZ165" s="41">
        <v>3</v>
      </c>
      <c r="CA165" s="41">
        <v>0</v>
      </c>
      <c r="CB165" s="41">
        <v>0</v>
      </c>
      <c r="CC165" s="41">
        <v>0</v>
      </c>
      <c r="CD165" s="41">
        <v>0</v>
      </c>
      <c r="CE165" s="41">
        <v>0</v>
      </c>
      <c r="CF165" s="41">
        <v>0</v>
      </c>
      <c r="CG165" s="41">
        <v>0</v>
      </c>
      <c r="CH165" s="41">
        <v>0</v>
      </c>
      <c r="CI165" s="41">
        <v>0</v>
      </c>
      <c r="CJ165" s="1">
        <f t="shared" si="79"/>
        <v>7</v>
      </c>
      <c r="CK165" s="1">
        <f t="shared" si="80"/>
        <v>7</v>
      </c>
      <c r="CL165" s="3">
        <f t="shared" si="92"/>
        <v>3</v>
      </c>
      <c r="CM165" s="3">
        <f t="shared" si="93"/>
        <v>0</v>
      </c>
      <c r="CN165" s="3">
        <f t="shared" si="94"/>
        <v>4</v>
      </c>
      <c r="CO165" s="3">
        <f t="shared" si="95"/>
        <v>7</v>
      </c>
      <c r="CP165">
        <v>11.7</v>
      </c>
      <c r="CQ165">
        <v>117</v>
      </c>
      <c r="CR165">
        <v>-10.7</v>
      </c>
      <c r="CS165">
        <v>14</v>
      </c>
      <c r="CT165" s="3">
        <f t="shared" si="78"/>
        <v>17.878</v>
      </c>
      <c r="CU165">
        <v>6</v>
      </c>
      <c r="CV165">
        <v>0.5</v>
      </c>
      <c r="CW165">
        <v>705</v>
      </c>
      <c r="CX165" s="87">
        <v>706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51">
        <v>0</v>
      </c>
      <c r="DE165" s="3">
        <v>0</v>
      </c>
      <c r="DF165" s="3">
        <v>0</v>
      </c>
      <c r="DG165" s="3">
        <v>0</v>
      </c>
      <c r="DH165" s="3">
        <v>1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89">
        <v>0</v>
      </c>
      <c r="DZ165" s="3">
        <v>0</v>
      </c>
      <c r="EA165" s="1">
        <v>1</v>
      </c>
      <c r="EB165" s="3">
        <v>0</v>
      </c>
      <c r="EC165" s="3">
        <v>1</v>
      </c>
      <c r="ED165" s="3">
        <v>0</v>
      </c>
      <c r="EE165" s="51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51">
        <v>0</v>
      </c>
      <c r="EL165" s="3">
        <v>0</v>
      </c>
      <c r="EM165" s="3">
        <v>0</v>
      </c>
      <c r="EN165" s="3">
        <v>0</v>
      </c>
      <c r="EO165" s="3">
        <v>0</v>
      </c>
      <c r="EP165" s="51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51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2" t="s">
        <v>189</v>
      </c>
      <c r="FG165"/>
    </row>
    <row r="166" spans="1:163" s="1" customFormat="1">
      <c r="A166" t="s">
        <v>50</v>
      </c>
      <c r="B166" t="s">
        <v>118</v>
      </c>
      <c r="C166" t="s">
        <v>15</v>
      </c>
      <c r="D166">
        <v>6</v>
      </c>
      <c r="E166" t="s">
        <v>187</v>
      </c>
      <c r="F166" t="str">
        <f t="shared" si="68"/>
        <v>TSHE-H-6N</v>
      </c>
      <c r="G166" s="15"/>
      <c r="H166" s="3">
        <v>48.61674</v>
      </c>
      <c r="J166" s="3">
        <v>113.85635000000001</v>
      </c>
      <c r="L166" s="3">
        <v>1318</v>
      </c>
      <c r="M166" s="3">
        <v>37.4</v>
      </c>
      <c r="N166" s="3">
        <v>260</v>
      </c>
      <c r="O166" s="15">
        <v>30.5</v>
      </c>
      <c r="P166" s="16">
        <v>1.4</v>
      </c>
      <c r="Q166" s="3">
        <v>10</v>
      </c>
      <c r="R166" s="3">
        <v>0</v>
      </c>
      <c r="S166" s="3">
        <v>0</v>
      </c>
      <c r="T166" s="3">
        <v>0</v>
      </c>
      <c r="U166">
        <v>3</v>
      </c>
      <c r="V166">
        <v>1</v>
      </c>
      <c r="W166">
        <v>0</v>
      </c>
      <c r="X166" s="3">
        <v>0</v>
      </c>
      <c r="Y166" s="3">
        <v>0</v>
      </c>
      <c r="Z166" s="3">
        <v>0</v>
      </c>
      <c r="AA166">
        <v>0</v>
      </c>
      <c r="AB166">
        <v>0</v>
      </c>
      <c r="AC166">
        <v>0</v>
      </c>
      <c r="AD166" s="3">
        <v>0</v>
      </c>
      <c r="AE166" s="3">
        <v>0</v>
      </c>
      <c r="AF166" s="3">
        <v>0</v>
      </c>
      <c r="AG166" s="3">
        <v>4</v>
      </c>
      <c r="AH166" s="3">
        <v>0</v>
      </c>
      <c r="AI166" s="3">
        <v>0</v>
      </c>
      <c r="AJ166">
        <v>3</v>
      </c>
      <c r="AK166">
        <v>0</v>
      </c>
      <c r="AL166" s="3">
        <v>0</v>
      </c>
      <c r="AM166">
        <v>0</v>
      </c>
      <c r="AN166" s="3">
        <v>0</v>
      </c>
      <c r="AO166" s="3">
        <v>0</v>
      </c>
      <c r="AP166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>
        <v>0</v>
      </c>
      <c r="AW166">
        <v>0</v>
      </c>
      <c r="AX166">
        <v>0</v>
      </c>
      <c r="AY166" s="3">
        <v>0</v>
      </c>
      <c r="AZ166" s="3">
        <v>0</v>
      </c>
      <c r="BA166" s="3">
        <v>0</v>
      </c>
      <c r="BB166" s="1">
        <f t="shared" si="69"/>
        <v>110</v>
      </c>
      <c r="BC166" s="3">
        <f t="shared" si="89"/>
        <v>30</v>
      </c>
      <c r="BD166" s="1">
        <f t="shared" si="90"/>
        <v>30</v>
      </c>
      <c r="BE166" s="1">
        <f t="shared" si="70"/>
        <v>0</v>
      </c>
      <c r="BF166" s="1">
        <f t="shared" si="91"/>
        <v>30</v>
      </c>
      <c r="BG166" s="1">
        <f t="shared" si="71"/>
        <v>70</v>
      </c>
      <c r="BH166" s="1">
        <f t="shared" si="72"/>
        <v>80</v>
      </c>
      <c r="BI166" s="1">
        <f t="shared" si="73"/>
        <v>10</v>
      </c>
      <c r="BJ166" s="1">
        <f t="shared" si="74"/>
        <v>80</v>
      </c>
      <c r="BK166" s="1">
        <f t="shared" si="75"/>
        <v>100</v>
      </c>
      <c r="BL166" s="1">
        <f t="shared" si="76"/>
        <v>10</v>
      </c>
      <c r="BM166" s="1">
        <f t="shared" si="77"/>
        <v>0</v>
      </c>
      <c r="BN166" s="41">
        <v>0</v>
      </c>
      <c r="BO166" s="41">
        <v>0</v>
      </c>
      <c r="BP166" s="41">
        <v>2</v>
      </c>
      <c r="BQ166" s="41">
        <v>0</v>
      </c>
      <c r="BR166" s="41">
        <v>0</v>
      </c>
      <c r="BS166" s="41">
        <v>0</v>
      </c>
      <c r="BT166" s="41">
        <v>0</v>
      </c>
      <c r="BU166" s="41">
        <v>0</v>
      </c>
      <c r="BV166" s="41">
        <v>2</v>
      </c>
      <c r="BW166" s="41">
        <v>0</v>
      </c>
      <c r="BX166" s="41">
        <v>0</v>
      </c>
      <c r="BY166" s="41">
        <v>0</v>
      </c>
      <c r="BZ166" s="41">
        <v>0</v>
      </c>
      <c r="CA166" s="41">
        <v>0</v>
      </c>
      <c r="CB166" s="41">
        <v>0</v>
      </c>
      <c r="CC166" s="41">
        <v>0</v>
      </c>
      <c r="CD166" s="41">
        <v>0</v>
      </c>
      <c r="CE166" s="41">
        <v>0</v>
      </c>
      <c r="CF166" s="41">
        <v>0</v>
      </c>
      <c r="CG166" s="41">
        <v>0</v>
      </c>
      <c r="CH166" s="41">
        <v>0</v>
      </c>
      <c r="CI166" s="41">
        <v>0</v>
      </c>
      <c r="CJ166" s="1">
        <f t="shared" si="79"/>
        <v>4</v>
      </c>
      <c r="CK166" s="1">
        <f t="shared" si="80"/>
        <v>4</v>
      </c>
      <c r="CL166" s="3">
        <f t="shared" si="92"/>
        <v>0</v>
      </c>
      <c r="CM166" s="3">
        <f t="shared" si="93"/>
        <v>0</v>
      </c>
      <c r="CN166" s="3">
        <f t="shared" si="94"/>
        <v>4</v>
      </c>
      <c r="CO166" s="3">
        <f t="shared" si="95"/>
        <v>4</v>
      </c>
      <c r="CP166">
        <v>38.5</v>
      </c>
      <c r="CQ166">
        <v>139</v>
      </c>
      <c r="CR166">
        <v>-4.8</v>
      </c>
      <c r="CS166">
        <v>12</v>
      </c>
      <c r="CT166" s="3">
        <f t="shared" si="78"/>
        <v>17.256</v>
      </c>
      <c r="CU166">
        <v>1</v>
      </c>
      <c r="CV166">
        <v>0.8</v>
      </c>
      <c r="CW166">
        <v>703</v>
      </c>
      <c r="CX166" s="62">
        <v>704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51">
        <v>0</v>
      </c>
      <c r="DE166" s="3">
        <v>0</v>
      </c>
      <c r="DF166" s="3">
        <v>0</v>
      </c>
      <c r="DG166" s="3">
        <v>1</v>
      </c>
      <c r="DH166" s="3">
        <v>1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89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51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51">
        <v>0</v>
      </c>
      <c r="EL166" s="3">
        <v>0</v>
      </c>
      <c r="EM166" s="3">
        <v>0</v>
      </c>
      <c r="EN166" s="3">
        <v>0</v>
      </c>
      <c r="EO166" s="3">
        <v>0</v>
      </c>
      <c r="EP166" s="51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1</v>
      </c>
      <c r="EY166" s="3">
        <v>0</v>
      </c>
      <c r="EZ166" s="51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2" t="s">
        <v>189</v>
      </c>
      <c r="FG166"/>
    </row>
    <row r="167" spans="1:163" s="1" customFormat="1">
      <c r="A167" t="s">
        <v>50</v>
      </c>
      <c r="B167" t="s">
        <v>118</v>
      </c>
      <c r="C167" t="s">
        <v>15</v>
      </c>
      <c r="D167">
        <v>7</v>
      </c>
      <c r="E167" t="s">
        <v>186</v>
      </c>
      <c r="F167" t="str">
        <f t="shared" si="68"/>
        <v>TSHE-H-7C</v>
      </c>
      <c r="G167" s="15"/>
      <c r="H167" s="3">
        <v>48.616959999999999</v>
      </c>
      <c r="J167" s="3">
        <v>113.85563999999999</v>
      </c>
      <c r="L167" s="3">
        <v>1341</v>
      </c>
      <c r="M167" s="3">
        <v>44.9</v>
      </c>
      <c r="N167" s="3">
        <v>275</v>
      </c>
      <c r="O167" s="15">
        <v>26.9</v>
      </c>
      <c r="P167" s="16">
        <v>1.4</v>
      </c>
      <c r="Q167" s="3">
        <v>10</v>
      </c>
      <c r="R167" s="3">
        <v>0</v>
      </c>
      <c r="S167" s="3">
        <v>0</v>
      </c>
      <c r="T167" s="3">
        <v>0</v>
      </c>
      <c r="U167">
        <v>4</v>
      </c>
      <c r="V167">
        <v>0</v>
      </c>
      <c r="W167">
        <v>0</v>
      </c>
      <c r="X167" s="3">
        <v>0</v>
      </c>
      <c r="Y167" s="3">
        <v>0</v>
      </c>
      <c r="Z167" s="3">
        <v>0</v>
      </c>
      <c r="AA167">
        <v>5</v>
      </c>
      <c r="AB167">
        <v>0</v>
      </c>
      <c r="AC167">
        <v>0</v>
      </c>
      <c r="AD167" s="3">
        <v>0</v>
      </c>
      <c r="AE167" s="3">
        <v>0</v>
      </c>
      <c r="AF167" s="3">
        <v>0</v>
      </c>
      <c r="AG167" s="3">
        <v>3</v>
      </c>
      <c r="AH167" s="3">
        <v>0</v>
      </c>
      <c r="AI167" s="3">
        <v>0</v>
      </c>
      <c r="AJ167">
        <v>6</v>
      </c>
      <c r="AK167">
        <v>0</v>
      </c>
      <c r="AL167" s="3">
        <v>0</v>
      </c>
      <c r="AM167">
        <v>2</v>
      </c>
      <c r="AN167" s="3">
        <v>0</v>
      </c>
      <c r="AO167" s="3">
        <v>0</v>
      </c>
      <c r="AP167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>
        <v>0</v>
      </c>
      <c r="AW167">
        <v>0</v>
      </c>
      <c r="AX167">
        <v>0</v>
      </c>
      <c r="AY167" s="3">
        <v>0</v>
      </c>
      <c r="AZ167" s="3">
        <v>0</v>
      </c>
      <c r="BA167" s="3">
        <v>0</v>
      </c>
      <c r="BB167" s="1">
        <f t="shared" si="69"/>
        <v>200</v>
      </c>
      <c r="BC167" s="3">
        <f t="shared" si="89"/>
        <v>60</v>
      </c>
      <c r="BD167" s="1">
        <f t="shared" si="90"/>
        <v>60</v>
      </c>
      <c r="BE167" s="1">
        <f t="shared" si="70"/>
        <v>0</v>
      </c>
      <c r="BF167" s="1">
        <f t="shared" si="91"/>
        <v>60</v>
      </c>
      <c r="BG167" s="1">
        <f t="shared" si="71"/>
        <v>140</v>
      </c>
      <c r="BH167" s="1">
        <f t="shared" si="72"/>
        <v>140</v>
      </c>
      <c r="BI167" s="1">
        <f t="shared" si="73"/>
        <v>0</v>
      </c>
      <c r="BJ167" s="1">
        <f t="shared" si="74"/>
        <v>140</v>
      </c>
      <c r="BK167" s="1">
        <f t="shared" si="75"/>
        <v>200</v>
      </c>
      <c r="BL167" s="1">
        <f t="shared" si="76"/>
        <v>0</v>
      </c>
      <c r="BM167" s="1">
        <f t="shared" si="77"/>
        <v>0</v>
      </c>
      <c r="BN167" s="41">
        <v>0</v>
      </c>
      <c r="BO167" s="41">
        <v>0</v>
      </c>
      <c r="BP167" s="41">
        <v>3</v>
      </c>
      <c r="BQ167" s="41">
        <v>0</v>
      </c>
      <c r="BR167" s="41">
        <v>0</v>
      </c>
      <c r="BS167" s="41">
        <v>0</v>
      </c>
      <c r="BT167" s="41">
        <v>3</v>
      </c>
      <c r="BU167" s="41">
        <v>0</v>
      </c>
      <c r="BV167" s="41">
        <v>1</v>
      </c>
      <c r="BW167" s="41">
        <v>0</v>
      </c>
      <c r="BX167" s="41">
        <v>0</v>
      </c>
      <c r="BY167" s="41">
        <v>0</v>
      </c>
      <c r="BZ167" s="41">
        <v>2</v>
      </c>
      <c r="CA167" s="41">
        <v>0</v>
      </c>
      <c r="CB167" s="41">
        <v>0</v>
      </c>
      <c r="CC167" s="41">
        <v>0</v>
      </c>
      <c r="CD167" s="41">
        <v>0</v>
      </c>
      <c r="CE167" s="41">
        <v>0</v>
      </c>
      <c r="CF167" s="41">
        <v>0</v>
      </c>
      <c r="CG167" s="41">
        <v>0</v>
      </c>
      <c r="CH167" s="41">
        <v>0</v>
      </c>
      <c r="CI167" s="41">
        <v>0</v>
      </c>
      <c r="CJ167" s="1">
        <f t="shared" si="79"/>
        <v>9</v>
      </c>
      <c r="CK167" s="1">
        <f t="shared" si="80"/>
        <v>9</v>
      </c>
      <c r="CL167" s="3">
        <f t="shared" si="92"/>
        <v>2</v>
      </c>
      <c r="CM167" s="3">
        <f t="shared" si="93"/>
        <v>0</v>
      </c>
      <c r="CN167" s="3">
        <f t="shared" si="94"/>
        <v>7</v>
      </c>
      <c r="CO167" s="3">
        <f t="shared" si="95"/>
        <v>9</v>
      </c>
      <c r="CP167">
        <v>35.5</v>
      </c>
      <c r="CQ167">
        <v>93.9</v>
      </c>
      <c r="CR167">
        <v>-9.1999999999999993</v>
      </c>
      <c r="CS167">
        <v>10</v>
      </c>
      <c r="CT167" s="3">
        <f t="shared" si="78"/>
        <v>10.31</v>
      </c>
      <c r="CU167">
        <v>6</v>
      </c>
      <c r="CV167">
        <v>0.2</v>
      </c>
      <c r="CW167">
        <v>707</v>
      </c>
      <c r="CX167" s="62">
        <v>708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51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89">
        <v>0</v>
      </c>
      <c r="DZ167" s="3">
        <v>0</v>
      </c>
      <c r="EA167" s="1">
        <v>0</v>
      </c>
      <c r="EB167" s="3">
        <v>1</v>
      </c>
      <c r="EC167" s="3">
        <v>4</v>
      </c>
      <c r="ED167" s="3">
        <v>0</v>
      </c>
      <c r="EE167" s="51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51">
        <v>0</v>
      </c>
      <c r="EL167" s="3">
        <v>0</v>
      </c>
      <c r="EM167" s="3">
        <v>0</v>
      </c>
      <c r="EN167" s="3">
        <v>0</v>
      </c>
      <c r="EO167" s="3">
        <v>0</v>
      </c>
      <c r="EP167" s="51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51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2" t="s">
        <v>189</v>
      </c>
      <c r="FG167"/>
    </row>
    <row r="168" spans="1:163" s="1" customFormat="1">
      <c r="A168" t="s">
        <v>50</v>
      </c>
      <c r="B168" t="s">
        <v>118</v>
      </c>
      <c r="C168" t="s">
        <v>15</v>
      </c>
      <c r="D168">
        <v>7</v>
      </c>
      <c r="E168" t="s">
        <v>187</v>
      </c>
      <c r="F168" t="str">
        <f t="shared" si="68"/>
        <v>TSHE-H-7N</v>
      </c>
      <c r="G168" s="15"/>
      <c r="H168" s="3">
        <v>48.616840000000003</v>
      </c>
      <c r="J168" s="3">
        <v>113.85550000000001</v>
      </c>
      <c r="L168" s="3">
        <v>1359</v>
      </c>
      <c r="M168" s="3">
        <v>40.4</v>
      </c>
      <c r="N168" s="3">
        <v>280</v>
      </c>
      <c r="O168" s="15">
        <v>26.5</v>
      </c>
      <c r="P168" s="16">
        <v>1.3</v>
      </c>
      <c r="Q168" s="3">
        <v>10</v>
      </c>
      <c r="R168" s="3">
        <v>0</v>
      </c>
      <c r="S168" s="3">
        <v>0</v>
      </c>
      <c r="T168" s="3">
        <v>0</v>
      </c>
      <c r="U168">
        <v>5</v>
      </c>
      <c r="V168">
        <v>0</v>
      </c>
      <c r="W168">
        <v>0</v>
      </c>
      <c r="X168" s="3">
        <v>0</v>
      </c>
      <c r="Y168" s="3">
        <v>0</v>
      </c>
      <c r="Z168" s="3">
        <v>0</v>
      </c>
      <c r="AA168">
        <v>2</v>
      </c>
      <c r="AB168">
        <v>0</v>
      </c>
      <c r="AC168">
        <v>0</v>
      </c>
      <c r="AD168" s="3">
        <v>0</v>
      </c>
      <c r="AE168" s="3">
        <v>0</v>
      </c>
      <c r="AF168" s="3">
        <v>0</v>
      </c>
      <c r="AG168" s="3">
        <v>2</v>
      </c>
      <c r="AH168" s="3">
        <v>0</v>
      </c>
      <c r="AI168" s="3">
        <v>0</v>
      </c>
      <c r="AJ168">
        <v>2</v>
      </c>
      <c r="AK168">
        <v>0</v>
      </c>
      <c r="AL168" s="3">
        <v>0</v>
      </c>
      <c r="AM168">
        <v>0</v>
      </c>
      <c r="AN168" s="3">
        <v>0</v>
      </c>
      <c r="AO168" s="3">
        <v>0</v>
      </c>
      <c r="AP168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>
        <v>0</v>
      </c>
      <c r="AW168">
        <v>0</v>
      </c>
      <c r="AX168">
        <v>0</v>
      </c>
      <c r="AY168" s="3">
        <v>0</v>
      </c>
      <c r="AZ168" s="3">
        <v>0</v>
      </c>
      <c r="BA168" s="3">
        <v>0</v>
      </c>
      <c r="BB168" s="1">
        <f t="shared" si="69"/>
        <v>110</v>
      </c>
      <c r="BC168" s="3">
        <f t="shared" si="89"/>
        <v>20</v>
      </c>
      <c r="BD168" s="1">
        <f t="shared" si="90"/>
        <v>20</v>
      </c>
      <c r="BE168" s="1">
        <f t="shared" si="70"/>
        <v>0</v>
      </c>
      <c r="BF168" s="1">
        <f t="shared" si="91"/>
        <v>20</v>
      </c>
      <c r="BG168" s="1">
        <f t="shared" si="71"/>
        <v>90</v>
      </c>
      <c r="BH168" s="1">
        <f t="shared" si="72"/>
        <v>90</v>
      </c>
      <c r="BI168" s="1">
        <f t="shared" si="73"/>
        <v>0</v>
      </c>
      <c r="BJ168" s="1">
        <f t="shared" si="74"/>
        <v>90</v>
      </c>
      <c r="BK168" s="1">
        <f t="shared" si="75"/>
        <v>110</v>
      </c>
      <c r="BL168" s="1">
        <f t="shared" si="76"/>
        <v>0</v>
      </c>
      <c r="BM168" s="1">
        <f t="shared" si="77"/>
        <v>0</v>
      </c>
      <c r="BN168" s="41">
        <v>0</v>
      </c>
      <c r="BO168" s="41">
        <v>0</v>
      </c>
      <c r="BP168" s="41">
        <v>2</v>
      </c>
      <c r="BQ168" s="41">
        <v>0</v>
      </c>
      <c r="BR168" s="41">
        <v>0</v>
      </c>
      <c r="BS168" s="41">
        <v>0</v>
      </c>
      <c r="BT168" s="41">
        <v>2</v>
      </c>
      <c r="BU168" s="41">
        <v>0</v>
      </c>
      <c r="BV168" s="41">
        <v>0</v>
      </c>
      <c r="BW168" s="41">
        <v>0</v>
      </c>
      <c r="BX168" s="41">
        <v>0</v>
      </c>
      <c r="BY168" s="41">
        <v>0</v>
      </c>
      <c r="BZ168" s="41">
        <v>1</v>
      </c>
      <c r="CA168" s="41">
        <v>0</v>
      </c>
      <c r="CB168" s="41">
        <v>0</v>
      </c>
      <c r="CC168" s="41">
        <v>0</v>
      </c>
      <c r="CD168" s="41">
        <v>0</v>
      </c>
      <c r="CE168" s="41">
        <v>0</v>
      </c>
      <c r="CF168" s="41">
        <v>0</v>
      </c>
      <c r="CG168" s="41">
        <v>0</v>
      </c>
      <c r="CH168" s="41">
        <v>0</v>
      </c>
      <c r="CI168" s="41">
        <v>0</v>
      </c>
      <c r="CJ168" s="1">
        <f t="shared" si="79"/>
        <v>5</v>
      </c>
      <c r="CK168" s="1">
        <f t="shared" si="80"/>
        <v>5</v>
      </c>
      <c r="CL168" s="3">
        <f t="shared" si="92"/>
        <v>1</v>
      </c>
      <c r="CM168" s="3">
        <f t="shared" si="93"/>
        <v>0</v>
      </c>
      <c r="CN168" s="3">
        <f t="shared" si="94"/>
        <v>4</v>
      </c>
      <c r="CO168" s="3">
        <f t="shared" si="95"/>
        <v>5</v>
      </c>
      <c r="CP168">
        <v>27.7</v>
      </c>
      <c r="CQ168">
        <v>121</v>
      </c>
      <c r="CR168">
        <v>-6.5</v>
      </c>
      <c r="CS168">
        <v>15</v>
      </c>
      <c r="CT168" s="3">
        <f t="shared" si="78"/>
        <v>19.125</v>
      </c>
      <c r="CU168">
        <v>3</v>
      </c>
      <c r="CV168">
        <v>0.25</v>
      </c>
      <c r="CW168">
        <v>709</v>
      </c>
      <c r="CX168" s="62">
        <v>710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51">
        <v>0</v>
      </c>
      <c r="DE168" s="3">
        <v>0</v>
      </c>
      <c r="DF168" s="3">
        <v>0</v>
      </c>
      <c r="DG168" s="3">
        <v>0</v>
      </c>
      <c r="DH168" s="3">
        <v>1</v>
      </c>
      <c r="DI168" s="3">
        <v>4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89">
        <v>0</v>
      </c>
      <c r="DZ168" s="3">
        <v>0</v>
      </c>
      <c r="EA168" s="1">
        <v>0</v>
      </c>
      <c r="EB168" s="3">
        <v>0</v>
      </c>
      <c r="EC168" s="3">
        <v>0</v>
      </c>
      <c r="ED168" s="3">
        <v>0</v>
      </c>
      <c r="EE168" s="51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51">
        <v>0</v>
      </c>
      <c r="EL168" s="3">
        <v>0</v>
      </c>
      <c r="EM168" s="3">
        <v>0</v>
      </c>
      <c r="EN168" s="3">
        <v>0</v>
      </c>
      <c r="EO168" s="3">
        <v>0</v>
      </c>
      <c r="EP168" s="51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51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2" t="s">
        <v>189</v>
      </c>
      <c r="FG168"/>
    </row>
    <row r="169" spans="1:163" s="1" customFormat="1">
      <c r="A169" t="s">
        <v>50</v>
      </c>
      <c r="B169" t="s">
        <v>118</v>
      </c>
      <c r="C169" t="s">
        <v>15</v>
      </c>
      <c r="D169">
        <v>8</v>
      </c>
      <c r="E169" t="s">
        <v>186</v>
      </c>
      <c r="F169" t="str">
        <f t="shared" si="68"/>
        <v>TSHE-H-8C</v>
      </c>
      <c r="G169" s="15"/>
      <c r="H169" s="3">
        <v>48.617550000000001</v>
      </c>
      <c r="J169" s="3">
        <v>113.85606</v>
      </c>
      <c r="L169" s="3">
        <v>1320</v>
      </c>
      <c r="M169" s="3">
        <v>42.3</v>
      </c>
      <c r="N169" s="3">
        <v>295</v>
      </c>
      <c r="O169" s="15">
        <v>31.8</v>
      </c>
      <c r="P169" s="16">
        <v>1.6</v>
      </c>
      <c r="Q169" s="3">
        <v>10</v>
      </c>
      <c r="R169" s="3">
        <v>0</v>
      </c>
      <c r="S169" s="3">
        <v>0</v>
      </c>
      <c r="T169" s="3">
        <v>0</v>
      </c>
      <c r="U169">
        <v>2</v>
      </c>
      <c r="V169">
        <v>0</v>
      </c>
      <c r="W169">
        <v>1</v>
      </c>
      <c r="X169" s="3">
        <v>0</v>
      </c>
      <c r="Y169" s="3">
        <v>0</v>
      </c>
      <c r="Z169" s="3">
        <v>0</v>
      </c>
      <c r="AA169">
        <v>6</v>
      </c>
      <c r="AB169">
        <v>0</v>
      </c>
      <c r="AC169">
        <v>0</v>
      </c>
      <c r="AD169" s="3">
        <v>0</v>
      </c>
      <c r="AE169" s="3">
        <v>0</v>
      </c>
      <c r="AF169" s="3">
        <v>0</v>
      </c>
      <c r="AG169" s="3">
        <v>2</v>
      </c>
      <c r="AH169" s="3">
        <v>0</v>
      </c>
      <c r="AI169" s="3">
        <v>0</v>
      </c>
      <c r="AJ169">
        <v>7</v>
      </c>
      <c r="AK169">
        <v>1</v>
      </c>
      <c r="AL169" s="3">
        <v>0</v>
      </c>
      <c r="AM169">
        <v>0</v>
      </c>
      <c r="AN169" s="3">
        <v>0</v>
      </c>
      <c r="AO169" s="3">
        <v>0</v>
      </c>
      <c r="AP169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>
        <v>0</v>
      </c>
      <c r="AW169">
        <v>0</v>
      </c>
      <c r="AX169">
        <v>0</v>
      </c>
      <c r="AY169" s="3">
        <v>0</v>
      </c>
      <c r="AZ169" s="3">
        <v>0</v>
      </c>
      <c r="BA169" s="3">
        <v>0</v>
      </c>
      <c r="BB169" s="1">
        <f t="shared" si="69"/>
        <v>190</v>
      </c>
      <c r="BC169" s="3">
        <f t="shared" si="89"/>
        <v>70</v>
      </c>
      <c r="BD169" s="1">
        <f t="shared" si="90"/>
        <v>80</v>
      </c>
      <c r="BE169" s="1">
        <f t="shared" si="70"/>
        <v>10</v>
      </c>
      <c r="BF169" s="1">
        <f t="shared" si="91"/>
        <v>80</v>
      </c>
      <c r="BG169" s="1">
        <f t="shared" si="71"/>
        <v>100</v>
      </c>
      <c r="BH169" s="1">
        <f t="shared" si="72"/>
        <v>100</v>
      </c>
      <c r="BI169" s="1">
        <f t="shared" si="73"/>
        <v>10</v>
      </c>
      <c r="BJ169" s="1">
        <f t="shared" si="74"/>
        <v>110</v>
      </c>
      <c r="BK169" s="1">
        <f t="shared" si="75"/>
        <v>170</v>
      </c>
      <c r="BL169" s="1">
        <f t="shared" si="76"/>
        <v>10</v>
      </c>
      <c r="BM169" s="1">
        <f t="shared" si="77"/>
        <v>10</v>
      </c>
      <c r="BN169" s="41">
        <v>0</v>
      </c>
      <c r="BO169" s="41">
        <v>0</v>
      </c>
      <c r="BP169" s="41">
        <v>2</v>
      </c>
      <c r="BQ169" s="41">
        <v>0</v>
      </c>
      <c r="BR169" s="41">
        <v>0</v>
      </c>
      <c r="BS169" s="41">
        <v>0</v>
      </c>
      <c r="BT169" s="41">
        <v>2</v>
      </c>
      <c r="BU169" s="41">
        <v>0</v>
      </c>
      <c r="BV169" s="41">
        <v>0</v>
      </c>
      <c r="BW169" s="41">
        <v>0</v>
      </c>
      <c r="BX169" s="41">
        <v>0</v>
      </c>
      <c r="BY169" s="41">
        <v>0</v>
      </c>
      <c r="BZ169" s="41">
        <v>5</v>
      </c>
      <c r="CA169" s="41">
        <v>0</v>
      </c>
      <c r="CB169" s="41">
        <v>0</v>
      </c>
      <c r="CC169" s="41">
        <v>0</v>
      </c>
      <c r="CD169" s="41">
        <v>0</v>
      </c>
      <c r="CE169" s="41">
        <v>0</v>
      </c>
      <c r="CF169" s="41">
        <v>0</v>
      </c>
      <c r="CG169" s="41">
        <v>0</v>
      </c>
      <c r="CH169" s="41">
        <v>0</v>
      </c>
      <c r="CI169" s="41">
        <v>0</v>
      </c>
      <c r="CJ169" s="1">
        <f t="shared" si="79"/>
        <v>9</v>
      </c>
      <c r="CK169" s="1">
        <f t="shared" si="80"/>
        <v>9</v>
      </c>
      <c r="CL169" s="3">
        <f t="shared" si="92"/>
        <v>5</v>
      </c>
      <c r="CM169" s="3">
        <f t="shared" si="93"/>
        <v>0</v>
      </c>
      <c r="CN169" s="3">
        <f t="shared" si="94"/>
        <v>4</v>
      </c>
      <c r="CO169" s="3">
        <f t="shared" si="95"/>
        <v>9</v>
      </c>
      <c r="CP169">
        <v>36.799999999999997</v>
      </c>
      <c r="CQ169">
        <v>163</v>
      </c>
      <c r="CR169">
        <v>-10.9</v>
      </c>
      <c r="CS169">
        <v>12</v>
      </c>
      <c r="CT169" s="3">
        <f t="shared" si="78"/>
        <v>20.868000000000002</v>
      </c>
      <c r="CU169">
        <v>6</v>
      </c>
      <c r="CV169">
        <v>0.5</v>
      </c>
      <c r="CW169">
        <v>717</v>
      </c>
      <c r="CX169" s="62">
        <v>718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51">
        <v>0</v>
      </c>
      <c r="DE169" s="3">
        <v>0</v>
      </c>
      <c r="DF169" s="3">
        <v>0</v>
      </c>
      <c r="DG169" s="3">
        <v>0</v>
      </c>
      <c r="DH169" s="3">
        <v>1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89">
        <v>0</v>
      </c>
      <c r="DZ169" s="3">
        <v>1</v>
      </c>
      <c r="EA169" s="3">
        <v>0</v>
      </c>
      <c r="EB169" s="3">
        <v>0</v>
      </c>
      <c r="EC169" s="3">
        <v>1</v>
      </c>
      <c r="ED169" s="3">
        <v>0</v>
      </c>
      <c r="EE169" s="51">
        <v>0</v>
      </c>
      <c r="EF169" s="3">
        <v>1</v>
      </c>
      <c r="EG169" s="1">
        <v>1</v>
      </c>
      <c r="EH169" s="3">
        <v>0</v>
      </c>
      <c r="EI169" s="3">
        <v>1</v>
      </c>
      <c r="EJ169" s="3">
        <v>0</v>
      </c>
      <c r="EK169" s="51">
        <v>0</v>
      </c>
      <c r="EL169" s="3">
        <v>0</v>
      </c>
      <c r="EM169" s="3">
        <v>0</v>
      </c>
      <c r="EN169" s="3">
        <v>0</v>
      </c>
      <c r="EO169" s="3">
        <v>0</v>
      </c>
      <c r="EP169" s="51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51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2" t="s">
        <v>189</v>
      </c>
      <c r="FG169"/>
    </row>
    <row r="170" spans="1:163" s="1" customFormat="1">
      <c r="A170" t="s">
        <v>50</v>
      </c>
      <c r="B170" t="s">
        <v>118</v>
      </c>
      <c r="C170" t="s">
        <v>15</v>
      </c>
      <c r="D170">
        <v>8</v>
      </c>
      <c r="E170" t="s">
        <v>187</v>
      </c>
      <c r="F170" t="str">
        <f t="shared" si="68"/>
        <v>TSHE-H-8N</v>
      </c>
      <c r="G170" s="15"/>
      <c r="H170" s="3">
        <v>48.617730000000002</v>
      </c>
      <c r="J170" s="3">
        <v>113.85590000000001</v>
      </c>
      <c r="K170" s="1">
        <f>AVERAGE(L155:L180)</f>
        <v>1298.8846153846155</v>
      </c>
      <c r="L170" s="3">
        <v>1316</v>
      </c>
      <c r="M170" s="3">
        <v>42.1</v>
      </c>
      <c r="N170" s="3">
        <v>265</v>
      </c>
      <c r="O170" s="15">
        <v>30.5</v>
      </c>
      <c r="P170" s="16">
        <v>1.5</v>
      </c>
      <c r="Q170" s="3">
        <v>10</v>
      </c>
      <c r="R170" s="3">
        <v>0</v>
      </c>
      <c r="S170" s="3">
        <v>0</v>
      </c>
      <c r="T170" s="3">
        <v>0</v>
      </c>
      <c r="U170">
        <v>6</v>
      </c>
      <c r="V170">
        <v>0</v>
      </c>
      <c r="W170">
        <v>1</v>
      </c>
      <c r="X170" s="3">
        <v>0</v>
      </c>
      <c r="Y170" s="3">
        <v>0</v>
      </c>
      <c r="Z170" s="3">
        <v>0</v>
      </c>
      <c r="AA170">
        <v>2</v>
      </c>
      <c r="AB170">
        <v>0</v>
      </c>
      <c r="AC170">
        <v>0</v>
      </c>
      <c r="AD170" s="3">
        <v>0</v>
      </c>
      <c r="AE170" s="3">
        <v>0</v>
      </c>
      <c r="AF170" s="3">
        <v>0</v>
      </c>
      <c r="AG170" s="3">
        <v>3</v>
      </c>
      <c r="AH170" s="3">
        <v>0</v>
      </c>
      <c r="AI170" s="3">
        <v>0</v>
      </c>
      <c r="AJ170">
        <v>2</v>
      </c>
      <c r="AK170">
        <v>0</v>
      </c>
      <c r="AL170" s="3">
        <v>0</v>
      </c>
      <c r="AM170">
        <v>0</v>
      </c>
      <c r="AN170" s="3">
        <v>0</v>
      </c>
      <c r="AO170" s="3">
        <v>0</v>
      </c>
      <c r="AP170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>
        <v>0</v>
      </c>
      <c r="AW170">
        <v>0</v>
      </c>
      <c r="AX170">
        <v>0</v>
      </c>
      <c r="AY170" s="3">
        <v>0</v>
      </c>
      <c r="AZ170" s="3">
        <v>0</v>
      </c>
      <c r="BA170" s="3">
        <v>0</v>
      </c>
      <c r="BB170" s="1">
        <f t="shared" si="69"/>
        <v>140</v>
      </c>
      <c r="BC170" s="3">
        <f t="shared" si="89"/>
        <v>20</v>
      </c>
      <c r="BD170" s="1">
        <f t="shared" si="90"/>
        <v>20</v>
      </c>
      <c r="BE170" s="1">
        <f t="shared" si="70"/>
        <v>0</v>
      </c>
      <c r="BF170" s="1">
        <f t="shared" si="91"/>
        <v>20</v>
      </c>
      <c r="BG170" s="1">
        <f t="shared" si="71"/>
        <v>110</v>
      </c>
      <c r="BH170" s="1">
        <f t="shared" si="72"/>
        <v>110</v>
      </c>
      <c r="BI170" s="1">
        <f t="shared" si="73"/>
        <v>10</v>
      </c>
      <c r="BJ170" s="1">
        <f t="shared" si="74"/>
        <v>120</v>
      </c>
      <c r="BK170" s="1">
        <f t="shared" si="75"/>
        <v>130</v>
      </c>
      <c r="BL170" s="1">
        <f t="shared" si="76"/>
        <v>0</v>
      </c>
      <c r="BM170" s="1">
        <f t="shared" si="77"/>
        <v>10</v>
      </c>
      <c r="BN170" s="41">
        <v>0</v>
      </c>
      <c r="BO170" s="41">
        <v>0</v>
      </c>
      <c r="BP170" s="41">
        <v>5</v>
      </c>
      <c r="BQ170" s="41">
        <v>0</v>
      </c>
      <c r="BR170" s="41">
        <v>0</v>
      </c>
      <c r="BS170" s="41">
        <v>0</v>
      </c>
      <c r="BT170" s="41">
        <v>1</v>
      </c>
      <c r="BU170" s="41">
        <v>1</v>
      </c>
      <c r="BV170" s="41">
        <v>1</v>
      </c>
      <c r="BW170" s="41">
        <v>0</v>
      </c>
      <c r="BX170" s="41">
        <v>0</v>
      </c>
      <c r="BY170" s="41">
        <v>0</v>
      </c>
      <c r="BZ170" s="41">
        <v>1</v>
      </c>
      <c r="CA170" s="41">
        <v>0</v>
      </c>
      <c r="CB170" s="41">
        <v>1</v>
      </c>
      <c r="CC170" s="41">
        <v>0</v>
      </c>
      <c r="CD170" s="41">
        <v>0</v>
      </c>
      <c r="CE170" s="41">
        <v>0</v>
      </c>
      <c r="CF170" s="41">
        <v>0</v>
      </c>
      <c r="CG170" s="41">
        <v>0</v>
      </c>
      <c r="CH170" s="41">
        <v>0</v>
      </c>
      <c r="CI170" s="41">
        <v>0</v>
      </c>
      <c r="CJ170" s="1">
        <f t="shared" si="79"/>
        <v>10</v>
      </c>
      <c r="CK170" s="1">
        <f t="shared" si="80"/>
        <v>9</v>
      </c>
      <c r="CL170" s="3">
        <f t="shared" si="92"/>
        <v>1</v>
      </c>
      <c r="CM170" s="3">
        <f t="shared" si="93"/>
        <v>0</v>
      </c>
      <c r="CN170" s="3">
        <f t="shared" si="94"/>
        <v>9</v>
      </c>
      <c r="CO170" s="3">
        <f t="shared" si="95"/>
        <v>9</v>
      </c>
      <c r="CP170">
        <v>1.5</v>
      </c>
      <c r="CQ170">
        <v>175</v>
      </c>
      <c r="CR170">
        <v>-9.5</v>
      </c>
      <c r="CS170">
        <v>11</v>
      </c>
      <c r="CT170" s="3">
        <f t="shared" si="78"/>
        <v>20.295000000000002</v>
      </c>
      <c r="CU170">
        <v>3</v>
      </c>
      <c r="CV170">
        <v>0.5</v>
      </c>
      <c r="CW170">
        <v>715</v>
      </c>
      <c r="CX170" s="62">
        <v>716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51">
        <v>0</v>
      </c>
      <c r="DE170" s="3">
        <v>1</v>
      </c>
      <c r="DF170" s="3">
        <v>1</v>
      </c>
      <c r="DG170" s="3">
        <v>0</v>
      </c>
      <c r="DH170" s="3">
        <v>1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89">
        <v>0</v>
      </c>
      <c r="DZ170" s="1">
        <v>1</v>
      </c>
      <c r="EA170" s="3">
        <v>7</v>
      </c>
      <c r="EB170" s="3">
        <v>1</v>
      </c>
      <c r="EC170" s="3">
        <v>2</v>
      </c>
      <c r="ED170" s="3">
        <v>0</v>
      </c>
      <c r="EE170" s="51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51">
        <v>0</v>
      </c>
      <c r="EL170" s="3">
        <v>0</v>
      </c>
      <c r="EM170" s="3">
        <v>0</v>
      </c>
      <c r="EN170" s="3">
        <v>0</v>
      </c>
      <c r="EO170" s="3">
        <v>0</v>
      </c>
      <c r="EP170" s="51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51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2" t="s">
        <v>189</v>
      </c>
      <c r="FG170"/>
    </row>
    <row r="171" spans="1:163" s="1" customFormat="1">
      <c r="A171" t="s">
        <v>50</v>
      </c>
      <c r="B171" t="s">
        <v>118</v>
      </c>
      <c r="C171" t="s">
        <v>15</v>
      </c>
      <c r="D171">
        <v>9</v>
      </c>
      <c r="E171" t="s">
        <v>186</v>
      </c>
      <c r="F171" t="str">
        <f t="shared" si="68"/>
        <v>TSHE-H-9C</v>
      </c>
      <c r="G171" s="15"/>
      <c r="H171" s="3">
        <v>48.617159999999998</v>
      </c>
      <c r="J171" s="3">
        <v>113.85732</v>
      </c>
      <c r="L171" s="3">
        <v>1279</v>
      </c>
      <c r="M171" s="3">
        <v>44.9</v>
      </c>
      <c r="N171" s="3">
        <v>295</v>
      </c>
      <c r="O171" s="15">
        <v>23.5</v>
      </c>
      <c r="P171" s="16">
        <v>1.7</v>
      </c>
      <c r="Q171" s="3">
        <v>10</v>
      </c>
      <c r="R171" s="3">
        <v>0</v>
      </c>
      <c r="S171" s="3">
        <v>0</v>
      </c>
      <c r="T171" s="3">
        <v>0</v>
      </c>
      <c r="U171">
        <v>2</v>
      </c>
      <c r="V171">
        <v>0</v>
      </c>
      <c r="W171">
        <v>0</v>
      </c>
      <c r="X171" s="3">
        <v>0</v>
      </c>
      <c r="Y171" s="3">
        <v>0</v>
      </c>
      <c r="Z171" s="3">
        <v>0</v>
      </c>
      <c r="AA171">
        <v>1</v>
      </c>
      <c r="AB171">
        <v>0</v>
      </c>
      <c r="AC171">
        <v>0</v>
      </c>
      <c r="AD171" s="3">
        <v>0</v>
      </c>
      <c r="AE171" s="3">
        <v>0</v>
      </c>
      <c r="AF171" s="3">
        <v>0</v>
      </c>
      <c r="AG171" s="3">
        <v>5</v>
      </c>
      <c r="AH171" s="3">
        <v>0</v>
      </c>
      <c r="AI171" s="3">
        <v>0</v>
      </c>
      <c r="AJ171">
        <v>5</v>
      </c>
      <c r="AK171">
        <v>0</v>
      </c>
      <c r="AL171" s="3">
        <v>0</v>
      </c>
      <c r="AM171">
        <v>8</v>
      </c>
      <c r="AN171" s="3">
        <v>0</v>
      </c>
      <c r="AO171" s="3">
        <v>0</v>
      </c>
      <c r="AP171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>
        <v>0</v>
      </c>
      <c r="AW171">
        <v>0</v>
      </c>
      <c r="AX171">
        <v>0</v>
      </c>
      <c r="AY171" s="3">
        <v>0</v>
      </c>
      <c r="AZ171" s="3">
        <v>0</v>
      </c>
      <c r="BA171" s="3">
        <v>0</v>
      </c>
      <c r="BB171" s="1">
        <f t="shared" si="69"/>
        <v>210</v>
      </c>
      <c r="BC171" s="3">
        <f t="shared" si="89"/>
        <v>50</v>
      </c>
      <c r="BD171" s="1">
        <f t="shared" si="90"/>
        <v>50</v>
      </c>
      <c r="BE171" s="1">
        <f t="shared" si="70"/>
        <v>0</v>
      </c>
      <c r="BF171" s="1">
        <f t="shared" si="91"/>
        <v>50</v>
      </c>
      <c r="BG171" s="1">
        <f t="shared" si="71"/>
        <v>160</v>
      </c>
      <c r="BH171" s="1">
        <f t="shared" si="72"/>
        <v>160</v>
      </c>
      <c r="BI171" s="1">
        <f t="shared" si="73"/>
        <v>0</v>
      </c>
      <c r="BJ171" s="1">
        <f t="shared" si="74"/>
        <v>160</v>
      </c>
      <c r="BK171" s="1">
        <f t="shared" si="75"/>
        <v>210</v>
      </c>
      <c r="BL171" s="1">
        <f t="shared" si="76"/>
        <v>0</v>
      </c>
      <c r="BM171" s="1">
        <f t="shared" si="77"/>
        <v>0</v>
      </c>
      <c r="BN171" s="41">
        <v>0</v>
      </c>
      <c r="BO171" s="41">
        <v>0</v>
      </c>
      <c r="BP171" s="41">
        <v>1</v>
      </c>
      <c r="BQ171" s="41">
        <v>0</v>
      </c>
      <c r="BR171" s="41">
        <v>0</v>
      </c>
      <c r="BS171" s="41">
        <v>0</v>
      </c>
      <c r="BT171" s="41">
        <v>1</v>
      </c>
      <c r="BU171" s="41">
        <v>0</v>
      </c>
      <c r="BV171" s="41">
        <v>1</v>
      </c>
      <c r="BW171" s="41">
        <v>0</v>
      </c>
      <c r="BX171" s="41">
        <v>0</v>
      </c>
      <c r="BY171" s="41">
        <v>0</v>
      </c>
      <c r="BZ171" s="41">
        <v>3</v>
      </c>
      <c r="CA171" s="41">
        <v>0</v>
      </c>
      <c r="CB171" s="41">
        <v>7</v>
      </c>
      <c r="CC171" s="41">
        <v>0</v>
      </c>
      <c r="CD171" s="41">
        <v>0</v>
      </c>
      <c r="CE171" s="41">
        <v>0</v>
      </c>
      <c r="CF171" s="41">
        <v>0</v>
      </c>
      <c r="CG171" s="41">
        <v>0</v>
      </c>
      <c r="CH171" s="41">
        <v>0</v>
      </c>
      <c r="CI171" s="41">
        <v>0</v>
      </c>
      <c r="CJ171" s="1">
        <f t="shared" si="79"/>
        <v>13</v>
      </c>
      <c r="CK171" s="1">
        <f t="shared" si="80"/>
        <v>13</v>
      </c>
      <c r="CL171" s="3">
        <f t="shared" si="92"/>
        <v>3</v>
      </c>
      <c r="CM171" s="3">
        <f t="shared" si="93"/>
        <v>0</v>
      </c>
      <c r="CN171" s="3">
        <f t="shared" si="94"/>
        <v>10</v>
      </c>
      <c r="CO171" s="3">
        <f t="shared" si="95"/>
        <v>13</v>
      </c>
      <c r="CP171">
        <v>43.9</v>
      </c>
      <c r="CQ171">
        <v>138</v>
      </c>
      <c r="CR171">
        <v>-9.3000000000000007</v>
      </c>
      <c r="CS171">
        <v>12</v>
      </c>
      <c r="CT171" s="3">
        <f t="shared" si="78"/>
        <v>17.676000000000002</v>
      </c>
      <c r="CU171">
        <v>5</v>
      </c>
      <c r="CV171">
        <v>0.2</v>
      </c>
      <c r="CW171">
        <v>723</v>
      </c>
      <c r="CX171" s="62">
        <v>724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51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89">
        <v>0</v>
      </c>
      <c r="DZ171" s="3">
        <v>0</v>
      </c>
      <c r="EA171" s="3">
        <v>0</v>
      </c>
      <c r="EB171" s="3">
        <v>1</v>
      </c>
      <c r="EC171" s="3">
        <v>0</v>
      </c>
      <c r="ED171" s="3">
        <v>0</v>
      </c>
      <c r="EE171" s="51">
        <v>0</v>
      </c>
      <c r="EF171" s="3">
        <v>0</v>
      </c>
      <c r="EG171" s="1">
        <v>1</v>
      </c>
      <c r="EH171" s="3">
        <v>0</v>
      </c>
      <c r="EI171" s="1">
        <v>1</v>
      </c>
      <c r="EJ171" s="3">
        <v>0</v>
      </c>
      <c r="EK171" s="51">
        <v>0</v>
      </c>
      <c r="EL171" s="3">
        <v>0</v>
      </c>
      <c r="EM171" s="3">
        <v>0</v>
      </c>
      <c r="EN171" s="3">
        <v>0</v>
      </c>
      <c r="EO171" s="3">
        <v>0</v>
      </c>
      <c r="EP171" s="51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4</v>
      </c>
      <c r="EY171" s="3">
        <v>0</v>
      </c>
      <c r="EZ171" s="51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2" t="s">
        <v>189</v>
      </c>
      <c r="FG171"/>
    </row>
    <row r="172" spans="1:163" s="1" customFormat="1">
      <c r="A172" t="s">
        <v>50</v>
      </c>
      <c r="B172" t="s">
        <v>118</v>
      </c>
      <c r="C172" t="s">
        <v>15</v>
      </c>
      <c r="D172">
        <v>9</v>
      </c>
      <c r="E172" t="s">
        <v>187</v>
      </c>
      <c r="F172" t="str">
        <f t="shared" si="68"/>
        <v>TSHE-H-9N</v>
      </c>
      <c r="G172" s="15"/>
      <c r="H172" s="3">
        <v>48.617069999999998</v>
      </c>
      <c r="J172" s="3">
        <v>113.85746</v>
      </c>
      <c r="L172" s="3">
        <v>1278</v>
      </c>
      <c r="M172" s="3">
        <v>45.4</v>
      </c>
      <c r="N172" s="3">
        <v>280</v>
      </c>
      <c r="O172" s="15">
        <v>23.6</v>
      </c>
      <c r="P172" s="16">
        <v>0.9</v>
      </c>
      <c r="Q172" s="3">
        <v>10</v>
      </c>
      <c r="R172" s="3">
        <v>0</v>
      </c>
      <c r="S172" s="3">
        <v>0</v>
      </c>
      <c r="T172" s="3">
        <v>0</v>
      </c>
      <c r="U172">
        <v>4</v>
      </c>
      <c r="V172">
        <v>0</v>
      </c>
      <c r="W172">
        <v>1</v>
      </c>
      <c r="X172" s="3">
        <v>0</v>
      </c>
      <c r="Y172" s="3">
        <v>0</v>
      </c>
      <c r="Z172" s="3">
        <v>0</v>
      </c>
      <c r="AA172">
        <v>1</v>
      </c>
      <c r="AB172">
        <v>0</v>
      </c>
      <c r="AC172">
        <v>0</v>
      </c>
      <c r="AD172" s="3">
        <v>0</v>
      </c>
      <c r="AE172" s="3">
        <v>0</v>
      </c>
      <c r="AF172" s="3">
        <v>0</v>
      </c>
      <c r="AG172" s="3">
        <v>2</v>
      </c>
      <c r="AH172" s="3">
        <v>0</v>
      </c>
      <c r="AI172" s="3">
        <v>0</v>
      </c>
      <c r="AJ172">
        <v>3</v>
      </c>
      <c r="AK172">
        <v>0</v>
      </c>
      <c r="AL172" s="3">
        <v>0</v>
      </c>
      <c r="AM172">
        <v>2</v>
      </c>
      <c r="AN172" s="3">
        <v>0</v>
      </c>
      <c r="AO172" s="3">
        <v>0</v>
      </c>
      <c r="AP172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>
        <v>0</v>
      </c>
      <c r="AW172">
        <v>0</v>
      </c>
      <c r="AX172">
        <v>0</v>
      </c>
      <c r="AY172" s="3">
        <v>0</v>
      </c>
      <c r="AZ172" s="3">
        <v>0</v>
      </c>
      <c r="BA172" s="3">
        <v>0</v>
      </c>
      <c r="BB172" s="1">
        <f t="shared" si="69"/>
        <v>130</v>
      </c>
      <c r="BC172" s="3">
        <f t="shared" si="89"/>
        <v>30</v>
      </c>
      <c r="BD172" s="1">
        <f t="shared" si="90"/>
        <v>30</v>
      </c>
      <c r="BE172" s="1">
        <f t="shared" si="70"/>
        <v>0</v>
      </c>
      <c r="BF172" s="1">
        <f t="shared" si="91"/>
        <v>30</v>
      </c>
      <c r="BG172" s="1">
        <f t="shared" si="71"/>
        <v>90</v>
      </c>
      <c r="BH172" s="1">
        <f t="shared" si="72"/>
        <v>90</v>
      </c>
      <c r="BI172" s="1">
        <f t="shared" si="73"/>
        <v>10</v>
      </c>
      <c r="BJ172" s="1">
        <f t="shared" si="74"/>
        <v>100</v>
      </c>
      <c r="BK172" s="1">
        <f t="shared" si="75"/>
        <v>120</v>
      </c>
      <c r="BL172" s="1">
        <f t="shared" si="76"/>
        <v>0</v>
      </c>
      <c r="BM172" s="1">
        <f t="shared" si="77"/>
        <v>10</v>
      </c>
      <c r="BN172" s="41">
        <v>0</v>
      </c>
      <c r="BO172" s="41">
        <v>0</v>
      </c>
      <c r="BP172" s="41">
        <v>4</v>
      </c>
      <c r="BQ172" s="41">
        <v>0</v>
      </c>
      <c r="BR172" s="41">
        <v>0</v>
      </c>
      <c r="BS172" s="41">
        <v>0</v>
      </c>
      <c r="BT172" s="41">
        <v>0</v>
      </c>
      <c r="BU172" s="41">
        <v>0</v>
      </c>
      <c r="BV172" s="41">
        <v>1</v>
      </c>
      <c r="BW172" s="41">
        <v>0</v>
      </c>
      <c r="BX172" s="41">
        <v>0</v>
      </c>
      <c r="BY172" s="41">
        <v>0</v>
      </c>
      <c r="BZ172" s="41">
        <v>0</v>
      </c>
      <c r="CA172" s="41">
        <v>0</v>
      </c>
      <c r="CB172" s="41">
        <v>1</v>
      </c>
      <c r="CC172" s="41">
        <v>0</v>
      </c>
      <c r="CD172" s="41">
        <v>0</v>
      </c>
      <c r="CE172" s="41">
        <v>0</v>
      </c>
      <c r="CF172" s="41">
        <v>0</v>
      </c>
      <c r="CG172" s="41">
        <v>0</v>
      </c>
      <c r="CH172" s="41">
        <v>0</v>
      </c>
      <c r="CI172" s="41">
        <v>0</v>
      </c>
      <c r="CJ172" s="1">
        <f t="shared" si="79"/>
        <v>6</v>
      </c>
      <c r="CK172" s="1">
        <f t="shared" si="80"/>
        <v>6</v>
      </c>
      <c r="CL172" s="3">
        <f t="shared" si="92"/>
        <v>0</v>
      </c>
      <c r="CM172" s="3">
        <f t="shared" si="93"/>
        <v>0</v>
      </c>
      <c r="CN172" s="3">
        <f t="shared" si="94"/>
        <v>6</v>
      </c>
      <c r="CO172" s="3">
        <f t="shared" si="95"/>
        <v>6</v>
      </c>
      <c r="CP172">
        <v>2.2000000000000002</v>
      </c>
      <c r="CQ172">
        <v>110</v>
      </c>
      <c r="CR172">
        <v>-4.5</v>
      </c>
      <c r="CS172">
        <v>16</v>
      </c>
      <c r="CT172" s="3">
        <f t="shared" si="78"/>
        <v>18.32</v>
      </c>
      <c r="CU172">
        <v>3</v>
      </c>
      <c r="CV172">
        <v>0.4</v>
      </c>
      <c r="CW172">
        <v>725</v>
      </c>
      <c r="CX172" s="62">
        <v>726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51">
        <v>0</v>
      </c>
      <c r="DE172" s="3">
        <v>0</v>
      </c>
      <c r="DF172" s="3">
        <v>1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89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51">
        <v>0</v>
      </c>
      <c r="EF172" s="3">
        <v>0</v>
      </c>
      <c r="EG172" s="1">
        <v>1</v>
      </c>
      <c r="EH172" s="3">
        <v>0</v>
      </c>
      <c r="EI172" s="1">
        <v>0</v>
      </c>
      <c r="EJ172" s="3">
        <v>0</v>
      </c>
      <c r="EK172" s="51">
        <v>0</v>
      </c>
      <c r="EL172" s="3">
        <v>0</v>
      </c>
      <c r="EM172" s="3">
        <v>0</v>
      </c>
      <c r="EN172" s="3">
        <v>0</v>
      </c>
      <c r="EO172" s="3">
        <v>0</v>
      </c>
      <c r="EP172" s="51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51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2" t="s">
        <v>189</v>
      </c>
      <c r="FG172"/>
    </row>
    <row r="173" spans="1:163" s="40" customFormat="1">
      <c r="A173" s="38" t="s">
        <v>50</v>
      </c>
      <c r="B173" s="38" t="s">
        <v>118</v>
      </c>
      <c r="C173" s="38" t="s">
        <v>15</v>
      </c>
      <c r="D173" s="38">
        <v>10</v>
      </c>
      <c r="E173" s="38" t="s">
        <v>186</v>
      </c>
      <c r="F173" s="38" t="str">
        <f t="shared" si="68"/>
        <v>TSHE-H-10C</v>
      </c>
      <c r="G173" s="95"/>
      <c r="H173" s="40">
        <v>48.616340000000001</v>
      </c>
      <c r="J173" s="40">
        <v>113.85709</v>
      </c>
      <c r="L173" s="40">
        <v>1292</v>
      </c>
      <c r="M173" s="40">
        <v>45.1</v>
      </c>
      <c r="N173" s="40">
        <v>270</v>
      </c>
      <c r="O173" s="95">
        <v>29.4</v>
      </c>
      <c r="P173" s="96">
        <v>0.9</v>
      </c>
      <c r="Q173" s="40">
        <v>10</v>
      </c>
      <c r="R173" s="40">
        <v>0</v>
      </c>
      <c r="S173" s="40">
        <v>0</v>
      </c>
      <c r="T173" s="40">
        <v>0</v>
      </c>
      <c r="U173" s="38">
        <v>2</v>
      </c>
      <c r="V173" s="38">
        <v>0</v>
      </c>
      <c r="W173" s="38">
        <v>0</v>
      </c>
      <c r="X173" s="40">
        <v>0</v>
      </c>
      <c r="Y173" s="40">
        <v>0</v>
      </c>
      <c r="Z173" s="40">
        <v>0</v>
      </c>
      <c r="AA173" s="38">
        <v>3</v>
      </c>
      <c r="AB173" s="38">
        <v>0</v>
      </c>
      <c r="AC173" s="38">
        <v>1</v>
      </c>
      <c r="AD173" s="40">
        <v>0</v>
      </c>
      <c r="AE173" s="40">
        <v>0</v>
      </c>
      <c r="AF173" s="40">
        <v>0</v>
      </c>
      <c r="AG173" s="40">
        <v>2</v>
      </c>
      <c r="AH173" s="40">
        <v>0</v>
      </c>
      <c r="AI173" s="40">
        <v>0</v>
      </c>
      <c r="AJ173" s="38">
        <v>0</v>
      </c>
      <c r="AK173" s="38">
        <v>0</v>
      </c>
      <c r="AL173" s="40">
        <v>0</v>
      </c>
      <c r="AM173" s="38">
        <v>5</v>
      </c>
      <c r="AN173" s="40">
        <v>0</v>
      </c>
      <c r="AO173" s="40">
        <v>0</v>
      </c>
      <c r="AP173" s="38">
        <v>0</v>
      </c>
      <c r="AQ173" s="40">
        <v>0</v>
      </c>
      <c r="AR173" s="40">
        <v>0</v>
      </c>
      <c r="AS173" s="40">
        <v>0</v>
      </c>
      <c r="AT173" s="40">
        <v>0</v>
      </c>
      <c r="AU173" s="40">
        <v>0</v>
      </c>
      <c r="AV173" s="38">
        <v>0</v>
      </c>
      <c r="AW173" s="38">
        <v>0</v>
      </c>
      <c r="AX173" s="38">
        <v>0</v>
      </c>
      <c r="AY173" s="40">
        <v>0</v>
      </c>
      <c r="AZ173" s="40">
        <v>0</v>
      </c>
      <c r="BA173" s="40">
        <v>0</v>
      </c>
      <c r="BB173" s="40">
        <f t="shared" si="69"/>
        <v>130</v>
      </c>
      <c r="BC173" s="40">
        <f t="shared" si="89"/>
        <v>0</v>
      </c>
      <c r="BD173" s="40">
        <f t="shared" si="90"/>
        <v>0</v>
      </c>
      <c r="BE173" s="40">
        <f t="shared" si="70"/>
        <v>0</v>
      </c>
      <c r="BF173" s="40">
        <f t="shared" si="91"/>
        <v>0</v>
      </c>
      <c r="BG173" s="40">
        <f t="shared" si="71"/>
        <v>120</v>
      </c>
      <c r="BH173" s="40">
        <f t="shared" si="72"/>
        <v>120</v>
      </c>
      <c r="BI173" s="40">
        <f t="shared" si="73"/>
        <v>10</v>
      </c>
      <c r="BJ173" s="40">
        <f t="shared" si="74"/>
        <v>130</v>
      </c>
      <c r="BK173" s="40">
        <f t="shared" si="75"/>
        <v>120</v>
      </c>
      <c r="BL173" s="40">
        <f t="shared" si="76"/>
        <v>0</v>
      </c>
      <c r="BM173" s="40">
        <f t="shared" si="77"/>
        <v>10</v>
      </c>
      <c r="BN173" s="38">
        <v>0</v>
      </c>
      <c r="BO173" s="38">
        <v>0</v>
      </c>
      <c r="BP173" s="38">
        <v>3</v>
      </c>
      <c r="BQ173" s="38">
        <v>0</v>
      </c>
      <c r="BR173" s="38">
        <v>0</v>
      </c>
      <c r="BS173" s="38">
        <v>0</v>
      </c>
      <c r="BT173" s="38">
        <v>5</v>
      </c>
      <c r="BU173" s="38">
        <v>0</v>
      </c>
      <c r="BV173" s="38">
        <v>1</v>
      </c>
      <c r="BW173" s="38">
        <v>0</v>
      </c>
      <c r="BX173" s="38">
        <v>0</v>
      </c>
      <c r="BY173" s="38">
        <v>0</v>
      </c>
      <c r="BZ173" s="38">
        <v>0</v>
      </c>
      <c r="CA173" s="38">
        <v>0</v>
      </c>
      <c r="CB173" s="38">
        <v>6</v>
      </c>
      <c r="CC173" s="38">
        <v>0</v>
      </c>
      <c r="CD173" s="38">
        <v>0</v>
      </c>
      <c r="CE173" s="38">
        <v>0</v>
      </c>
      <c r="CF173" s="38">
        <v>0</v>
      </c>
      <c r="CG173" s="38">
        <v>0</v>
      </c>
      <c r="CH173" s="38">
        <v>0</v>
      </c>
      <c r="CI173" s="38">
        <v>0</v>
      </c>
      <c r="CJ173" s="40">
        <f t="shared" si="79"/>
        <v>15</v>
      </c>
      <c r="CK173" s="40">
        <f t="shared" si="80"/>
        <v>15</v>
      </c>
      <c r="CL173" s="40">
        <f t="shared" si="92"/>
        <v>0</v>
      </c>
      <c r="CM173" s="40">
        <f t="shared" si="93"/>
        <v>0</v>
      </c>
      <c r="CN173" s="40">
        <f t="shared" si="94"/>
        <v>15</v>
      </c>
      <c r="CO173" s="40">
        <f t="shared" si="95"/>
        <v>15</v>
      </c>
      <c r="CP173" s="38">
        <v>25.3</v>
      </c>
      <c r="CQ173" s="38">
        <v>138</v>
      </c>
      <c r="CR173" s="38">
        <v>-10.1</v>
      </c>
      <c r="CS173" s="38">
        <v>12</v>
      </c>
      <c r="CT173" s="40">
        <f t="shared" si="78"/>
        <v>17.771999999999998</v>
      </c>
      <c r="CU173" s="38">
        <v>6</v>
      </c>
      <c r="CV173" s="38">
        <v>0.9</v>
      </c>
      <c r="CW173" s="38">
        <v>729</v>
      </c>
      <c r="CX173" s="97">
        <v>730</v>
      </c>
      <c r="CY173" s="40">
        <v>0</v>
      </c>
      <c r="CZ173" s="40">
        <v>0</v>
      </c>
      <c r="DA173" s="40">
        <v>0</v>
      </c>
      <c r="DB173" s="40">
        <v>0</v>
      </c>
      <c r="DC173" s="3">
        <v>0</v>
      </c>
      <c r="DD173" s="39">
        <v>0</v>
      </c>
      <c r="DE173" s="40">
        <v>0</v>
      </c>
      <c r="DF173" s="40">
        <v>0</v>
      </c>
      <c r="DG173" s="40">
        <v>1</v>
      </c>
      <c r="DH173" s="40">
        <v>1</v>
      </c>
      <c r="DI173" s="40">
        <v>0</v>
      </c>
      <c r="DJ173" s="40">
        <v>0</v>
      </c>
      <c r="DK173" s="40">
        <v>0</v>
      </c>
      <c r="DL173" s="40">
        <v>0</v>
      </c>
      <c r="DM173" s="40">
        <v>0</v>
      </c>
      <c r="DN173" s="40">
        <v>0</v>
      </c>
      <c r="DO173" s="40">
        <v>0</v>
      </c>
      <c r="DP173" s="40">
        <v>0</v>
      </c>
      <c r="DQ173" s="40">
        <v>0</v>
      </c>
      <c r="DR173" s="40">
        <v>0</v>
      </c>
      <c r="DS173" s="40">
        <v>0</v>
      </c>
      <c r="DT173" s="40">
        <v>0</v>
      </c>
      <c r="DU173" s="40">
        <v>0</v>
      </c>
      <c r="DV173" s="40">
        <v>0</v>
      </c>
      <c r="DW173" s="40">
        <v>0</v>
      </c>
      <c r="DX173" s="40">
        <v>0</v>
      </c>
      <c r="DY173" s="40">
        <v>0</v>
      </c>
      <c r="DZ173" s="40">
        <v>0</v>
      </c>
      <c r="EA173" s="40">
        <v>0</v>
      </c>
      <c r="EB173" s="40">
        <v>0</v>
      </c>
      <c r="EC173" s="40">
        <v>0</v>
      </c>
      <c r="ED173" s="40">
        <v>0</v>
      </c>
      <c r="EE173" s="39">
        <v>0</v>
      </c>
      <c r="EF173" s="40">
        <v>0</v>
      </c>
      <c r="EG173" s="40">
        <v>0</v>
      </c>
      <c r="EH173" s="40">
        <v>0</v>
      </c>
      <c r="EI173" s="40">
        <v>0</v>
      </c>
      <c r="EJ173" s="40">
        <v>0</v>
      </c>
      <c r="EK173" s="39">
        <v>0</v>
      </c>
      <c r="EL173" s="40">
        <v>0</v>
      </c>
      <c r="EM173" s="40">
        <v>0</v>
      </c>
      <c r="EN173" s="40">
        <v>0</v>
      </c>
      <c r="EO173" s="40">
        <v>0</v>
      </c>
      <c r="EP173" s="39">
        <v>0</v>
      </c>
      <c r="EQ173" s="40">
        <v>0</v>
      </c>
      <c r="ER173" s="40">
        <v>0</v>
      </c>
      <c r="ES173" s="40">
        <v>0</v>
      </c>
      <c r="ET173" s="40">
        <v>0</v>
      </c>
      <c r="EU173" s="40">
        <v>0</v>
      </c>
      <c r="EV173" s="40">
        <v>0</v>
      </c>
      <c r="EW173" s="40">
        <v>0</v>
      </c>
      <c r="EX173" s="40">
        <v>0</v>
      </c>
      <c r="EY173" s="40">
        <v>0</v>
      </c>
      <c r="EZ173" s="39">
        <v>0</v>
      </c>
      <c r="FA173" s="40">
        <v>0</v>
      </c>
      <c r="FB173" s="40">
        <v>0</v>
      </c>
      <c r="FC173" s="40">
        <v>0</v>
      </c>
      <c r="FD173" s="40">
        <v>0</v>
      </c>
      <c r="FE173" s="40">
        <v>0</v>
      </c>
      <c r="FF173" s="39" t="s">
        <v>189</v>
      </c>
      <c r="FG173" s="38"/>
    </row>
    <row r="174" spans="1:163">
      <c r="A174" t="s">
        <v>50</v>
      </c>
      <c r="B174" t="s">
        <v>118</v>
      </c>
      <c r="C174" t="s">
        <v>15</v>
      </c>
      <c r="D174">
        <v>10</v>
      </c>
      <c r="E174" t="s">
        <v>187</v>
      </c>
      <c r="F174" t="str">
        <f t="shared" si="68"/>
        <v>TSHE-H-10N</v>
      </c>
      <c r="H174" s="3">
        <v>48.616210000000002</v>
      </c>
      <c r="J174" s="3">
        <v>113.85767</v>
      </c>
      <c r="L174" s="3">
        <v>1281</v>
      </c>
      <c r="M174" s="3">
        <v>52.1</v>
      </c>
      <c r="N174" s="3">
        <v>275</v>
      </c>
      <c r="O174" s="15">
        <v>26.9</v>
      </c>
      <c r="P174" s="16">
        <v>1.1000000000000001</v>
      </c>
      <c r="Q174" s="3">
        <v>10</v>
      </c>
      <c r="R174" s="3">
        <v>0</v>
      </c>
      <c r="S174" s="3">
        <v>0</v>
      </c>
      <c r="T174" s="3">
        <v>0</v>
      </c>
      <c r="U174">
        <v>3</v>
      </c>
      <c r="V174">
        <v>0</v>
      </c>
      <c r="W174">
        <v>0</v>
      </c>
      <c r="X174" s="3">
        <v>0</v>
      </c>
      <c r="Y174" s="3">
        <v>0</v>
      </c>
      <c r="Z174" s="3">
        <v>0</v>
      </c>
      <c r="AA174">
        <v>5</v>
      </c>
      <c r="AB174">
        <v>0</v>
      </c>
      <c r="AC174">
        <v>0</v>
      </c>
      <c r="AD174" s="3">
        <v>0</v>
      </c>
      <c r="AE174" s="3">
        <v>0</v>
      </c>
      <c r="AF174" s="3">
        <v>0</v>
      </c>
      <c r="AG174" s="3">
        <v>1</v>
      </c>
      <c r="AH174" s="3">
        <v>0</v>
      </c>
      <c r="AI174" s="3">
        <v>1</v>
      </c>
      <c r="AJ174">
        <v>2</v>
      </c>
      <c r="AK174">
        <v>0</v>
      </c>
      <c r="AL174" s="3">
        <v>0</v>
      </c>
      <c r="AM174">
        <v>3</v>
      </c>
      <c r="AN174" s="3">
        <v>0</v>
      </c>
      <c r="AO174" s="3">
        <v>0</v>
      </c>
      <c r="AP174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>
        <v>0</v>
      </c>
      <c r="AW174">
        <v>0</v>
      </c>
      <c r="AX174">
        <v>0</v>
      </c>
      <c r="AY174" s="3">
        <v>0</v>
      </c>
      <c r="AZ174" s="3">
        <v>0</v>
      </c>
      <c r="BA174" s="3">
        <v>0</v>
      </c>
      <c r="BB174" s="1">
        <f t="shared" si="69"/>
        <v>150</v>
      </c>
      <c r="BC174" s="3">
        <f t="shared" si="89"/>
        <v>20</v>
      </c>
      <c r="BD174" s="1">
        <f t="shared" si="90"/>
        <v>20</v>
      </c>
      <c r="BE174" s="1">
        <f t="shared" si="70"/>
        <v>0</v>
      </c>
      <c r="BF174" s="1">
        <f t="shared" si="91"/>
        <v>20</v>
      </c>
      <c r="BG174" s="1">
        <f t="shared" si="71"/>
        <v>120</v>
      </c>
      <c r="BH174" s="1">
        <f t="shared" si="72"/>
        <v>120</v>
      </c>
      <c r="BI174" s="1">
        <f t="shared" si="73"/>
        <v>10</v>
      </c>
      <c r="BJ174" s="1">
        <f t="shared" si="74"/>
        <v>130</v>
      </c>
      <c r="BK174" s="1">
        <f t="shared" si="75"/>
        <v>140</v>
      </c>
      <c r="BL174" s="1">
        <f t="shared" si="76"/>
        <v>0</v>
      </c>
      <c r="BM174" s="1">
        <f t="shared" si="77"/>
        <v>10</v>
      </c>
      <c r="BN174" s="41">
        <v>0</v>
      </c>
      <c r="BO174" s="41">
        <v>0</v>
      </c>
      <c r="BP174" s="41">
        <v>1</v>
      </c>
      <c r="BQ174" s="41">
        <v>0</v>
      </c>
      <c r="BR174" s="41">
        <v>0</v>
      </c>
      <c r="BS174" s="41">
        <v>0</v>
      </c>
      <c r="BT174" s="41">
        <v>2</v>
      </c>
      <c r="BU174" s="41">
        <v>0</v>
      </c>
      <c r="BV174" s="41">
        <v>0</v>
      </c>
      <c r="BW174" s="41">
        <v>0</v>
      </c>
      <c r="BX174" s="41">
        <v>0</v>
      </c>
      <c r="BY174" s="41">
        <v>0</v>
      </c>
      <c r="BZ174" s="41">
        <v>0</v>
      </c>
      <c r="CA174" s="41">
        <v>0</v>
      </c>
      <c r="CB174" s="41">
        <v>0</v>
      </c>
      <c r="CC174" s="41">
        <v>0</v>
      </c>
      <c r="CD174" s="41">
        <v>0</v>
      </c>
      <c r="CE174" s="41">
        <v>0</v>
      </c>
      <c r="CF174" s="41">
        <v>0</v>
      </c>
      <c r="CG174" s="41">
        <v>0</v>
      </c>
      <c r="CH174" s="41">
        <v>0</v>
      </c>
      <c r="CI174" s="41">
        <v>0</v>
      </c>
      <c r="CJ174" s="1">
        <f t="shared" si="79"/>
        <v>3</v>
      </c>
      <c r="CK174" s="1">
        <f t="shared" si="80"/>
        <v>3</v>
      </c>
      <c r="CL174" s="3">
        <f t="shared" si="92"/>
        <v>0</v>
      </c>
      <c r="CM174" s="3">
        <f t="shared" si="93"/>
        <v>0</v>
      </c>
      <c r="CN174" s="3">
        <f t="shared" si="94"/>
        <v>3</v>
      </c>
      <c r="CO174" s="3">
        <f t="shared" si="95"/>
        <v>3</v>
      </c>
      <c r="CP174">
        <v>33.5</v>
      </c>
      <c r="CQ174">
        <v>117</v>
      </c>
      <c r="CR174">
        <v>-16.399999999999999</v>
      </c>
      <c r="CS174">
        <v>12</v>
      </c>
      <c r="CT174" s="3">
        <f t="shared" si="78"/>
        <v>16.008000000000003</v>
      </c>
      <c r="CU174">
        <v>2</v>
      </c>
      <c r="CV174">
        <v>0.75</v>
      </c>
      <c r="CW174">
        <v>727</v>
      </c>
      <c r="CX174" s="62">
        <v>728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51">
        <v>0</v>
      </c>
      <c r="DE174" s="3">
        <v>0</v>
      </c>
      <c r="DF174" s="3">
        <v>0</v>
      </c>
      <c r="DG174" s="3">
        <v>2</v>
      </c>
      <c r="DH174" s="3">
        <v>1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89">
        <v>0</v>
      </c>
      <c r="DZ174" s="3">
        <v>0</v>
      </c>
      <c r="EA174" s="3">
        <v>0</v>
      </c>
      <c r="EB174" s="3">
        <v>1</v>
      </c>
      <c r="EC174" s="3">
        <v>0</v>
      </c>
      <c r="ED174" s="3">
        <v>0</v>
      </c>
      <c r="EE174" s="51">
        <v>0</v>
      </c>
      <c r="EF174" s="1">
        <v>9</v>
      </c>
      <c r="EG174" s="1">
        <v>5</v>
      </c>
      <c r="EH174" s="3">
        <v>2</v>
      </c>
      <c r="EI174" s="1">
        <v>3</v>
      </c>
      <c r="EJ174" s="3">
        <v>0</v>
      </c>
      <c r="EK174" s="51">
        <v>0</v>
      </c>
      <c r="EL174" s="3">
        <v>0</v>
      </c>
      <c r="EM174" s="3">
        <v>0</v>
      </c>
      <c r="EN174" s="3">
        <v>0</v>
      </c>
      <c r="EO174" s="3">
        <v>0</v>
      </c>
      <c r="EP174" s="51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1">
        <v>1</v>
      </c>
      <c r="EX174" s="3">
        <v>0</v>
      </c>
      <c r="EY174" s="1">
        <v>1</v>
      </c>
      <c r="EZ174" s="51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2" t="s">
        <v>189</v>
      </c>
    </row>
    <row r="175" spans="1:163" s="1" customFormat="1">
      <c r="A175" t="s">
        <v>50</v>
      </c>
      <c r="B175" t="s">
        <v>118</v>
      </c>
      <c r="C175" t="s">
        <v>15</v>
      </c>
      <c r="D175">
        <v>11</v>
      </c>
      <c r="E175" t="s">
        <v>186</v>
      </c>
      <c r="F175" t="str">
        <f t="shared" si="68"/>
        <v>TSHE-H-11C</v>
      </c>
      <c r="G175" s="15"/>
      <c r="H175" s="3">
        <v>48.615560000000002</v>
      </c>
      <c r="J175" s="1">
        <v>113.85729000000001</v>
      </c>
      <c r="L175" s="3">
        <v>1292</v>
      </c>
      <c r="M175" s="3">
        <v>44.5</v>
      </c>
      <c r="N175" s="3">
        <v>255</v>
      </c>
      <c r="O175" s="15">
        <v>29.4</v>
      </c>
      <c r="P175" s="16">
        <v>1.3</v>
      </c>
      <c r="Q175" s="3">
        <v>10</v>
      </c>
      <c r="R175" s="3">
        <v>0</v>
      </c>
      <c r="S175" s="3">
        <v>0</v>
      </c>
      <c r="T175" s="3">
        <v>0</v>
      </c>
      <c r="U175">
        <v>5</v>
      </c>
      <c r="V175">
        <v>0</v>
      </c>
      <c r="W175">
        <v>1</v>
      </c>
      <c r="X175" s="3">
        <v>0</v>
      </c>
      <c r="Y175" s="3">
        <v>0</v>
      </c>
      <c r="Z175" s="3">
        <v>0</v>
      </c>
      <c r="AA175">
        <v>1</v>
      </c>
      <c r="AB175">
        <v>0</v>
      </c>
      <c r="AC175">
        <v>1</v>
      </c>
      <c r="AD175" s="3">
        <v>0</v>
      </c>
      <c r="AE175" s="3">
        <v>0</v>
      </c>
      <c r="AF175" s="3">
        <v>0</v>
      </c>
      <c r="AG175" s="3">
        <v>5</v>
      </c>
      <c r="AH175" s="3">
        <v>0</v>
      </c>
      <c r="AI175" s="3">
        <v>0</v>
      </c>
      <c r="AJ175">
        <v>11</v>
      </c>
      <c r="AK175">
        <v>0</v>
      </c>
      <c r="AL175" s="3">
        <v>0</v>
      </c>
      <c r="AM175">
        <v>0</v>
      </c>
      <c r="AN175" s="3">
        <v>0</v>
      </c>
      <c r="AO175" s="3">
        <v>0</v>
      </c>
      <c r="AP175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>
        <v>0</v>
      </c>
      <c r="AW175">
        <v>0</v>
      </c>
      <c r="AX175">
        <v>0</v>
      </c>
      <c r="AY175" s="3">
        <v>0</v>
      </c>
      <c r="AZ175" s="3">
        <v>0</v>
      </c>
      <c r="BA175" s="3">
        <v>0</v>
      </c>
      <c r="BB175" s="1">
        <f t="shared" si="69"/>
        <v>240</v>
      </c>
      <c r="BC175" s="3">
        <f t="shared" si="89"/>
        <v>110</v>
      </c>
      <c r="BD175" s="1">
        <f t="shared" si="90"/>
        <v>110</v>
      </c>
      <c r="BE175" s="1">
        <f t="shared" si="70"/>
        <v>0</v>
      </c>
      <c r="BF175" s="1">
        <f t="shared" si="91"/>
        <v>110</v>
      </c>
      <c r="BG175" s="1">
        <f t="shared" si="71"/>
        <v>110</v>
      </c>
      <c r="BH175" s="1">
        <f t="shared" si="72"/>
        <v>110</v>
      </c>
      <c r="BI175" s="1">
        <f t="shared" si="73"/>
        <v>20</v>
      </c>
      <c r="BJ175" s="1">
        <f t="shared" si="74"/>
        <v>130</v>
      </c>
      <c r="BK175" s="1">
        <f t="shared" si="75"/>
        <v>220</v>
      </c>
      <c r="BL175" s="1">
        <f t="shared" si="76"/>
        <v>0</v>
      </c>
      <c r="BM175" s="1">
        <f t="shared" si="77"/>
        <v>20</v>
      </c>
      <c r="BN175" s="41">
        <v>0</v>
      </c>
      <c r="BO175" s="41">
        <v>0</v>
      </c>
      <c r="BP175" s="41">
        <v>1</v>
      </c>
      <c r="BQ175" s="41">
        <v>1</v>
      </c>
      <c r="BR175" s="41">
        <v>0</v>
      </c>
      <c r="BS175" s="41">
        <v>0</v>
      </c>
      <c r="BT175" s="41">
        <v>1</v>
      </c>
      <c r="BU175" s="41">
        <v>2</v>
      </c>
      <c r="BV175" s="41">
        <v>1</v>
      </c>
      <c r="BW175" s="41">
        <v>0</v>
      </c>
      <c r="BX175" s="41">
        <v>0</v>
      </c>
      <c r="BY175" s="41">
        <v>0</v>
      </c>
      <c r="BZ175" s="41">
        <v>6</v>
      </c>
      <c r="CA175" s="41">
        <v>0</v>
      </c>
      <c r="CB175" s="41">
        <v>0</v>
      </c>
      <c r="CC175" s="41">
        <v>0</v>
      </c>
      <c r="CD175" s="41">
        <v>0</v>
      </c>
      <c r="CE175" s="41">
        <v>0</v>
      </c>
      <c r="CF175" s="41">
        <v>0</v>
      </c>
      <c r="CG175" s="41">
        <v>0</v>
      </c>
      <c r="CH175" s="41">
        <v>0</v>
      </c>
      <c r="CI175" s="41">
        <v>0</v>
      </c>
      <c r="CJ175" s="1">
        <f t="shared" si="79"/>
        <v>12</v>
      </c>
      <c r="CK175" s="1">
        <f t="shared" si="80"/>
        <v>9</v>
      </c>
      <c r="CL175" s="3">
        <f t="shared" si="92"/>
        <v>6</v>
      </c>
      <c r="CM175" s="3">
        <f t="shared" si="93"/>
        <v>0</v>
      </c>
      <c r="CN175" s="3">
        <f t="shared" si="94"/>
        <v>6</v>
      </c>
      <c r="CO175" s="3">
        <f t="shared" si="95"/>
        <v>9</v>
      </c>
      <c r="CP175">
        <v>68.7</v>
      </c>
      <c r="CQ175">
        <v>108</v>
      </c>
      <c r="CR175">
        <v>-8.6</v>
      </c>
      <c r="CS175">
        <v>19</v>
      </c>
      <c r="CT175" s="3">
        <f t="shared" si="78"/>
        <v>22.154</v>
      </c>
      <c r="CU175">
        <v>7</v>
      </c>
      <c r="CV175">
        <v>0.9</v>
      </c>
      <c r="CW175">
        <v>982</v>
      </c>
      <c r="CX175" s="62">
        <v>983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51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51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51">
        <v>0</v>
      </c>
      <c r="DU175" s="3">
        <v>0</v>
      </c>
      <c r="DV175" s="3">
        <v>0</v>
      </c>
      <c r="DW175" s="3">
        <v>0</v>
      </c>
      <c r="DX175" s="3">
        <v>0</v>
      </c>
      <c r="DY175" s="59">
        <v>0</v>
      </c>
      <c r="DZ175" s="3">
        <v>0</v>
      </c>
      <c r="EA175" s="3">
        <v>0</v>
      </c>
      <c r="EB175" s="3">
        <v>0</v>
      </c>
      <c r="EC175" s="3">
        <v>1</v>
      </c>
      <c r="ED175" s="3">
        <v>0</v>
      </c>
      <c r="EE175" s="51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51">
        <v>0</v>
      </c>
      <c r="EL175" s="3">
        <v>0</v>
      </c>
      <c r="EM175" s="3">
        <v>0</v>
      </c>
      <c r="EN175" s="3">
        <v>0</v>
      </c>
      <c r="EO175" s="3">
        <v>0</v>
      </c>
      <c r="EP175" s="51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51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2" t="s">
        <v>189</v>
      </c>
      <c r="FG175"/>
    </row>
    <row r="176" spans="1:163" s="1" customFormat="1">
      <c r="A176" t="s">
        <v>50</v>
      </c>
      <c r="B176" t="s">
        <v>118</v>
      </c>
      <c r="C176" t="s">
        <v>15</v>
      </c>
      <c r="D176">
        <v>11</v>
      </c>
      <c r="E176" t="s">
        <v>187</v>
      </c>
      <c r="F176" t="str">
        <f t="shared" si="68"/>
        <v>TSHE-H-11N</v>
      </c>
      <c r="G176" s="15"/>
      <c r="H176" s="3">
        <v>48.615690000000001</v>
      </c>
      <c r="J176" s="3">
        <v>113.85715</v>
      </c>
      <c r="L176" s="3">
        <v>1296</v>
      </c>
      <c r="M176" s="3">
        <v>33.299999999999997</v>
      </c>
      <c r="N176" s="3">
        <v>250</v>
      </c>
      <c r="O176" s="15">
        <v>28.2</v>
      </c>
      <c r="P176" s="16">
        <v>1.4</v>
      </c>
      <c r="Q176" s="3">
        <v>10</v>
      </c>
      <c r="R176" s="3">
        <v>0</v>
      </c>
      <c r="S176" s="3">
        <v>0</v>
      </c>
      <c r="T176" s="3">
        <v>0</v>
      </c>
      <c r="U176">
        <v>2</v>
      </c>
      <c r="V176">
        <v>0</v>
      </c>
      <c r="W176">
        <v>0</v>
      </c>
      <c r="X176" s="3">
        <v>0</v>
      </c>
      <c r="Y176" s="3">
        <v>0</v>
      </c>
      <c r="Z176" s="3">
        <v>0</v>
      </c>
      <c r="AA176">
        <v>3</v>
      </c>
      <c r="AB176">
        <v>0</v>
      </c>
      <c r="AC176">
        <v>1</v>
      </c>
      <c r="AD176" s="3">
        <v>0</v>
      </c>
      <c r="AE176" s="3">
        <v>0</v>
      </c>
      <c r="AF176" s="3">
        <v>0</v>
      </c>
      <c r="AG176" s="3">
        <v>3</v>
      </c>
      <c r="AH176" s="3">
        <v>0</v>
      </c>
      <c r="AI176" s="3">
        <v>0</v>
      </c>
      <c r="AJ176">
        <v>7</v>
      </c>
      <c r="AK176">
        <v>0</v>
      </c>
      <c r="AL176" s="3">
        <v>0</v>
      </c>
      <c r="AM176">
        <v>0</v>
      </c>
      <c r="AN176" s="3">
        <v>0</v>
      </c>
      <c r="AO176" s="3">
        <v>0</v>
      </c>
      <c r="AP176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>
        <v>0</v>
      </c>
      <c r="AW176">
        <v>0</v>
      </c>
      <c r="AX176">
        <v>0</v>
      </c>
      <c r="AY176" s="3">
        <v>0</v>
      </c>
      <c r="AZ176" s="3">
        <v>0</v>
      </c>
      <c r="BA176" s="3">
        <v>0</v>
      </c>
      <c r="BB176" s="1">
        <f t="shared" si="69"/>
        <v>160</v>
      </c>
      <c r="BC176" s="3">
        <f t="shared" si="89"/>
        <v>70</v>
      </c>
      <c r="BD176" s="1">
        <f t="shared" si="90"/>
        <v>70</v>
      </c>
      <c r="BE176" s="1">
        <f t="shared" si="70"/>
        <v>0</v>
      </c>
      <c r="BF176" s="1">
        <f t="shared" si="91"/>
        <v>70</v>
      </c>
      <c r="BG176" s="1">
        <f t="shared" si="71"/>
        <v>80</v>
      </c>
      <c r="BH176" s="1">
        <f t="shared" si="72"/>
        <v>80</v>
      </c>
      <c r="BI176" s="1">
        <f t="shared" si="73"/>
        <v>10</v>
      </c>
      <c r="BJ176" s="1">
        <f t="shared" si="74"/>
        <v>90</v>
      </c>
      <c r="BK176" s="1">
        <f t="shared" si="75"/>
        <v>150</v>
      </c>
      <c r="BL176" s="1">
        <f t="shared" si="76"/>
        <v>0</v>
      </c>
      <c r="BM176" s="1">
        <f t="shared" si="77"/>
        <v>10</v>
      </c>
      <c r="BN176" s="41">
        <v>0</v>
      </c>
      <c r="BO176" s="41">
        <v>0</v>
      </c>
      <c r="BP176" s="41">
        <v>1</v>
      </c>
      <c r="BQ176" s="41">
        <v>0</v>
      </c>
      <c r="BR176" s="41">
        <v>0</v>
      </c>
      <c r="BS176" s="41">
        <v>0</v>
      </c>
      <c r="BT176" s="41">
        <v>1</v>
      </c>
      <c r="BU176" s="41">
        <v>1</v>
      </c>
      <c r="BV176" s="41">
        <v>0</v>
      </c>
      <c r="BW176" s="41">
        <v>0</v>
      </c>
      <c r="BX176" s="41">
        <v>0</v>
      </c>
      <c r="BY176" s="41">
        <v>0</v>
      </c>
      <c r="BZ176" s="41">
        <v>1</v>
      </c>
      <c r="CA176" s="41">
        <v>0</v>
      </c>
      <c r="CB176" s="41">
        <v>0</v>
      </c>
      <c r="CC176" s="41">
        <v>0</v>
      </c>
      <c r="CD176" s="41">
        <v>0</v>
      </c>
      <c r="CE176" s="41">
        <v>0</v>
      </c>
      <c r="CF176" s="41">
        <v>0</v>
      </c>
      <c r="CG176" s="41">
        <v>0</v>
      </c>
      <c r="CH176" s="41">
        <v>0</v>
      </c>
      <c r="CI176" s="41">
        <v>0</v>
      </c>
      <c r="CJ176" s="1">
        <f t="shared" si="79"/>
        <v>4</v>
      </c>
      <c r="CK176" s="1">
        <f t="shared" si="80"/>
        <v>3</v>
      </c>
      <c r="CL176" s="3">
        <f t="shared" si="92"/>
        <v>1</v>
      </c>
      <c r="CM176" s="3">
        <f t="shared" si="93"/>
        <v>0</v>
      </c>
      <c r="CN176" s="3">
        <f t="shared" si="94"/>
        <v>3</v>
      </c>
      <c r="CO176" s="3">
        <f t="shared" si="95"/>
        <v>3</v>
      </c>
      <c r="CP176">
        <v>46.7</v>
      </c>
      <c r="CQ176">
        <v>86</v>
      </c>
      <c r="CR176">
        <v>13.5</v>
      </c>
      <c r="CS176">
        <v>28</v>
      </c>
      <c r="CT176" s="3">
        <f t="shared" si="78"/>
        <v>20.3</v>
      </c>
      <c r="CU176">
        <v>3</v>
      </c>
      <c r="CV176">
        <v>0.5</v>
      </c>
      <c r="CW176">
        <v>980</v>
      </c>
      <c r="CX176" s="62">
        <v>981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51">
        <v>0</v>
      </c>
      <c r="DE176" s="3">
        <v>0</v>
      </c>
      <c r="DF176" s="3">
        <v>0</v>
      </c>
      <c r="DG176" s="3">
        <v>1</v>
      </c>
      <c r="DH176" s="3">
        <v>0</v>
      </c>
      <c r="DI176" s="3">
        <v>0</v>
      </c>
      <c r="DJ176" s="51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51">
        <v>0</v>
      </c>
      <c r="DU176" s="3">
        <v>0</v>
      </c>
      <c r="DV176" s="3">
        <v>0</v>
      </c>
      <c r="DW176" s="3">
        <v>0</v>
      </c>
      <c r="DX176" s="3">
        <v>0</v>
      </c>
      <c r="DY176" s="59">
        <v>0</v>
      </c>
      <c r="DZ176" s="3">
        <v>0</v>
      </c>
      <c r="EA176" s="3">
        <v>0</v>
      </c>
      <c r="EB176" s="3">
        <v>0</v>
      </c>
      <c r="EC176" s="3">
        <v>1</v>
      </c>
      <c r="ED176" s="3">
        <v>0</v>
      </c>
      <c r="EE176" s="51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51">
        <v>0</v>
      </c>
      <c r="EL176" s="3">
        <v>0</v>
      </c>
      <c r="EM176" s="3">
        <v>0</v>
      </c>
      <c r="EN176" s="3">
        <v>0</v>
      </c>
      <c r="EO176" s="3">
        <v>0</v>
      </c>
      <c r="EP176" s="51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51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2" t="s">
        <v>189</v>
      </c>
      <c r="FG176"/>
    </row>
    <row r="177" spans="1:163" s="1" customFormat="1">
      <c r="A177" t="s">
        <v>50</v>
      </c>
      <c r="B177" t="s">
        <v>118</v>
      </c>
      <c r="C177" t="s">
        <v>15</v>
      </c>
      <c r="D177">
        <v>12</v>
      </c>
      <c r="E177" t="s">
        <v>186</v>
      </c>
      <c r="F177" t="str">
        <f t="shared" si="68"/>
        <v>TSHE-H-12C</v>
      </c>
      <c r="G177" s="15"/>
      <c r="H177" s="3">
        <v>48.612169999999999</v>
      </c>
      <c r="J177" s="3">
        <v>113.85657</v>
      </c>
      <c r="L177" s="3">
        <v>1260</v>
      </c>
      <c r="M177" s="3">
        <v>25.8</v>
      </c>
      <c r="N177" s="3">
        <v>215</v>
      </c>
      <c r="O177" s="15">
        <v>30.4</v>
      </c>
      <c r="P177" s="16">
        <v>1.4</v>
      </c>
      <c r="Q177" s="3">
        <v>10</v>
      </c>
      <c r="R177" s="3">
        <v>0</v>
      </c>
      <c r="S177" s="3">
        <v>0</v>
      </c>
      <c r="T177" s="3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</v>
      </c>
      <c r="AE177">
        <v>0</v>
      </c>
      <c r="AF177">
        <v>2</v>
      </c>
      <c r="AG177">
        <v>2</v>
      </c>
      <c r="AH177">
        <v>0</v>
      </c>
      <c r="AI177">
        <v>0</v>
      </c>
      <c r="AJ177">
        <v>12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s="1">
        <f t="shared" si="69"/>
        <v>220</v>
      </c>
      <c r="BC177" s="3">
        <f t="shared" si="89"/>
        <v>120</v>
      </c>
      <c r="BD177" s="1">
        <f t="shared" si="90"/>
        <v>120</v>
      </c>
      <c r="BE177" s="1">
        <f t="shared" si="70"/>
        <v>0</v>
      </c>
      <c r="BF177" s="1">
        <f t="shared" si="91"/>
        <v>120</v>
      </c>
      <c r="BG177" s="1">
        <f t="shared" si="71"/>
        <v>80</v>
      </c>
      <c r="BH177" s="1">
        <f t="shared" si="72"/>
        <v>80</v>
      </c>
      <c r="BI177" s="1">
        <f t="shared" si="73"/>
        <v>20</v>
      </c>
      <c r="BJ177" s="1">
        <f t="shared" si="74"/>
        <v>100</v>
      </c>
      <c r="BK177" s="1">
        <f t="shared" si="75"/>
        <v>200</v>
      </c>
      <c r="BL177" s="1">
        <f t="shared" si="76"/>
        <v>0</v>
      </c>
      <c r="BM177" s="1">
        <f t="shared" si="77"/>
        <v>20</v>
      </c>
      <c r="BN177" s="41">
        <v>0</v>
      </c>
      <c r="BO177" s="41">
        <v>0</v>
      </c>
      <c r="BP177" s="41">
        <v>0</v>
      </c>
      <c r="BQ177" s="41">
        <v>0</v>
      </c>
      <c r="BR177" s="41">
        <v>0</v>
      </c>
      <c r="BS177" s="41">
        <v>0</v>
      </c>
      <c r="BT177" s="41">
        <v>0</v>
      </c>
      <c r="BU177" s="41">
        <v>0</v>
      </c>
      <c r="BV177" s="41">
        <v>0</v>
      </c>
      <c r="BW177" s="41">
        <v>0</v>
      </c>
      <c r="BX177" s="41">
        <v>2</v>
      </c>
      <c r="BY177" s="41">
        <v>1</v>
      </c>
      <c r="BZ177" s="41">
        <v>9</v>
      </c>
      <c r="CA177" s="41">
        <v>0</v>
      </c>
      <c r="CB177" s="41">
        <v>0</v>
      </c>
      <c r="CC177" s="41">
        <v>0</v>
      </c>
      <c r="CD177" s="41">
        <v>0</v>
      </c>
      <c r="CE177" s="41">
        <v>0</v>
      </c>
      <c r="CF177" s="41">
        <v>0</v>
      </c>
      <c r="CG177" s="41">
        <v>0</v>
      </c>
      <c r="CH177" s="41">
        <v>0</v>
      </c>
      <c r="CI177" s="41">
        <v>0</v>
      </c>
      <c r="CJ177" s="1">
        <f t="shared" si="79"/>
        <v>12</v>
      </c>
      <c r="CK177" s="1">
        <f t="shared" si="80"/>
        <v>11</v>
      </c>
      <c r="CL177" s="3">
        <f t="shared" si="92"/>
        <v>9</v>
      </c>
      <c r="CM177" s="3">
        <f t="shared" si="93"/>
        <v>0</v>
      </c>
      <c r="CN177" s="3">
        <f t="shared" si="94"/>
        <v>3</v>
      </c>
      <c r="CO177" s="3">
        <f t="shared" si="95"/>
        <v>11</v>
      </c>
      <c r="CP177">
        <v>42.7</v>
      </c>
      <c r="CQ177">
        <v>82.4</v>
      </c>
      <c r="CR177">
        <v>-9.4</v>
      </c>
      <c r="CS177">
        <v>19</v>
      </c>
      <c r="CT177" s="3">
        <f t="shared" si="78"/>
        <v>17.442000000000004</v>
      </c>
      <c r="CU177">
        <v>7</v>
      </c>
      <c r="CV177">
        <v>0.6</v>
      </c>
      <c r="CW177">
        <v>1075</v>
      </c>
      <c r="CX177" s="62">
        <v>1076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51">
        <v>0</v>
      </c>
      <c r="DE177" s="1">
        <v>0</v>
      </c>
      <c r="DF177" s="1">
        <v>0</v>
      </c>
      <c r="DG177" s="3">
        <v>0</v>
      </c>
      <c r="DH177" s="3">
        <v>0</v>
      </c>
      <c r="DI177" s="3">
        <v>0</v>
      </c>
      <c r="DJ177" s="2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1">
        <v>0</v>
      </c>
      <c r="DQ177" s="1">
        <v>0</v>
      </c>
      <c r="DR177" s="1">
        <v>1</v>
      </c>
      <c r="DS177" s="3">
        <v>0</v>
      </c>
      <c r="DT177" s="2">
        <v>0</v>
      </c>
      <c r="DU177" s="3">
        <v>0</v>
      </c>
      <c r="DV177" s="3">
        <v>0</v>
      </c>
      <c r="DW177" s="3">
        <v>0</v>
      </c>
      <c r="DX177" s="3">
        <v>0</v>
      </c>
      <c r="DY177" s="58">
        <v>0</v>
      </c>
      <c r="DZ177" s="3">
        <v>0</v>
      </c>
      <c r="EA177" s="3">
        <v>2</v>
      </c>
      <c r="EB177" s="3">
        <v>5</v>
      </c>
      <c r="EC177" s="3">
        <v>5</v>
      </c>
      <c r="ED177" s="3">
        <v>0</v>
      </c>
      <c r="EE177" s="2">
        <v>0</v>
      </c>
      <c r="EF177" s="3">
        <v>0</v>
      </c>
      <c r="EG177" s="3">
        <v>0</v>
      </c>
      <c r="EH177" s="3">
        <v>0</v>
      </c>
      <c r="EI177" s="3">
        <v>1</v>
      </c>
      <c r="EJ177" s="3">
        <v>0</v>
      </c>
      <c r="EK177" s="2">
        <v>0</v>
      </c>
      <c r="EL177" s="3">
        <v>0</v>
      </c>
      <c r="EM177" s="3">
        <v>0</v>
      </c>
      <c r="EN177" s="3">
        <v>0</v>
      </c>
      <c r="EO177" s="3">
        <v>0</v>
      </c>
      <c r="EP177" s="2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2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2">
        <v>0</v>
      </c>
    </row>
    <row r="178" spans="1:163" s="1" customFormat="1">
      <c r="A178" t="s">
        <v>50</v>
      </c>
      <c r="B178" t="s">
        <v>118</v>
      </c>
      <c r="C178" t="s">
        <v>15</v>
      </c>
      <c r="D178">
        <v>12</v>
      </c>
      <c r="E178" t="s">
        <v>187</v>
      </c>
      <c r="F178" t="str">
        <f t="shared" si="68"/>
        <v>TSHE-H-12N</v>
      </c>
      <c r="G178" s="15"/>
      <c r="H178" s="3">
        <v>48.61233</v>
      </c>
      <c r="J178" s="3">
        <v>113.85647</v>
      </c>
      <c r="L178" s="3">
        <v>1262</v>
      </c>
      <c r="M178" s="3">
        <v>28.3</v>
      </c>
      <c r="N178" s="3">
        <v>220</v>
      </c>
      <c r="O178" s="15">
        <v>29.5</v>
      </c>
      <c r="P178" s="16">
        <v>1.1000000000000001</v>
      </c>
      <c r="Q178" s="3">
        <v>10</v>
      </c>
      <c r="R178" s="3">
        <v>0</v>
      </c>
      <c r="S178" s="3">
        <v>0</v>
      </c>
      <c r="T178" s="3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0</v>
      </c>
      <c r="AF178">
        <v>1</v>
      </c>
      <c r="AG178">
        <v>2</v>
      </c>
      <c r="AH178">
        <v>0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 s="1">
        <f t="shared" si="69"/>
        <v>120</v>
      </c>
      <c r="BC178" s="3">
        <f t="shared" si="89"/>
        <v>30</v>
      </c>
      <c r="BD178" s="1">
        <f t="shared" si="90"/>
        <v>30</v>
      </c>
      <c r="BE178" s="1">
        <f t="shared" si="70"/>
        <v>0</v>
      </c>
      <c r="BF178" s="1">
        <f t="shared" si="91"/>
        <v>30</v>
      </c>
      <c r="BG178" s="1">
        <f t="shared" si="71"/>
        <v>80</v>
      </c>
      <c r="BH178" s="1">
        <f t="shared" si="72"/>
        <v>80</v>
      </c>
      <c r="BI178" s="1">
        <f t="shared" si="73"/>
        <v>10</v>
      </c>
      <c r="BJ178" s="1">
        <f t="shared" si="74"/>
        <v>90</v>
      </c>
      <c r="BK178" s="1">
        <f t="shared" si="75"/>
        <v>110</v>
      </c>
      <c r="BL178" s="1">
        <f t="shared" si="76"/>
        <v>0</v>
      </c>
      <c r="BM178" s="1">
        <f t="shared" si="77"/>
        <v>10</v>
      </c>
      <c r="BN178" s="41">
        <v>0</v>
      </c>
      <c r="BO178" s="41">
        <v>0</v>
      </c>
      <c r="BP178" s="41">
        <v>2</v>
      </c>
      <c r="BQ178" s="41">
        <v>0</v>
      </c>
      <c r="BR178" s="41">
        <v>0</v>
      </c>
      <c r="BS178" s="41">
        <v>0</v>
      </c>
      <c r="BT178" s="41">
        <v>0</v>
      </c>
      <c r="BU178" s="41">
        <v>0</v>
      </c>
      <c r="BV178" s="41">
        <v>0</v>
      </c>
      <c r="BW178" s="41">
        <v>0</v>
      </c>
      <c r="BX178" s="41">
        <v>2</v>
      </c>
      <c r="BY178" s="41">
        <v>0</v>
      </c>
      <c r="BZ178" s="41">
        <v>1</v>
      </c>
      <c r="CA178" s="41">
        <v>0</v>
      </c>
      <c r="CB178" s="41">
        <v>0</v>
      </c>
      <c r="CC178" s="41">
        <v>0</v>
      </c>
      <c r="CD178" s="41">
        <v>0</v>
      </c>
      <c r="CE178" s="41">
        <v>0</v>
      </c>
      <c r="CF178" s="41">
        <v>0</v>
      </c>
      <c r="CG178" s="41">
        <v>0</v>
      </c>
      <c r="CH178" s="41">
        <v>0</v>
      </c>
      <c r="CI178" s="41">
        <v>0</v>
      </c>
      <c r="CJ178" s="1">
        <f t="shared" si="79"/>
        <v>5</v>
      </c>
      <c r="CK178" s="1">
        <f t="shared" si="80"/>
        <v>5</v>
      </c>
      <c r="CL178" s="3">
        <f t="shared" si="92"/>
        <v>1</v>
      </c>
      <c r="CM178" s="3">
        <f t="shared" si="93"/>
        <v>0</v>
      </c>
      <c r="CN178" s="3">
        <f t="shared" si="94"/>
        <v>4</v>
      </c>
      <c r="CO178" s="3">
        <f t="shared" si="95"/>
        <v>5</v>
      </c>
      <c r="CP178">
        <v>14.7</v>
      </c>
      <c r="CQ178">
        <v>91.6</v>
      </c>
      <c r="CR178">
        <v>2.6</v>
      </c>
      <c r="CS178">
        <v>19</v>
      </c>
      <c r="CT178" s="3">
        <f t="shared" si="78"/>
        <v>16.91</v>
      </c>
      <c r="CU178">
        <v>2</v>
      </c>
      <c r="CV178">
        <v>0.75</v>
      </c>
      <c r="CW178">
        <v>1073</v>
      </c>
      <c r="CX178" s="62">
        <v>1074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51">
        <v>0</v>
      </c>
      <c r="DE178" s="1">
        <v>0</v>
      </c>
      <c r="DF178" s="1">
        <v>0</v>
      </c>
      <c r="DG178" s="3">
        <v>0</v>
      </c>
      <c r="DH178" s="3">
        <v>0</v>
      </c>
      <c r="DI178" s="3">
        <v>0</v>
      </c>
      <c r="DJ178" s="1">
        <v>4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1">
        <v>0</v>
      </c>
      <c r="DQ178" s="1">
        <v>0</v>
      </c>
      <c r="DR178" s="1">
        <v>0</v>
      </c>
      <c r="DS178" s="3">
        <v>0</v>
      </c>
      <c r="DT178" s="2">
        <v>0</v>
      </c>
      <c r="DU178" s="3">
        <v>0</v>
      </c>
      <c r="DV178" s="3">
        <v>0</v>
      </c>
      <c r="DW178" s="3">
        <v>0</v>
      </c>
      <c r="DX178" s="3">
        <v>0</v>
      </c>
      <c r="DY178" s="58">
        <v>0</v>
      </c>
      <c r="DZ178" s="3">
        <v>1</v>
      </c>
      <c r="EA178" s="3">
        <v>0</v>
      </c>
      <c r="EB178" s="3">
        <v>0</v>
      </c>
      <c r="EC178" s="3">
        <v>0</v>
      </c>
      <c r="ED178" s="3">
        <v>0</v>
      </c>
      <c r="EE178" s="2">
        <v>0</v>
      </c>
      <c r="EF178" s="3">
        <v>2</v>
      </c>
      <c r="EG178" s="3">
        <v>0</v>
      </c>
      <c r="EH178" s="3">
        <v>0</v>
      </c>
      <c r="EI178" s="3">
        <v>0</v>
      </c>
      <c r="EJ178" s="3">
        <v>0</v>
      </c>
      <c r="EK178" s="2">
        <v>0</v>
      </c>
      <c r="EL178" s="1">
        <v>1</v>
      </c>
      <c r="EM178" s="1">
        <v>3</v>
      </c>
      <c r="EN178" s="1">
        <v>3</v>
      </c>
      <c r="EO178" s="3">
        <v>2</v>
      </c>
      <c r="EP178" s="2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2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2">
        <v>0</v>
      </c>
    </row>
    <row r="179" spans="1:163">
      <c r="A179" t="s">
        <v>50</v>
      </c>
      <c r="B179" t="s">
        <v>118</v>
      </c>
      <c r="C179" t="s">
        <v>15</v>
      </c>
      <c r="D179">
        <v>13</v>
      </c>
      <c r="E179" t="s">
        <v>186</v>
      </c>
      <c r="F179" t="str">
        <f t="shared" si="68"/>
        <v>TSHE-H-13C</v>
      </c>
      <c r="H179" s="3">
        <v>48.613320000000002</v>
      </c>
      <c r="J179" s="3">
        <v>113.85719</v>
      </c>
      <c r="L179" s="3">
        <v>1265</v>
      </c>
      <c r="M179" s="3">
        <v>37.1</v>
      </c>
      <c r="N179" s="3">
        <v>260</v>
      </c>
      <c r="O179" s="15">
        <v>26.8</v>
      </c>
      <c r="P179" s="16">
        <v>0.9</v>
      </c>
      <c r="Q179" s="3">
        <v>10</v>
      </c>
      <c r="R179" s="3">
        <v>0</v>
      </c>
      <c r="S179" s="3">
        <v>0</v>
      </c>
      <c r="T179" s="3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2</v>
      </c>
      <c r="AH179">
        <v>0</v>
      </c>
      <c r="AI179">
        <v>1</v>
      </c>
      <c r="AJ179">
        <v>12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s="1">
        <f t="shared" si="69"/>
        <v>200</v>
      </c>
      <c r="BC179" s="3">
        <f t="shared" si="89"/>
        <v>120</v>
      </c>
      <c r="BD179" s="1">
        <f t="shared" si="90"/>
        <v>120</v>
      </c>
      <c r="BE179" s="1">
        <f t="shared" si="70"/>
        <v>0</v>
      </c>
      <c r="BF179" s="1">
        <f t="shared" si="91"/>
        <v>120</v>
      </c>
      <c r="BG179" s="1">
        <f t="shared" si="71"/>
        <v>70</v>
      </c>
      <c r="BH179" s="1">
        <f t="shared" si="72"/>
        <v>70</v>
      </c>
      <c r="BI179" s="1">
        <f t="shared" si="73"/>
        <v>10</v>
      </c>
      <c r="BJ179" s="1">
        <f t="shared" si="74"/>
        <v>80</v>
      </c>
      <c r="BK179" s="1">
        <f t="shared" si="75"/>
        <v>190</v>
      </c>
      <c r="BL179" s="1">
        <f t="shared" si="76"/>
        <v>0</v>
      </c>
      <c r="BM179" s="1">
        <f t="shared" si="77"/>
        <v>10</v>
      </c>
      <c r="BN179" s="41">
        <v>3</v>
      </c>
      <c r="BO179" s="41">
        <v>0</v>
      </c>
      <c r="BP179" s="41">
        <v>0</v>
      </c>
      <c r="BQ179" s="41">
        <v>0</v>
      </c>
      <c r="BR179" s="41">
        <v>0</v>
      </c>
      <c r="BS179" s="41">
        <v>0</v>
      </c>
      <c r="BT179" s="41">
        <v>0</v>
      </c>
      <c r="BU179" s="41">
        <v>0</v>
      </c>
      <c r="BV179" s="41">
        <v>2</v>
      </c>
      <c r="BW179" s="41">
        <v>0</v>
      </c>
      <c r="BX179" s="41">
        <v>0</v>
      </c>
      <c r="BY179" s="41">
        <v>0</v>
      </c>
      <c r="BZ179" s="41">
        <v>5</v>
      </c>
      <c r="CA179" s="41">
        <v>0</v>
      </c>
      <c r="CB179" s="41">
        <v>0</v>
      </c>
      <c r="CC179" s="41">
        <v>0</v>
      </c>
      <c r="CD179" s="41">
        <v>0</v>
      </c>
      <c r="CE179" s="41">
        <v>0</v>
      </c>
      <c r="CF179" s="41">
        <v>0</v>
      </c>
      <c r="CG179" s="41">
        <v>0</v>
      </c>
      <c r="CH179" s="41">
        <v>0</v>
      </c>
      <c r="CI179" s="41">
        <v>0</v>
      </c>
      <c r="CJ179" s="1">
        <f t="shared" si="79"/>
        <v>10</v>
      </c>
      <c r="CK179" s="1">
        <f t="shared" si="80"/>
        <v>10</v>
      </c>
      <c r="CL179" s="3">
        <f t="shared" si="92"/>
        <v>5</v>
      </c>
      <c r="CM179" s="3">
        <f t="shared" si="93"/>
        <v>0</v>
      </c>
      <c r="CN179" s="3">
        <f t="shared" si="94"/>
        <v>5</v>
      </c>
      <c r="CO179" s="3">
        <f t="shared" si="95"/>
        <v>10</v>
      </c>
      <c r="CP179">
        <v>41.4</v>
      </c>
      <c r="CQ179">
        <v>94.1</v>
      </c>
      <c r="CR179">
        <v>-12</v>
      </c>
      <c r="CS179">
        <v>20</v>
      </c>
      <c r="CT179" s="3">
        <f t="shared" si="78"/>
        <v>21.22</v>
      </c>
      <c r="CU179">
        <v>5</v>
      </c>
      <c r="CV179">
        <v>0.25</v>
      </c>
      <c r="CW179">
        <v>1079</v>
      </c>
      <c r="CX179" s="62">
        <v>1080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51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1</v>
      </c>
      <c r="DR179" s="3">
        <v>0</v>
      </c>
      <c r="DS179" s="3">
        <v>3</v>
      </c>
      <c r="DT179" s="2">
        <v>4</v>
      </c>
      <c r="DU179" s="3">
        <v>0</v>
      </c>
      <c r="DV179" s="3">
        <v>0</v>
      </c>
      <c r="DW179" s="3">
        <v>0</v>
      </c>
      <c r="DX179" s="3">
        <v>0</v>
      </c>
      <c r="DY179" s="58">
        <v>0</v>
      </c>
      <c r="DZ179" s="3">
        <v>2</v>
      </c>
      <c r="EA179" s="1">
        <v>2</v>
      </c>
      <c r="EB179" s="3">
        <v>1</v>
      </c>
      <c r="EC179" s="3">
        <v>0</v>
      </c>
      <c r="ED179" s="3">
        <v>0</v>
      </c>
      <c r="EE179" s="2">
        <v>0</v>
      </c>
      <c r="EF179" s="3">
        <v>6</v>
      </c>
      <c r="EG179" s="3">
        <v>1</v>
      </c>
      <c r="EH179" s="3">
        <v>0</v>
      </c>
      <c r="EI179" s="3">
        <v>0</v>
      </c>
      <c r="EJ179" s="3">
        <v>0</v>
      </c>
      <c r="EK179" s="2">
        <v>0</v>
      </c>
      <c r="EL179" s="3">
        <v>0</v>
      </c>
      <c r="EM179" s="3">
        <v>0</v>
      </c>
      <c r="EN179" s="3">
        <v>0</v>
      </c>
      <c r="EO179" s="3">
        <v>0</v>
      </c>
      <c r="EP179" s="2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2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2">
        <v>0</v>
      </c>
      <c r="FG179" s="1"/>
    </row>
    <row r="180" spans="1:163" s="1" customFormat="1">
      <c r="A180" t="s">
        <v>50</v>
      </c>
      <c r="B180" t="s">
        <v>118</v>
      </c>
      <c r="C180" t="s">
        <v>15</v>
      </c>
      <c r="D180">
        <v>13</v>
      </c>
      <c r="E180" t="s">
        <v>187</v>
      </c>
      <c r="F180" t="str">
        <f t="shared" si="68"/>
        <v>TSHE-H-13N</v>
      </c>
      <c r="G180" s="15"/>
      <c r="H180" s="3">
        <v>48.61309</v>
      </c>
      <c r="J180" s="3">
        <v>113.85719</v>
      </c>
      <c r="L180" s="3">
        <v>1258</v>
      </c>
      <c r="M180" s="3">
        <v>33.1</v>
      </c>
      <c r="N180" s="3">
        <v>230</v>
      </c>
      <c r="O180" s="15">
        <v>27.4</v>
      </c>
      <c r="P180" s="16">
        <v>1</v>
      </c>
      <c r="Q180" s="3">
        <v>10</v>
      </c>
      <c r="R180" s="3">
        <v>0</v>
      </c>
      <c r="S180" s="3">
        <v>0</v>
      </c>
      <c r="T180" s="3">
        <v>0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1</v>
      </c>
      <c r="AG180">
        <v>3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 s="1">
        <f t="shared" si="69"/>
        <v>130</v>
      </c>
      <c r="BC180" s="3">
        <f t="shared" si="89"/>
        <v>10</v>
      </c>
      <c r="BD180" s="1">
        <f t="shared" si="90"/>
        <v>10</v>
      </c>
      <c r="BE180" s="1">
        <f t="shared" si="70"/>
        <v>10</v>
      </c>
      <c r="BF180" s="1">
        <f t="shared" si="91"/>
        <v>20</v>
      </c>
      <c r="BG180" s="1">
        <f t="shared" si="71"/>
        <v>100</v>
      </c>
      <c r="BH180" s="1">
        <f t="shared" si="72"/>
        <v>100</v>
      </c>
      <c r="BI180" s="1">
        <f t="shared" si="73"/>
        <v>10</v>
      </c>
      <c r="BJ180" s="1">
        <f t="shared" si="74"/>
        <v>110</v>
      </c>
      <c r="BK180" s="1">
        <f t="shared" si="75"/>
        <v>110</v>
      </c>
      <c r="BL180" s="1">
        <f t="shared" si="76"/>
        <v>0</v>
      </c>
      <c r="BM180" s="1">
        <f t="shared" si="77"/>
        <v>20</v>
      </c>
      <c r="BN180" s="41">
        <v>1</v>
      </c>
      <c r="BO180" s="41">
        <v>0</v>
      </c>
      <c r="BP180" s="41">
        <v>1</v>
      </c>
      <c r="BQ180" s="41">
        <v>0</v>
      </c>
      <c r="BR180" s="41">
        <v>0</v>
      </c>
      <c r="BS180" s="41">
        <v>0</v>
      </c>
      <c r="BT180" s="41">
        <v>0</v>
      </c>
      <c r="BU180" s="41">
        <v>0</v>
      </c>
      <c r="BV180" s="41">
        <v>0</v>
      </c>
      <c r="BW180" s="41">
        <v>0</v>
      </c>
      <c r="BX180" s="41">
        <v>0</v>
      </c>
      <c r="BY180" s="41">
        <v>0</v>
      </c>
      <c r="BZ180" s="41">
        <v>1</v>
      </c>
      <c r="CA180" s="41">
        <v>1</v>
      </c>
      <c r="CB180" s="41">
        <v>0</v>
      </c>
      <c r="CC180" s="41">
        <v>0</v>
      </c>
      <c r="CD180" s="41">
        <v>0</v>
      </c>
      <c r="CE180" s="41">
        <v>0</v>
      </c>
      <c r="CF180" s="41">
        <v>0</v>
      </c>
      <c r="CG180" s="41">
        <v>0</v>
      </c>
      <c r="CH180" s="41">
        <v>0</v>
      </c>
      <c r="CI180" s="41">
        <v>0</v>
      </c>
      <c r="CJ180" s="1">
        <f t="shared" si="79"/>
        <v>4</v>
      </c>
      <c r="CK180" s="1">
        <f t="shared" si="80"/>
        <v>3</v>
      </c>
      <c r="CL180" s="3">
        <f t="shared" si="92"/>
        <v>2</v>
      </c>
      <c r="CM180" s="3">
        <f t="shared" si="93"/>
        <v>1</v>
      </c>
      <c r="CN180" s="3">
        <f t="shared" si="94"/>
        <v>2</v>
      </c>
      <c r="CO180" s="3">
        <f t="shared" si="95"/>
        <v>2</v>
      </c>
      <c r="CP180">
        <v>25.5</v>
      </c>
      <c r="CQ180">
        <v>79.099999999999994</v>
      </c>
      <c r="CR180">
        <v>-4.7</v>
      </c>
      <c r="CS180">
        <v>19</v>
      </c>
      <c r="CT180" s="3">
        <f t="shared" si="78"/>
        <v>15.922000000000001</v>
      </c>
      <c r="CU180">
        <v>2</v>
      </c>
      <c r="CV180">
        <v>0.1</v>
      </c>
      <c r="CW180">
        <v>1077</v>
      </c>
      <c r="CX180" s="62">
        <v>1078</v>
      </c>
      <c r="CY180" s="1">
        <v>2</v>
      </c>
      <c r="CZ180" s="3">
        <v>3</v>
      </c>
      <c r="DA180" s="3">
        <v>0</v>
      </c>
      <c r="DB180" s="3">
        <v>0</v>
      </c>
      <c r="DC180" s="3">
        <v>0</v>
      </c>
      <c r="DD180" s="51">
        <v>0</v>
      </c>
      <c r="DE180" s="1">
        <v>2</v>
      </c>
      <c r="DF180" s="1">
        <v>3</v>
      </c>
      <c r="DG180" s="1">
        <v>2</v>
      </c>
      <c r="DH180" s="3">
        <v>2</v>
      </c>
      <c r="DI180" s="3">
        <v>0</v>
      </c>
      <c r="DJ180" s="1">
        <v>3</v>
      </c>
      <c r="DK180" s="3">
        <v>0</v>
      </c>
      <c r="DL180" s="3">
        <v>1</v>
      </c>
      <c r="DM180" s="3">
        <v>0</v>
      </c>
      <c r="DN180" s="3">
        <v>0</v>
      </c>
      <c r="DO180" s="3">
        <v>0</v>
      </c>
      <c r="DP180" s="1">
        <v>3</v>
      </c>
      <c r="DQ180" s="1">
        <v>1</v>
      </c>
      <c r="DR180" s="3">
        <v>0</v>
      </c>
      <c r="DS180" s="1">
        <v>0</v>
      </c>
      <c r="DT180" s="2">
        <v>0</v>
      </c>
      <c r="DU180" s="3">
        <v>0</v>
      </c>
      <c r="DV180" s="3">
        <v>0</v>
      </c>
      <c r="DW180" s="3">
        <v>0</v>
      </c>
      <c r="DX180" s="3">
        <v>0</v>
      </c>
      <c r="DY180" s="58">
        <v>0</v>
      </c>
      <c r="DZ180" s="3">
        <v>0</v>
      </c>
      <c r="EA180" s="1">
        <v>0</v>
      </c>
      <c r="EB180" s="3">
        <v>0</v>
      </c>
      <c r="EC180" s="3">
        <v>0</v>
      </c>
      <c r="ED180" s="3">
        <v>0</v>
      </c>
      <c r="EE180" s="2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2">
        <v>0</v>
      </c>
      <c r="EL180" s="3">
        <v>0</v>
      </c>
      <c r="EM180" s="3">
        <v>0</v>
      </c>
      <c r="EN180" s="3">
        <v>0</v>
      </c>
      <c r="EO180" s="3">
        <v>0</v>
      </c>
      <c r="EP180" s="2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2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2">
        <v>0</v>
      </c>
    </row>
    <row r="181" spans="1:163" s="1" customFormat="1">
      <c r="A181" t="s">
        <v>50</v>
      </c>
      <c r="B181" t="s">
        <v>118</v>
      </c>
      <c r="C181" t="s">
        <v>8</v>
      </c>
      <c r="D181">
        <v>1</v>
      </c>
      <c r="E181" t="s">
        <v>186</v>
      </c>
      <c r="F181" t="str">
        <f t="shared" si="68"/>
        <v>TSHE-L-1C</v>
      </c>
      <c r="G181" s="15"/>
      <c r="H181" s="3">
        <v>48.617469999999997</v>
      </c>
      <c r="J181" s="3">
        <v>113.87187</v>
      </c>
      <c r="L181" s="3">
        <v>1014</v>
      </c>
      <c r="M181" s="3">
        <v>25.3</v>
      </c>
      <c r="N181" s="3">
        <v>295</v>
      </c>
      <c r="O181" s="15">
        <v>53.2</v>
      </c>
      <c r="P181" s="16">
        <v>1.9</v>
      </c>
      <c r="Q181" s="3">
        <v>10</v>
      </c>
      <c r="R181" s="3">
        <v>0</v>
      </c>
      <c r="S181" s="3">
        <v>0</v>
      </c>
      <c r="T181" s="3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</v>
      </c>
      <c r="AH181">
        <v>0</v>
      </c>
      <c r="AI181">
        <v>0</v>
      </c>
      <c r="AJ181">
        <v>14</v>
      </c>
      <c r="AK181">
        <v>0</v>
      </c>
      <c r="AL181">
        <v>0</v>
      </c>
      <c r="AM181">
        <v>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 s="1">
        <f t="shared" si="69"/>
        <v>270</v>
      </c>
      <c r="BC181" s="3">
        <f t="shared" si="89"/>
        <v>140</v>
      </c>
      <c r="BD181" s="1">
        <f t="shared" si="90"/>
        <v>140</v>
      </c>
      <c r="BE181" s="1">
        <f t="shared" si="70"/>
        <v>0</v>
      </c>
      <c r="BF181" s="1">
        <f t="shared" si="91"/>
        <v>140</v>
      </c>
      <c r="BG181" s="1">
        <f t="shared" si="71"/>
        <v>130</v>
      </c>
      <c r="BH181" s="1">
        <f t="shared" si="72"/>
        <v>130</v>
      </c>
      <c r="BI181" s="1">
        <f t="shared" si="73"/>
        <v>0</v>
      </c>
      <c r="BJ181" s="1">
        <f t="shared" si="74"/>
        <v>130</v>
      </c>
      <c r="BK181" s="1">
        <f t="shared" si="75"/>
        <v>270</v>
      </c>
      <c r="BL181" s="1">
        <f t="shared" si="76"/>
        <v>0</v>
      </c>
      <c r="BM181" s="1">
        <f t="shared" si="77"/>
        <v>0</v>
      </c>
      <c r="BN181" s="41">
        <v>0</v>
      </c>
      <c r="BO181" s="41">
        <v>0</v>
      </c>
      <c r="BP181" s="41">
        <v>0</v>
      </c>
      <c r="BQ181" s="41">
        <v>0</v>
      </c>
      <c r="BR181" s="41">
        <v>0</v>
      </c>
      <c r="BS181" s="41">
        <v>0</v>
      </c>
      <c r="BT181" s="41">
        <v>0</v>
      </c>
      <c r="BU181" s="41">
        <v>0</v>
      </c>
      <c r="BV181" s="41">
        <v>1</v>
      </c>
      <c r="BW181" s="41">
        <v>0</v>
      </c>
      <c r="BX181" s="41">
        <v>0</v>
      </c>
      <c r="BY181" s="41">
        <v>0</v>
      </c>
      <c r="BZ181" s="41">
        <v>1</v>
      </c>
      <c r="CA181" s="41">
        <v>0</v>
      </c>
      <c r="CB181" s="41">
        <v>1</v>
      </c>
      <c r="CC181" s="41">
        <v>0</v>
      </c>
      <c r="CD181" s="41">
        <v>0</v>
      </c>
      <c r="CE181" s="41">
        <v>0</v>
      </c>
      <c r="CF181" s="41">
        <v>0</v>
      </c>
      <c r="CG181" s="41">
        <v>0</v>
      </c>
      <c r="CH181" s="41">
        <v>0</v>
      </c>
      <c r="CI181" s="41">
        <v>0</v>
      </c>
      <c r="CJ181" s="1">
        <f t="shared" si="79"/>
        <v>3</v>
      </c>
      <c r="CK181" s="1">
        <f t="shared" si="80"/>
        <v>3</v>
      </c>
      <c r="CL181" s="3">
        <f t="shared" si="92"/>
        <v>1</v>
      </c>
      <c r="CM181" s="3">
        <f t="shared" si="93"/>
        <v>0</v>
      </c>
      <c r="CN181" s="3">
        <f t="shared" si="94"/>
        <v>2</v>
      </c>
      <c r="CO181" s="3">
        <f t="shared" si="95"/>
        <v>3</v>
      </c>
      <c r="CP181">
        <v>49</v>
      </c>
      <c r="CQ181">
        <v>87.8</v>
      </c>
      <c r="CR181">
        <v>-11.6</v>
      </c>
      <c r="CS181">
        <v>34</v>
      </c>
      <c r="CT181" s="3">
        <f t="shared" si="78"/>
        <v>33.795999999999999</v>
      </c>
      <c r="CU181">
        <v>6</v>
      </c>
      <c r="CV181">
        <v>0.75</v>
      </c>
      <c r="CW181">
        <v>920</v>
      </c>
      <c r="CX181" s="62">
        <v>921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51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51">
        <v>0</v>
      </c>
      <c r="DU181" s="3">
        <v>0</v>
      </c>
      <c r="DV181" s="3">
        <v>0</v>
      </c>
      <c r="DW181" s="3">
        <v>0</v>
      </c>
      <c r="DX181" s="3">
        <v>0</v>
      </c>
      <c r="DY181" s="51">
        <v>0</v>
      </c>
      <c r="DZ181" s="3">
        <v>4</v>
      </c>
      <c r="EA181" s="3">
        <v>1</v>
      </c>
      <c r="EB181" s="3">
        <v>0</v>
      </c>
      <c r="EC181" s="3">
        <v>0</v>
      </c>
      <c r="ED181" s="3">
        <v>0</v>
      </c>
      <c r="EE181" s="2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2">
        <v>0</v>
      </c>
      <c r="EL181" s="3">
        <v>0</v>
      </c>
      <c r="EM181" s="3">
        <v>0</v>
      </c>
      <c r="EN181" s="3">
        <v>0</v>
      </c>
      <c r="EO181" s="3">
        <v>0</v>
      </c>
      <c r="EP181" s="2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2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2">
        <v>0</v>
      </c>
    </row>
    <row r="182" spans="1:163">
      <c r="A182" t="s">
        <v>50</v>
      </c>
      <c r="B182" t="s">
        <v>118</v>
      </c>
      <c r="C182" t="s">
        <v>8</v>
      </c>
      <c r="D182">
        <v>1</v>
      </c>
      <c r="E182" t="s">
        <v>187</v>
      </c>
      <c r="F182" t="str">
        <f t="shared" si="68"/>
        <v>TSHE-L-1N</v>
      </c>
      <c r="H182" s="3">
        <v>48.617359999999998</v>
      </c>
      <c r="J182" s="3">
        <v>113.87233999999999</v>
      </c>
      <c r="L182" s="3">
        <v>1012</v>
      </c>
      <c r="M182" s="3">
        <v>16.8</v>
      </c>
      <c r="N182" s="3">
        <v>275</v>
      </c>
      <c r="O182" s="15">
        <v>50.6</v>
      </c>
      <c r="P182" s="16">
        <v>3.6</v>
      </c>
      <c r="Q182" s="3">
        <v>10</v>
      </c>
      <c r="R182" s="3">
        <v>0</v>
      </c>
      <c r="S182" s="3">
        <v>0</v>
      </c>
      <c r="T182" s="3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0</v>
      </c>
      <c r="AI182">
        <v>0</v>
      </c>
      <c r="AJ182">
        <v>4</v>
      </c>
      <c r="AK182">
        <v>0</v>
      </c>
      <c r="AL182">
        <v>0</v>
      </c>
      <c r="AM182">
        <v>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s="1">
        <f t="shared" si="69"/>
        <v>120</v>
      </c>
      <c r="BC182" s="3">
        <f t="shared" si="89"/>
        <v>40</v>
      </c>
      <c r="BD182" s="1">
        <f t="shared" si="90"/>
        <v>40</v>
      </c>
      <c r="BE182" s="1">
        <f t="shared" si="70"/>
        <v>0</v>
      </c>
      <c r="BF182" s="1">
        <f t="shared" si="91"/>
        <v>40</v>
      </c>
      <c r="BG182" s="1">
        <f t="shared" si="71"/>
        <v>80</v>
      </c>
      <c r="BH182" s="1">
        <f t="shared" si="72"/>
        <v>80</v>
      </c>
      <c r="BI182" s="1">
        <f t="shared" si="73"/>
        <v>0</v>
      </c>
      <c r="BJ182" s="1">
        <f t="shared" si="74"/>
        <v>80</v>
      </c>
      <c r="BK182" s="1">
        <f t="shared" si="75"/>
        <v>120</v>
      </c>
      <c r="BL182" s="1">
        <f t="shared" si="76"/>
        <v>0</v>
      </c>
      <c r="BM182" s="1">
        <f t="shared" si="77"/>
        <v>0</v>
      </c>
      <c r="BN182" s="41">
        <v>0</v>
      </c>
      <c r="BO182" s="41">
        <v>0</v>
      </c>
      <c r="BP182" s="41">
        <v>0</v>
      </c>
      <c r="BQ182" s="41">
        <v>0</v>
      </c>
      <c r="BR182" s="41">
        <v>0</v>
      </c>
      <c r="BS182" s="41">
        <v>0</v>
      </c>
      <c r="BT182" s="41">
        <v>0</v>
      </c>
      <c r="BU182" s="41">
        <v>0</v>
      </c>
      <c r="BV182" s="41">
        <v>0</v>
      </c>
      <c r="BW182" s="41">
        <v>0</v>
      </c>
      <c r="BX182" s="41">
        <v>0</v>
      </c>
      <c r="BY182" s="41">
        <v>0</v>
      </c>
      <c r="BZ182" s="41">
        <v>0</v>
      </c>
      <c r="CA182" s="41">
        <v>0</v>
      </c>
      <c r="CB182" s="41">
        <v>0</v>
      </c>
      <c r="CC182" s="41">
        <v>0</v>
      </c>
      <c r="CD182" s="41">
        <v>0</v>
      </c>
      <c r="CE182" s="41">
        <v>0</v>
      </c>
      <c r="CF182" s="41">
        <v>0</v>
      </c>
      <c r="CG182" s="41">
        <v>0</v>
      </c>
      <c r="CH182" s="41">
        <v>0</v>
      </c>
      <c r="CI182" s="41">
        <v>0</v>
      </c>
      <c r="CJ182" s="1">
        <f t="shared" si="79"/>
        <v>0</v>
      </c>
      <c r="CK182" s="1">
        <f t="shared" si="80"/>
        <v>0</v>
      </c>
      <c r="CL182" s="3">
        <f t="shared" si="92"/>
        <v>0</v>
      </c>
      <c r="CM182" s="3">
        <f t="shared" si="93"/>
        <v>0</v>
      </c>
      <c r="CN182" s="3">
        <f t="shared" si="94"/>
        <v>0</v>
      </c>
      <c r="CO182" s="3">
        <f t="shared" si="95"/>
        <v>0</v>
      </c>
      <c r="CP182">
        <v>32.5</v>
      </c>
      <c r="CQ182">
        <v>63.3</v>
      </c>
      <c r="CR182">
        <v>-0.5</v>
      </c>
      <c r="CS182">
        <v>36</v>
      </c>
      <c r="CT182" s="3">
        <f t="shared" si="78"/>
        <v>22.967999999999996</v>
      </c>
      <c r="CU182">
        <v>1</v>
      </c>
      <c r="CV182">
        <v>1</v>
      </c>
      <c r="CW182">
        <v>918</v>
      </c>
      <c r="CX182" s="86">
        <v>919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51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51">
        <v>0</v>
      </c>
      <c r="DU182" s="3">
        <v>0</v>
      </c>
      <c r="DV182" s="3">
        <v>0</v>
      </c>
      <c r="DW182" s="3">
        <v>0</v>
      </c>
      <c r="DX182" s="3">
        <v>0</v>
      </c>
      <c r="DY182" s="51">
        <v>0</v>
      </c>
      <c r="DZ182" s="3">
        <v>6</v>
      </c>
      <c r="EA182" s="3">
        <v>12</v>
      </c>
      <c r="EB182" s="3">
        <v>30</v>
      </c>
      <c r="EC182" s="3">
        <v>20</v>
      </c>
      <c r="ED182" s="3">
        <v>14</v>
      </c>
      <c r="EE182" s="2">
        <v>0</v>
      </c>
      <c r="EF182" s="3">
        <v>2</v>
      </c>
      <c r="EG182" s="3">
        <v>4</v>
      </c>
      <c r="EH182" s="3">
        <v>4</v>
      </c>
      <c r="EI182" s="3">
        <v>0</v>
      </c>
      <c r="EJ182" s="3">
        <v>0</v>
      </c>
      <c r="EK182" s="2">
        <v>0</v>
      </c>
      <c r="EL182" s="3">
        <v>0</v>
      </c>
      <c r="EM182" s="3">
        <v>0</v>
      </c>
      <c r="EN182" s="3">
        <v>0</v>
      </c>
      <c r="EO182" s="3">
        <v>0</v>
      </c>
      <c r="EP182" s="2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2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2">
        <v>0</v>
      </c>
      <c r="FG182" s="1"/>
    </row>
    <row r="183" spans="1:163" s="1" customFormat="1">
      <c r="A183" t="s">
        <v>50</v>
      </c>
      <c r="B183" t="s">
        <v>118</v>
      </c>
      <c r="C183" t="s">
        <v>8</v>
      </c>
      <c r="D183">
        <v>2</v>
      </c>
      <c r="E183" t="s">
        <v>186</v>
      </c>
      <c r="F183" t="str">
        <f t="shared" si="68"/>
        <v>TSHE-L-2C</v>
      </c>
      <c r="G183" s="15"/>
      <c r="H183" s="3">
        <v>48.617510000000003</v>
      </c>
      <c r="J183" s="3">
        <v>113.87093</v>
      </c>
      <c r="L183" s="3">
        <v>1020</v>
      </c>
      <c r="M183" s="3">
        <v>3.9</v>
      </c>
      <c r="N183" s="3">
        <v>300</v>
      </c>
      <c r="O183" s="15">
        <v>48.1</v>
      </c>
      <c r="P183" s="16">
        <v>2.2000000000000002</v>
      </c>
      <c r="Q183" s="3">
        <v>10</v>
      </c>
      <c r="R183" s="3">
        <v>0</v>
      </c>
      <c r="S183" s="3">
        <v>0</v>
      </c>
      <c r="T183" s="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</v>
      </c>
      <c r="AH183">
        <v>2</v>
      </c>
      <c r="AI183">
        <v>0</v>
      </c>
      <c r="AJ183">
        <v>12</v>
      </c>
      <c r="AK183">
        <v>0</v>
      </c>
      <c r="AL183">
        <v>0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s="1">
        <f t="shared" si="69"/>
        <v>250</v>
      </c>
      <c r="BC183" s="3">
        <f t="shared" si="89"/>
        <v>120</v>
      </c>
      <c r="BD183" s="1">
        <f t="shared" si="90"/>
        <v>120</v>
      </c>
      <c r="BE183" s="1">
        <f t="shared" si="70"/>
        <v>0</v>
      </c>
      <c r="BF183" s="1">
        <f t="shared" si="91"/>
        <v>120</v>
      </c>
      <c r="BG183" s="1">
        <f t="shared" si="71"/>
        <v>110</v>
      </c>
      <c r="BH183" s="1">
        <f t="shared" si="72"/>
        <v>130</v>
      </c>
      <c r="BI183" s="1">
        <f t="shared" si="73"/>
        <v>20</v>
      </c>
      <c r="BJ183" s="1">
        <f t="shared" si="74"/>
        <v>130</v>
      </c>
      <c r="BK183" s="1">
        <f t="shared" si="75"/>
        <v>230</v>
      </c>
      <c r="BL183" s="1">
        <f t="shared" si="76"/>
        <v>20</v>
      </c>
      <c r="BM183" s="1">
        <f t="shared" si="77"/>
        <v>0</v>
      </c>
      <c r="BN183" s="41">
        <v>0</v>
      </c>
      <c r="BO183" s="41">
        <v>0</v>
      </c>
      <c r="BP183" s="41">
        <v>0</v>
      </c>
      <c r="BQ183" s="41">
        <v>0</v>
      </c>
      <c r="BR183" s="41">
        <v>0</v>
      </c>
      <c r="BS183" s="41">
        <v>0</v>
      </c>
      <c r="BT183" s="41">
        <v>0</v>
      </c>
      <c r="BU183" s="41">
        <v>0</v>
      </c>
      <c r="BV183" s="41">
        <v>0</v>
      </c>
      <c r="BW183" s="41">
        <v>2</v>
      </c>
      <c r="BX183" s="41">
        <v>0</v>
      </c>
      <c r="BY183" s="41">
        <v>0</v>
      </c>
      <c r="BZ183" s="41">
        <v>1</v>
      </c>
      <c r="CA183" s="41">
        <v>0</v>
      </c>
      <c r="CB183" s="41">
        <v>2</v>
      </c>
      <c r="CC183" s="41">
        <v>0</v>
      </c>
      <c r="CD183" s="41">
        <v>0</v>
      </c>
      <c r="CE183" s="41">
        <v>0</v>
      </c>
      <c r="CF183" s="41">
        <v>0</v>
      </c>
      <c r="CG183" s="41">
        <v>0</v>
      </c>
      <c r="CH183" s="41">
        <v>0</v>
      </c>
      <c r="CI183" s="41">
        <v>0</v>
      </c>
      <c r="CJ183" s="1">
        <f t="shared" si="79"/>
        <v>5</v>
      </c>
      <c r="CK183" s="1">
        <f t="shared" si="80"/>
        <v>3</v>
      </c>
      <c r="CL183" s="3">
        <f t="shared" si="92"/>
        <v>1</v>
      </c>
      <c r="CM183" s="3">
        <f t="shared" si="93"/>
        <v>0</v>
      </c>
      <c r="CN183" s="3">
        <f t="shared" si="94"/>
        <v>4</v>
      </c>
      <c r="CO183" s="3">
        <f t="shared" si="95"/>
        <v>3</v>
      </c>
      <c r="CP183">
        <v>69.599999999999994</v>
      </c>
      <c r="CQ183">
        <v>128</v>
      </c>
      <c r="CR183">
        <v>8.4</v>
      </c>
      <c r="CS183">
        <v>28</v>
      </c>
      <c r="CT183" s="3">
        <f t="shared" si="78"/>
        <v>33.488</v>
      </c>
      <c r="CU183">
        <v>4</v>
      </c>
      <c r="CV183">
        <v>0.6</v>
      </c>
      <c r="CW183">
        <v>924</v>
      </c>
      <c r="CX183" s="62">
        <v>925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51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51">
        <v>0</v>
      </c>
      <c r="DU183" s="3">
        <v>0</v>
      </c>
      <c r="DV183" s="3">
        <v>0</v>
      </c>
      <c r="DW183" s="3">
        <v>0</v>
      </c>
      <c r="DX183" s="3">
        <v>0</v>
      </c>
      <c r="DY183" s="51">
        <v>0</v>
      </c>
      <c r="DZ183" s="3">
        <v>20</v>
      </c>
      <c r="EA183" s="3">
        <v>13</v>
      </c>
      <c r="EB183" s="3">
        <v>4</v>
      </c>
      <c r="EC183" s="3">
        <v>3</v>
      </c>
      <c r="ED183" s="3">
        <v>0</v>
      </c>
      <c r="EE183" s="2">
        <v>0</v>
      </c>
      <c r="EF183" s="3">
        <v>1</v>
      </c>
      <c r="EG183" s="3">
        <v>8</v>
      </c>
      <c r="EH183" s="3">
        <v>0</v>
      </c>
      <c r="EI183" s="3">
        <v>0</v>
      </c>
      <c r="EJ183" s="3">
        <v>0</v>
      </c>
      <c r="EK183" s="2">
        <v>0</v>
      </c>
      <c r="EL183" s="3">
        <v>0</v>
      </c>
      <c r="EM183" s="3">
        <v>0</v>
      </c>
      <c r="EN183" s="3">
        <v>0</v>
      </c>
      <c r="EO183" s="3">
        <v>0</v>
      </c>
      <c r="EP183" s="2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2">
        <v>0</v>
      </c>
      <c r="FA183" s="3">
        <v>0</v>
      </c>
      <c r="FC183" s="3">
        <v>0</v>
      </c>
      <c r="FD183" s="3">
        <v>0</v>
      </c>
      <c r="FE183" s="3">
        <v>0</v>
      </c>
      <c r="FF183" s="2">
        <v>0</v>
      </c>
    </row>
    <row r="184" spans="1:163" s="1" customFormat="1">
      <c r="A184" t="s">
        <v>50</v>
      </c>
      <c r="B184" t="s">
        <v>118</v>
      </c>
      <c r="C184" t="s">
        <v>8</v>
      </c>
      <c r="D184">
        <v>2</v>
      </c>
      <c r="E184" t="s">
        <v>187</v>
      </c>
      <c r="F184" t="str">
        <f t="shared" si="68"/>
        <v>TSHE-L-2N</v>
      </c>
      <c r="G184" s="15"/>
      <c r="H184" s="3">
        <v>48.61739</v>
      </c>
      <c r="J184" s="3">
        <v>113.8704</v>
      </c>
      <c r="L184" s="3">
        <v>1021</v>
      </c>
      <c r="M184" s="3">
        <v>23.1</v>
      </c>
      <c r="N184" s="3">
        <v>285</v>
      </c>
      <c r="O184" s="15">
        <v>51.2</v>
      </c>
      <c r="P184" s="16">
        <v>2.1</v>
      </c>
      <c r="Q184" s="3">
        <v>10</v>
      </c>
      <c r="R184" s="3">
        <v>0</v>
      </c>
      <c r="S184" s="3">
        <v>0</v>
      </c>
      <c r="T184" s="3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10</v>
      </c>
      <c r="AK184">
        <v>0</v>
      </c>
      <c r="AL184">
        <v>0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s="1">
        <f t="shared" si="69"/>
        <v>140</v>
      </c>
      <c r="BC184" s="3">
        <f t="shared" si="89"/>
        <v>100</v>
      </c>
      <c r="BD184" s="1">
        <f t="shared" si="90"/>
        <v>100</v>
      </c>
      <c r="BE184" s="1">
        <f t="shared" si="70"/>
        <v>0</v>
      </c>
      <c r="BF184" s="1">
        <f t="shared" si="91"/>
        <v>100</v>
      </c>
      <c r="BG184" s="1">
        <f t="shared" si="71"/>
        <v>40</v>
      </c>
      <c r="BH184" s="1">
        <f t="shared" si="72"/>
        <v>40</v>
      </c>
      <c r="BI184" s="1">
        <f t="shared" si="73"/>
        <v>0</v>
      </c>
      <c r="BJ184" s="1">
        <f t="shared" si="74"/>
        <v>40</v>
      </c>
      <c r="BK184" s="1">
        <f t="shared" si="75"/>
        <v>140</v>
      </c>
      <c r="BL184" s="1">
        <f t="shared" si="76"/>
        <v>0</v>
      </c>
      <c r="BM184" s="1">
        <f t="shared" si="77"/>
        <v>0</v>
      </c>
      <c r="BN184" s="41">
        <v>0</v>
      </c>
      <c r="BO184" s="41">
        <v>0</v>
      </c>
      <c r="BP184" s="41">
        <v>0</v>
      </c>
      <c r="BQ184" s="41">
        <v>0</v>
      </c>
      <c r="BR184" s="41">
        <v>0</v>
      </c>
      <c r="BS184" s="41">
        <v>0</v>
      </c>
      <c r="BT184" s="41">
        <v>0</v>
      </c>
      <c r="BU184" s="41">
        <v>0</v>
      </c>
      <c r="BV184" s="41">
        <v>0</v>
      </c>
      <c r="BW184" s="41">
        <v>0</v>
      </c>
      <c r="BX184" s="41">
        <v>0</v>
      </c>
      <c r="BY184" s="41">
        <v>0</v>
      </c>
      <c r="BZ184" s="41">
        <v>1</v>
      </c>
      <c r="CA184" s="41">
        <v>0</v>
      </c>
      <c r="CB184" s="41">
        <v>0</v>
      </c>
      <c r="CC184" s="41">
        <v>0</v>
      </c>
      <c r="CD184" s="41">
        <v>0</v>
      </c>
      <c r="CE184" s="41">
        <v>0</v>
      </c>
      <c r="CF184" s="41">
        <v>0</v>
      </c>
      <c r="CG184" s="41">
        <v>0</v>
      </c>
      <c r="CH184" s="41">
        <v>0</v>
      </c>
      <c r="CI184" s="41">
        <v>0</v>
      </c>
      <c r="CJ184" s="1">
        <f t="shared" si="79"/>
        <v>1</v>
      </c>
      <c r="CK184" s="1">
        <f t="shared" si="80"/>
        <v>1</v>
      </c>
      <c r="CL184" s="3">
        <f t="shared" si="92"/>
        <v>1</v>
      </c>
      <c r="CM184" s="3">
        <f t="shared" si="93"/>
        <v>0</v>
      </c>
      <c r="CN184" s="3">
        <f t="shared" si="94"/>
        <v>0</v>
      </c>
      <c r="CO184" s="3">
        <f t="shared" si="95"/>
        <v>1</v>
      </c>
      <c r="CP184">
        <v>51.2</v>
      </c>
      <c r="CQ184">
        <v>91.2</v>
      </c>
      <c r="CR184">
        <v>-13</v>
      </c>
      <c r="CS184">
        <v>27</v>
      </c>
      <c r="CT184" s="3">
        <f t="shared" si="78"/>
        <v>28.134</v>
      </c>
      <c r="CU184">
        <v>1</v>
      </c>
      <c r="CV184">
        <v>1</v>
      </c>
      <c r="CW184">
        <v>922</v>
      </c>
      <c r="CX184" s="62">
        <v>923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51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51">
        <v>0</v>
      </c>
      <c r="DU184" s="3">
        <v>0</v>
      </c>
      <c r="DV184" s="3">
        <v>0</v>
      </c>
      <c r="DW184" s="3">
        <v>0</v>
      </c>
      <c r="DX184" s="3">
        <v>0</v>
      </c>
      <c r="DY184" s="51">
        <v>0</v>
      </c>
      <c r="DZ184" s="3">
        <v>6</v>
      </c>
      <c r="EA184" s="3">
        <v>18</v>
      </c>
      <c r="EB184" s="3">
        <v>8</v>
      </c>
      <c r="EC184" s="3">
        <v>2</v>
      </c>
      <c r="ED184" s="3">
        <v>0</v>
      </c>
      <c r="EE184" s="2">
        <v>0</v>
      </c>
      <c r="EF184" s="3">
        <v>6</v>
      </c>
      <c r="EG184" s="3">
        <v>6</v>
      </c>
      <c r="EH184" s="3">
        <v>6</v>
      </c>
      <c r="EI184" s="3">
        <v>6</v>
      </c>
      <c r="EJ184" s="3">
        <v>0</v>
      </c>
      <c r="EK184" s="2">
        <v>0</v>
      </c>
      <c r="EL184" s="3">
        <v>0</v>
      </c>
      <c r="EM184" s="3">
        <v>0</v>
      </c>
      <c r="EN184" s="3">
        <v>0</v>
      </c>
      <c r="EO184" s="3">
        <v>0</v>
      </c>
      <c r="EP184" s="2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2">
        <v>0</v>
      </c>
      <c r="FA184" s="3">
        <v>0</v>
      </c>
      <c r="FB184" s="1">
        <v>2</v>
      </c>
      <c r="FC184" s="3">
        <v>0</v>
      </c>
      <c r="FD184" s="3">
        <v>0</v>
      </c>
      <c r="FE184" s="3">
        <v>0</v>
      </c>
      <c r="FF184" s="2">
        <v>0</v>
      </c>
    </row>
    <row r="185" spans="1:163" s="1" customFormat="1">
      <c r="A185" t="s">
        <v>50</v>
      </c>
      <c r="B185" t="s">
        <v>118</v>
      </c>
      <c r="C185" t="s">
        <v>8</v>
      </c>
      <c r="D185">
        <v>3</v>
      </c>
      <c r="E185" t="s">
        <v>186</v>
      </c>
      <c r="F185" t="str">
        <f t="shared" si="68"/>
        <v>TSHE-L-3C</v>
      </c>
      <c r="G185" s="15"/>
      <c r="H185" s="3">
        <v>48.618079999999999</v>
      </c>
      <c r="J185" s="3">
        <v>113.87044</v>
      </c>
      <c r="L185" s="3">
        <v>1020</v>
      </c>
      <c r="M185" s="3">
        <v>15.2</v>
      </c>
      <c r="N185" s="3">
        <v>300</v>
      </c>
      <c r="O185" s="15">
        <v>57.1</v>
      </c>
      <c r="P185" s="16">
        <v>2.1</v>
      </c>
      <c r="Q185" s="3">
        <v>10</v>
      </c>
      <c r="R185" s="3">
        <v>0</v>
      </c>
      <c r="S185" s="3">
        <v>0</v>
      </c>
      <c r="T185" s="3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2</v>
      </c>
      <c r="AJ185">
        <v>10</v>
      </c>
      <c r="AK185">
        <v>0</v>
      </c>
      <c r="AL185">
        <v>0</v>
      </c>
      <c r="AM185">
        <v>10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 s="1">
        <f t="shared" si="69"/>
        <v>230</v>
      </c>
      <c r="BC185" s="3">
        <f t="shared" si="89"/>
        <v>100</v>
      </c>
      <c r="BD185" s="1">
        <f t="shared" si="90"/>
        <v>100</v>
      </c>
      <c r="BE185" s="1">
        <f t="shared" si="70"/>
        <v>0</v>
      </c>
      <c r="BF185" s="1">
        <f t="shared" si="91"/>
        <v>100</v>
      </c>
      <c r="BG185" s="1">
        <f t="shared" si="71"/>
        <v>110</v>
      </c>
      <c r="BH185" s="1">
        <f t="shared" si="72"/>
        <v>110</v>
      </c>
      <c r="BI185" s="1">
        <f t="shared" si="73"/>
        <v>20</v>
      </c>
      <c r="BJ185" s="1">
        <f t="shared" si="74"/>
        <v>130</v>
      </c>
      <c r="BK185" s="1">
        <f t="shared" si="75"/>
        <v>210</v>
      </c>
      <c r="BL185" s="1">
        <f t="shared" si="76"/>
        <v>0</v>
      </c>
      <c r="BM185" s="1">
        <f t="shared" si="77"/>
        <v>20</v>
      </c>
      <c r="BN185" s="41">
        <v>0</v>
      </c>
      <c r="BO185" s="41">
        <v>0</v>
      </c>
      <c r="BP185" s="41">
        <v>0</v>
      </c>
      <c r="BQ185" s="41">
        <v>0</v>
      </c>
      <c r="BR185" s="41">
        <v>0</v>
      </c>
      <c r="BS185" s="41">
        <v>0</v>
      </c>
      <c r="BT185" s="41">
        <v>0</v>
      </c>
      <c r="BU185" s="41">
        <v>0</v>
      </c>
      <c r="BV185" s="41">
        <v>0</v>
      </c>
      <c r="BW185" s="41">
        <v>0</v>
      </c>
      <c r="BX185" s="41">
        <v>0</v>
      </c>
      <c r="BY185" s="41">
        <v>0</v>
      </c>
      <c r="BZ185" s="41">
        <v>0</v>
      </c>
      <c r="CA185" s="41">
        <v>0</v>
      </c>
      <c r="CB185" s="41">
        <v>3</v>
      </c>
      <c r="CC185" s="41">
        <v>0</v>
      </c>
      <c r="CD185" s="41">
        <v>0</v>
      </c>
      <c r="CE185" s="41">
        <v>0</v>
      </c>
      <c r="CF185" s="41">
        <v>0</v>
      </c>
      <c r="CG185" s="41">
        <v>0</v>
      </c>
      <c r="CH185" s="41">
        <v>0</v>
      </c>
      <c r="CI185" s="41">
        <v>0</v>
      </c>
      <c r="CJ185" s="1">
        <f t="shared" si="79"/>
        <v>3</v>
      </c>
      <c r="CK185" s="1">
        <f t="shared" si="80"/>
        <v>3</v>
      </c>
      <c r="CL185" s="3">
        <f t="shared" si="92"/>
        <v>0</v>
      </c>
      <c r="CM185" s="3">
        <f t="shared" si="93"/>
        <v>0</v>
      </c>
      <c r="CN185" s="3">
        <f t="shared" si="94"/>
        <v>3</v>
      </c>
      <c r="CO185" s="3">
        <f t="shared" si="95"/>
        <v>3</v>
      </c>
      <c r="CP185">
        <v>40.700000000000003</v>
      </c>
      <c r="CQ185">
        <v>89.6</v>
      </c>
      <c r="CR185">
        <v>-7.3</v>
      </c>
      <c r="CS185">
        <v>30</v>
      </c>
      <c r="CT185" s="3">
        <f t="shared" si="78"/>
        <v>29.069999999999997</v>
      </c>
      <c r="CU185">
        <v>6</v>
      </c>
      <c r="CV185">
        <v>1</v>
      </c>
      <c r="CW185" s="68">
        <v>928</v>
      </c>
      <c r="CX185" s="62">
        <v>929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51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51">
        <v>0</v>
      </c>
      <c r="DU185" s="3">
        <v>0</v>
      </c>
      <c r="DV185" s="3">
        <v>0</v>
      </c>
      <c r="DW185" s="3">
        <v>0</v>
      </c>
      <c r="DX185" s="3">
        <v>0</v>
      </c>
      <c r="DY185" s="51">
        <v>0</v>
      </c>
      <c r="DZ185" s="3">
        <v>4</v>
      </c>
      <c r="EA185" s="3">
        <v>22</v>
      </c>
      <c r="EB185" s="3">
        <v>23</v>
      </c>
      <c r="EC185" s="3">
        <v>9</v>
      </c>
      <c r="ED185" s="3">
        <v>3</v>
      </c>
      <c r="EE185" s="2">
        <v>0</v>
      </c>
      <c r="EF185" s="3">
        <v>13</v>
      </c>
      <c r="EG185" s="3">
        <v>7</v>
      </c>
      <c r="EH185" s="3">
        <v>3</v>
      </c>
      <c r="EI185" s="3">
        <v>1</v>
      </c>
      <c r="EJ185" s="3">
        <v>0</v>
      </c>
      <c r="EK185" s="2">
        <v>0</v>
      </c>
      <c r="EL185" s="3">
        <v>0</v>
      </c>
      <c r="EM185" s="3">
        <v>0</v>
      </c>
      <c r="EN185" s="3">
        <v>0</v>
      </c>
      <c r="EO185" s="3">
        <v>0</v>
      </c>
      <c r="EP185" s="2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2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2">
        <v>0</v>
      </c>
    </row>
    <row r="186" spans="1:163" s="1" customFormat="1">
      <c r="A186" t="s">
        <v>50</v>
      </c>
      <c r="B186" t="s">
        <v>118</v>
      </c>
      <c r="C186" t="s">
        <v>8</v>
      </c>
      <c r="D186">
        <v>3</v>
      </c>
      <c r="E186" t="s">
        <v>187</v>
      </c>
      <c r="F186" t="str">
        <f t="shared" si="68"/>
        <v>TSHE-L-3N</v>
      </c>
      <c r="G186" s="15"/>
      <c r="H186" s="3">
        <v>48.617870000000003</v>
      </c>
      <c r="J186" s="3">
        <v>113.87094999999999</v>
      </c>
      <c r="L186" s="3">
        <v>1024</v>
      </c>
      <c r="M186" s="3">
        <v>6.4</v>
      </c>
      <c r="N186" s="3">
        <v>290</v>
      </c>
      <c r="O186" s="15">
        <v>59.5</v>
      </c>
      <c r="P186" s="16">
        <v>2.1</v>
      </c>
      <c r="Q186" s="3">
        <v>10</v>
      </c>
      <c r="R186" s="3">
        <v>0</v>
      </c>
      <c r="S186" s="3">
        <v>0</v>
      </c>
      <c r="T186" s="3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0</v>
      </c>
      <c r="AI186">
        <v>1</v>
      </c>
      <c r="AJ186">
        <v>3</v>
      </c>
      <c r="AK186">
        <v>0</v>
      </c>
      <c r="AL186">
        <v>1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 s="1">
        <f t="shared" si="69"/>
        <v>110</v>
      </c>
      <c r="BC186" s="3">
        <f t="shared" si="89"/>
        <v>30</v>
      </c>
      <c r="BD186" s="1">
        <f t="shared" si="90"/>
        <v>30</v>
      </c>
      <c r="BE186" s="1">
        <f t="shared" si="70"/>
        <v>10</v>
      </c>
      <c r="BF186" s="1">
        <f t="shared" si="91"/>
        <v>40</v>
      </c>
      <c r="BG186" s="1">
        <f t="shared" si="71"/>
        <v>60</v>
      </c>
      <c r="BH186" s="1">
        <f t="shared" si="72"/>
        <v>60</v>
      </c>
      <c r="BI186" s="1">
        <f t="shared" si="73"/>
        <v>10</v>
      </c>
      <c r="BJ186" s="1">
        <f t="shared" si="74"/>
        <v>70</v>
      </c>
      <c r="BK186" s="1">
        <f t="shared" si="75"/>
        <v>90</v>
      </c>
      <c r="BL186" s="1">
        <f t="shared" si="76"/>
        <v>0</v>
      </c>
      <c r="BM186" s="1">
        <f t="shared" si="77"/>
        <v>20</v>
      </c>
      <c r="BN186" s="41">
        <v>0</v>
      </c>
      <c r="BO186" s="41">
        <v>0</v>
      </c>
      <c r="BP186" s="41">
        <v>0</v>
      </c>
      <c r="BQ186" s="41">
        <v>0</v>
      </c>
      <c r="BR186" s="41">
        <v>0</v>
      </c>
      <c r="BS186" s="41">
        <v>0</v>
      </c>
      <c r="BT186" s="41">
        <v>0</v>
      </c>
      <c r="BU186" s="41">
        <v>0</v>
      </c>
      <c r="BV186" s="41">
        <v>0</v>
      </c>
      <c r="BW186" s="41">
        <v>0</v>
      </c>
      <c r="BX186" s="41">
        <v>0</v>
      </c>
      <c r="BY186" s="41">
        <v>0</v>
      </c>
      <c r="BZ186" s="41">
        <v>0</v>
      </c>
      <c r="CA186" s="41">
        <v>0</v>
      </c>
      <c r="CB186" s="41">
        <v>2</v>
      </c>
      <c r="CC186" s="41">
        <v>0</v>
      </c>
      <c r="CD186" s="41">
        <v>0</v>
      </c>
      <c r="CE186" s="41">
        <v>0</v>
      </c>
      <c r="CF186" s="41">
        <v>0</v>
      </c>
      <c r="CG186" s="41">
        <v>0</v>
      </c>
      <c r="CH186" s="41">
        <v>0</v>
      </c>
      <c r="CI186" s="41">
        <v>0</v>
      </c>
      <c r="CJ186" s="1">
        <f t="shared" si="79"/>
        <v>2</v>
      </c>
      <c r="CK186" s="1">
        <f t="shared" si="80"/>
        <v>2</v>
      </c>
      <c r="CL186" s="3">
        <f t="shared" si="92"/>
        <v>0</v>
      </c>
      <c r="CM186" s="3">
        <f t="shared" si="93"/>
        <v>0</v>
      </c>
      <c r="CN186" s="3">
        <f t="shared" si="94"/>
        <v>2</v>
      </c>
      <c r="CO186" s="3">
        <f t="shared" si="95"/>
        <v>2</v>
      </c>
      <c r="CP186">
        <v>50.7</v>
      </c>
      <c r="CQ186">
        <v>104</v>
      </c>
      <c r="CR186">
        <v>0.1</v>
      </c>
      <c r="CS186">
        <v>34</v>
      </c>
      <c r="CT186" s="3">
        <f t="shared" si="78"/>
        <v>35.326000000000001</v>
      </c>
      <c r="CU186">
        <v>1</v>
      </c>
      <c r="CV186">
        <v>1</v>
      </c>
      <c r="CW186">
        <v>926</v>
      </c>
      <c r="CX186" s="62">
        <v>927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51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51">
        <v>0</v>
      </c>
      <c r="DU186" s="3">
        <v>0</v>
      </c>
      <c r="DV186" s="3">
        <v>0</v>
      </c>
      <c r="DW186" s="3">
        <v>0</v>
      </c>
      <c r="DX186" s="3">
        <v>0</v>
      </c>
      <c r="DY186" s="51">
        <v>0</v>
      </c>
      <c r="DZ186" s="3">
        <v>17</v>
      </c>
      <c r="EA186" s="3">
        <v>15</v>
      </c>
      <c r="EB186" s="3">
        <v>10</v>
      </c>
      <c r="EC186" s="3">
        <v>4</v>
      </c>
      <c r="ED186" s="3">
        <v>0</v>
      </c>
      <c r="EE186" s="2">
        <v>0</v>
      </c>
      <c r="EF186" s="3">
        <v>6</v>
      </c>
      <c r="EG186" s="3">
        <v>2</v>
      </c>
      <c r="EH186" s="3">
        <v>0</v>
      </c>
      <c r="EI186" s="3">
        <v>0</v>
      </c>
      <c r="EJ186" s="3">
        <v>0</v>
      </c>
      <c r="EK186" s="2">
        <v>0</v>
      </c>
      <c r="EL186" s="3">
        <v>0</v>
      </c>
      <c r="EM186" s="3">
        <v>0</v>
      </c>
      <c r="EN186" s="3">
        <v>0</v>
      </c>
      <c r="EO186" s="3">
        <v>0</v>
      </c>
      <c r="EP186" s="2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2">
        <v>0</v>
      </c>
      <c r="FA186" s="1">
        <v>1</v>
      </c>
      <c r="FB186" s="1">
        <v>1</v>
      </c>
      <c r="FC186" s="3">
        <v>0</v>
      </c>
      <c r="FD186" s="3">
        <v>0</v>
      </c>
      <c r="FE186" s="3">
        <v>0</v>
      </c>
      <c r="FF186" s="2">
        <v>0</v>
      </c>
    </row>
    <row r="187" spans="1:163" s="1" customFormat="1">
      <c r="A187" t="s">
        <v>50</v>
      </c>
      <c r="B187" t="s">
        <v>118</v>
      </c>
      <c r="C187" t="s">
        <v>8</v>
      </c>
      <c r="D187">
        <v>4</v>
      </c>
      <c r="E187" t="s">
        <v>186</v>
      </c>
      <c r="F187" t="str">
        <f t="shared" si="68"/>
        <v>TSHE-L-4C</v>
      </c>
      <c r="G187" s="15"/>
      <c r="H187" s="3">
        <v>48.618560000000002</v>
      </c>
      <c r="J187" s="3">
        <v>113.87042</v>
      </c>
      <c r="L187" s="3">
        <v>1019</v>
      </c>
      <c r="M187" s="3">
        <v>18.3</v>
      </c>
      <c r="N187" s="3">
        <v>330</v>
      </c>
      <c r="O187" s="15">
        <v>49.5</v>
      </c>
      <c r="P187" s="16">
        <v>1.8</v>
      </c>
      <c r="Q187" s="3">
        <v>10</v>
      </c>
      <c r="R187" s="3">
        <v>0</v>
      </c>
      <c r="S187" s="3">
        <v>0</v>
      </c>
      <c r="T187" s="3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</v>
      </c>
      <c r="AH187">
        <v>0</v>
      </c>
      <c r="AI187">
        <v>0</v>
      </c>
      <c r="AJ187">
        <v>5</v>
      </c>
      <c r="AK187">
        <v>0</v>
      </c>
      <c r="AL187">
        <v>0</v>
      </c>
      <c r="AM187">
        <v>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s="1">
        <f t="shared" si="69"/>
        <v>190</v>
      </c>
      <c r="BC187" s="3">
        <f t="shared" ref="BC187:BC218" si="96">Q187*AJ187</f>
        <v>50</v>
      </c>
      <c r="BD187" s="1">
        <f t="shared" ref="BD187:BD218" si="97">(AJ187+AK187)*Q187</f>
        <v>50</v>
      </c>
      <c r="BE187" s="1">
        <f t="shared" si="70"/>
        <v>0</v>
      </c>
      <c r="BF187" s="1">
        <f t="shared" ref="BF187:BF218" si="98">SUM(AJ187:AL187)*Q187</f>
        <v>50</v>
      </c>
      <c r="BG187" s="1">
        <f t="shared" si="71"/>
        <v>140</v>
      </c>
      <c r="BH187" s="1">
        <f t="shared" si="72"/>
        <v>140</v>
      </c>
      <c r="BI187" s="1">
        <f t="shared" si="73"/>
        <v>0</v>
      </c>
      <c r="BJ187" s="1">
        <f t="shared" si="74"/>
        <v>140</v>
      </c>
      <c r="BK187" s="1">
        <f t="shared" si="75"/>
        <v>190</v>
      </c>
      <c r="BL187" s="1">
        <f t="shared" si="76"/>
        <v>0</v>
      </c>
      <c r="BM187" s="1">
        <f t="shared" si="77"/>
        <v>0</v>
      </c>
      <c r="BN187" s="41">
        <v>0</v>
      </c>
      <c r="BO187" s="41">
        <v>0</v>
      </c>
      <c r="BP187" s="41">
        <v>1</v>
      </c>
      <c r="BQ187" s="41">
        <v>0</v>
      </c>
      <c r="BR187" s="41">
        <v>0</v>
      </c>
      <c r="BS187" s="41">
        <v>0</v>
      </c>
      <c r="BT187" s="41">
        <v>0</v>
      </c>
      <c r="BU187" s="41">
        <v>0</v>
      </c>
      <c r="BV187" s="41">
        <v>1</v>
      </c>
      <c r="BW187" s="41">
        <v>0</v>
      </c>
      <c r="BX187" s="41">
        <v>0</v>
      </c>
      <c r="BY187" s="41">
        <v>0</v>
      </c>
      <c r="BZ187" s="41">
        <v>0</v>
      </c>
      <c r="CA187" s="41">
        <v>0</v>
      </c>
      <c r="CB187" s="41">
        <v>1</v>
      </c>
      <c r="CC187" s="41">
        <v>0</v>
      </c>
      <c r="CD187" s="41">
        <v>0</v>
      </c>
      <c r="CE187" s="41">
        <v>0</v>
      </c>
      <c r="CF187" s="41">
        <v>0</v>
      </c>
      <c r="CG187" s="41">
        <v>0</v>
      </c>
      <c r="CH187" s="41">
        <v>0</v>
      </c>
      <c r="CI187" s="41">
        <v>0</v>
      </c>
      <c r="CJ187" s="1">
        <f t="shared" si="79"/>
        <v>3</v>
      </c>
      <c r="CK187" s="1">
        <f t="shared" si="80"/>
        <v>3</v>
      </c>
      <c r="CL187" s="3">
        <f t="shared" si="92"/>
        <v>0</v>
      </c>
      <c r="CM187" s="3">
        <f t="shared" si="93"/>
        <v>0</v>
      </c>
      <c r="CN187" s="3">
        <f t="shared" si="94"/>
        <v>3</v>
      </c>
      <c r="CO187" s="3">
        <f t="shared" si="95"/>
        <v>3</v>
      </c>
      <c r="CP187">
        <v>60</v>
      </c>
      <c r="CQ187">
        <v>116</v>
      </c>
      <c r="CR187">
        <v>-0.1</v>
      </c>
      <c r="CS187">
        <v>27</v>
      </c>
      <c r="CT187" s="3">
        <f t="shared" si="78"/>
        <v>31.346999999999998</v>
      </c>
      <c r="CU187">
        <v>4</v>
      </c>
      <c r="CV187">
        <v>0.75</v>
      </c>
      <c r="CW187">
        <v>930</v>
      </c>
      <c r="CX187" s="66">
        <v>931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51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51">
        <v>0</v>
      </c>
      <c r="DU187" s="3">
        <v>0</v>
      </c>
      <c r="DV187" s="3">
        <v>0</v>
      </c>
      <c r="DW187" s="3">
        <v>0</v>
      </c>
      <c r="DX187" s="3">
        <v>0</v>
      </c>
      <c r="DY187" s="51">
        <v>0</v>
      </c>
      <c r="DZ187" s="3">
        <v>0</v>
      </c>
      <c r="EA187" s="3">
        <v>6</v>
      </c>
      <c r="EB187" s="3">
        <v>12</v>
      </c>
      <c r="EC187" s="3">
        <v>7</v>
      </c>
      <c r="ED187" s="3">
        <v>3</v>
      </c>
      <c r="EE187" s="2">
        <v>0</v>
      </c>
      <c r="EF187" s="3">
        <v>9</v>
      </c>
      <c r="EG187" s="3">
        <v>6</v>
      </c>
      <c r="EH187" s="3">
        <v>1</v>
      </c>
      <c r="EI187" s="3">
        <v>1</v>
      </c>
      <c r="EJ187" s="3">
        <v>0</v>
      </c>
      <c r="EK187" s="2">
        <v>0</v>
      </c>
      <c r="EL187" s="3">
        <v>0</v>
      </c>
      <c r="EM187" s="3">
        <v>0</v>
      </c>
      <c r="EN187" s="3">
        <v>0</v>
      </c>
      <c r="EO187" s="3">
        <v>0</v>
      </c>
      <c r="EP187" s="2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2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2">
        <v>0</v>
      </c>
    </row>
    <row r="188" spans="1:163" s="1" customFormat="1">
      <c r="A188" t="s">
        <v>50</v>
      </c>
      <c r="B188" t="s">
        <v>118</v>
      </c>
      <c r="C188" t="s">
        <v>8</v>
      </c>
      <c r="D188">
        <v>4</v>
      </c>
      <c r="E188" t="s">
        <v>187</v>
      </c>
      <c r="F188" t="str">
        <f t="shared" si="68"/>
        <v>TSHE-L-4N</v>
      </c>
      <c r="G188" s="15"/>
      <c r="H188" s="3">
        <v>48.618679999999998</v>
      </c>
      <c r="J188" s="3">
        <v>113.87054999999999</v>
      </c>
      <c r="L188" s="3">
        <v>1018</v>
      </c>
      <c r="M188" s="3">
        <v>31.1</v>
      </c>
      <c r="N188" s="3">
        <v>280</v>
      </c>
      <c r="O188" s="15">
        <v>45.8</v>
      </c>
      <c r="P188" s="16">
        <v>1.8</v>
      </c>
      <c r="Q188" s="3">
        <v>10</v>
      </c>
      <c r="R188" s="3">
        <v>0</v>
      </c>
      <c r="S188" s="3">
        <v>0</v>
      </c>
      <c r="T188" s="3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5</v>
      </c>
      <c r="AK188">
        <v>0</v>
      </c>
      <c r="AL188">
        <v>0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s="1">
        <f t="shared" si="69"/>
        <v>110</v>
      </c>
      <c r="BC188" s="3">
        <f t="shared" si="96"/>
        <v>50</v>
      </c>
      <c r="BD188" s="1">
        <f t="shared" si="97"/>
        <v>50</v>
      </c>
      <c r="BE188" s="1">
        <f t="shared" si="70"/>
        <v>0</v>
      </c>
      <c r="BF188" s="1">
        <f t="shared" si="98"/>
        <v>50</v>
      </c>
      <c r="BG188" s="1">
        <f t="shared" si="71"/>
        <v>60</v>
      </c>
      <c r="BH188" s="1">
        <f t="shared" si="72"/>
        <v>60</v>
      </c>
      <c r="BI188" s="1">
        <f t="shared" si="73"/>
        <v>0</v>
      </c>
      <c r="BJ188" s="1">
        <f t="shared" si="74"/>
        <v>60</v>
      </c>
      <c r="BK188" s="1">
        <f t="shared" si="75"/>
        <v>110</v>
      </c>
      <c r="BL188" s="1">
        <f t="shared" si="76"/>
        <v>0</v>
      </c>
      <c r="BM188" s="1">
        <f t="shared" si="77"/>
        <v>0</v>
      </c>
      <c r="BN188" s="41">
        <v>0</v>
      </c>
      <c r="BO188" s="41">
        <v>0</v>
      </c>
      <c r="BP188" s="41">
        <v>0</v>
      </c>
      <c r="BQ188" s="41">
        <v>0</v>
      </c>
      <c r="BR188" s="41">
        <v>0</v>
      </c>
      <c r="BS188" s="41">
        <v>0</v>
      </c>
      <c r="BT188" s="41">
        <v>0</v>
      </c>
      <c r="BU188" s="41">
        <v>0</v>
      </c>
      <c r="BV188" s="41">
        <v>0</v>
      </c>
      <c r="BW188" s="41">
        <v>0</v>
      </c>
      <c r="BX188" s="41">
        <v>0</v>
      </c>
      <c r="BY188" s="41">
        <v>0</v>
      </c>
      <c r="BZ188" s="41">
        <v>0</v>
      </c>
      <c r="CA188" s="41">
        <v>0</v>
      </c>
      <c r="CB188" s="41">
        <v>0</v>
      </c>
      <c r="CC188" s="41">
        <v>0</v>
      </c>
      <c r="CD188" s="41">
        <v>0</v>
      </c>
      <c r="CE188" s="41">
        <v>0</v>
      </c>
      <c r="CF188" s="41">
        <v>0</v>
      </c>
      <c r="CG188" s="41">
        <v>0</v>
      </c>
      <c r="CH188" s="41">
        <v>0</v>
      </c>
      <c r="CI188" s="41">
        <v>0</v>
      </c>
      <c r="CJ188" s="1">
        <f t="shared" si="79"/>
        <v>0</v>
      </c>
      <c r="CK188" s="1">
        <f t="shared" si="80"/>
        <v>0</v>
      </c>
      <c r="CL188" s="3">
        <f t="shared" si="92"/>
        <v>0</v>
      </c>
      <c r="CM188" s="3">
        <f t="shared" si="93"/>
        <v>0</v>
      </c>
      <c r="CN188" s="3">
        <f t="shared" si="94"/>
        <v>0</v>
      </c>
      <c r="CO188" s="3">
        <f t="shared" si="95"/>
        <v>0</v>
      </c>
      <c r="CP188">
        <v>55.8</v>
      </c>
      <c r="CQ188">
        <v>96.8</v>
      </c>
      <c r="CR188">
        <v>-1.7</v>
      </c>
      <c r="CS188">
        <v>27</v>
      </c>
      <c r="CT188" s="3">
        <f t="shared" si="78"/>
        <v>26.594999999999999</v>
      </c>
      <c r="CU188">
        <v>0</v>
      </c>
      <c r="CV188">
        <v>0.9</v>
      </c>
      <c r="CW188">
        <v>932</v>
      </c>
      <c r="CX188" s="66">
        <v>933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51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51">
        <v>0</v>
      </c>
      <c r="DU188" s="3">
        <v>0</v>
      </c>
      <c r="DV188" s="3">
        <v>0</v>
      </c>
      <c r="DW188" s="3">
        <v>0</v>
      </c>
      <c r="DX188" s="3">
        <v>0</v>
      </c>
      <c r="DY188" s="51">
        <v>0</v>
      </c>
      <c r="DZ188" s="3">
        <v>4</v>
      </c>
      <c r="EA188" s="3">
        <v>14</v>
      </c>
      <c r="EB188" s="3">
        <v>20</v>
      </c>
      <c r="EC188" s="3">
        <v>10</v>
      </c>
      <c r="ED188" s="3">
        <v>12</v>
      </c>
      <c r="EE188" s="2">
        <v>0</v>
      </c>
      <c r="EF188" s="3">
        <v>6</v>
      </c>
      <c r="EG188" s="3">
        <v>4</v>
      </c>
      <c r="EH188" s="3">
        <v>4</v>
      </c>
      <c r="EI188" s="3">
        <v>0</v>
      </c>
      <c r="EJ188" s="3">
        <v>0</v>
      </c>
      <c r="EK188" s="2">
        <v>0</v>
      </c>
      <c r="EL188" s="3">
        <v>0</v>
      </c>
      <c r="EM188" s="3">
        <v>0</v>
      </c>
      <c r="EN188" s="3">
        <v>0</v>
      </c>
      <c r="EO188" s="3">
        <v>0</v>
      </c>
      <c r="EP188" s="2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2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2">
        <v>0</v>
      </c>
    </row>
    <row r="189" spans="1:163">
      <c r="A189" t="s">
        <v>50</v>
      </c>
      <c r="B189" t="s">
        <v>118</v>
      </c>
      <c r="C189" t="s">
        <v>8</v>
      </c>
      <c r="D189">
        <v>5</v>
      </c>
      <c r="E189" t="s">
        <v>186</v>
      </c>
      <c r="F189" t="str">
        <f t="shared" si="68"/>
        <v>TSHE-L-5C</v>
      </c>
      <c r="H189" s="3">
        <v>48.619990000000001</v>
      </c>
      <c r="J189" s="3">
        <v>113.87157000000001</v>
      </c>
      <c r="L189" s="3">
        <v>1011</v>
      </c>
      <c r="M189" s="3">
        <v>3.7</v>
      </c>
      <c r="N189" s="3">
        <v>280</v>
      </c>
      <c r="O189" s="15">
        <v>46.5</v>
      </c>
      <c r="P189" s="16">
        <v>2.8</v>
      </c>
      <c r="Q189" s="3">
        <v>10</v>
      </c>
      <c r="R189" s="3">
        <v>0</v>
      </c>
      <c r="S189" s="3">
        <v>0</v>
      </c>
      <c r="T189" s="3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0</v>
      </c>
      <c r="AI189">
        <v>0</v>
      </c>
      <c r="AJ189">
        <v>12</v>
      </c>
      <c r="AK189">
        <v>0</v>
      </c>
      <c r="AL189">
        <v>0</v>
      </c>
      <c r="AM189">
        <v>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s="62">
        <v>0</v>
      </c>
      <c r="BB189" s="1">
        <f t="shared" si="69"/>
        <v>220</v>
      </c>
      <c r="BC189" s="3">
        <f t="shared" si="96"/>
        <v>120</v>
      </c>
      <c r="BD189" s="1">
        <f t="shared" si="97"/>
        <v>120</v>
      </c>
      <c r="BE189" s="1">
        <f t="shared" si="70"/>
        <v>0</v>
      </c>
      <c r="BF189" s="1">
        <f t="shared" si="98"/>
        <v>120</v>
      </c>
      <c r="BG189" s="1">
        <f t="shared" si="71"/>
        <v>100</v>
      </c>
      <c r="BH189" s="1">
        <f t="shared" si="72"/>
        <v>100</v>
      </c>
      <c r="BI189" s="1">
        <f t="shared" si="73"/>
        <v>0</v>
      </c>
      <c r="BJ189" s="1">
        <f t="shared" si="74"/>
        <v>100</v>
      </c>
      <c r="BK189" s="1">
        <f t="shared" si="75"/>
        <v>220</v>
      </c>
      <c r="BL189" s="1">
        <f t="shared" si="76"/>
        <v>0</v>
      </c>
      <c r="BM189" s="1">
        <f t="shared" si="77"/>
        <v>0</v>
      </c>
      <c r="BN189" s="41">
        <v>0</v>
      </c>
      <c r="BO189" s="41">
        <v>0</v>
      </c>
      <c r="BP189" s="41">
        <v>0</v>
      </c>
      <c r="BQ189" s="41">
        <v>0</v>
      </c>
      <c r="BR189" s="41">
        <v>0</v>
      </c>
      <c r="BS189" s="41">
        <v>0</v>
      </c>
      <c r="BT189" s="41">
        <v>0</v>
      </c>
      <c r="BU189" s="41">
        <v>0</v>
      </c>
      <c r="BV189" s="41">
        <v>1</v>
      </c>
      <c r="BW189" s="41">
        <v>0</v>
      </c>
      <c r="BX189" s="41">
        <v>0</v>
      </c>
      <c r="BY189" s="41">
        <v>0</v>
      </c>
      <c r="BZ189" s="41">
        <v>3</v>
      </c>
      <c r="CA189" s="41">
        <v>0</v>
      </c>
      <c r="CB189" s="41">
        <v>0</v>
      </c>
      <c r="CC189" s="41">
        <v>0</v>
      </c>
      <c r="CD189" s="41">
        <v>0</v>
      </c>
      <c r="CE189" s="41">
        <v>0</v>
      </c>
      <c r="CF189" s="41">
        <v>0</v>
      </c>
      <c r="CG189" s="41">
        <v>0</v>
      </c>
      <c r="CH189" s="41">
        <v>0</v>
      </c>
      <c r="CI189" s="94">
        <v>0</v>
      </c>
      <c r="CJ189" s="1">
        <f t="shared" si="79"/>
        <v>4</v>
      </c>
      <c r="CK189" s="1">
        <f t="shared" si="80"/>
        <v>4</v>
      </c>
      <c r="CL189" s="3">
        <f t="shared" si="92"/>
        <v>3</v>
      </c>
      <c r="CM189" s="3">
        <f t="shared" si="93"/>
        <v>0</v>
      </c>
      <c r="CN189" s="3">
        <f t="shared" si="94"/>
        <v>1</v>
      </c>
      <c r="CO189" s="3">
        <f t="shared" si="95"/>
        <v>4</v>
      </c>
      <c r="CP189">
        <v>48.6</v>
      </c>
      <c r="CQ189">
        <v>102</v>
      </c>
      <c r="CR189">
        <v>0.2</v>
      </c>
      <c r="CS189">
        <v>33</v>
      </c>
      <c r="CT189" s="3">
        <f t="shared" si="78"/>
        <v>33.594000000000001</v>
      </c>
      <c r="CU189">
        <v>5</v>
      </c>
      <c r="CV189">
        <v>0.75</v>
      </c>
      <c r="CW189">
        <v>936</v>
      </c>
      <c r="CX189" s="86">
        <v>937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51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51">
        <v>0</v>
      </c>
      <c r="DU189" s="3">
        <v>0</v>
      </c>
      <c r="DV189" s="3">
        <v>0</v>
      </c>
      <c r="DW189" s="3">
        <v>0</v>
      </c>
      <c r="DX189" s="3">
        <v>0</v>
      </c>
      <c r="DY189" s="51">
        <v>0</v>
      </c>
      <c r="DZ189" s="3">
        <v>6</v>
      </c>
      <c r="EA189" s="3">
        <v>18</v>
      </c>
      <c r="EB189" s="3">
        <v>26</v>
      </c>
      <c r="EC189" s="3">
        <v>8</v>
      </c>
      <c r="ED189" s="3">
        <v>4</v>
      </c>
      <c r="EE189" s="2">
        <v>0</v>
      </c>
      <c r="EF189" s="3">
        <v>4</v>
      </c>
      <c r="EG189" s="3">
        <v>2</v>
      </c>
      <c r="EH189" s="3">
        <v>2</v>
      </c>
      <c r="EI189" s="3">
        <v>0</v>
      </c>
      <c r="EJ189" s="3">
        <v>0</v>
      </c>
      <c r="EK189" s="2">
        <v>0</v>
      </c>
      <c r="EL189" s="3">
        <v>0</v>
      </c>
      <c r="EM189" s="3">
        <v>0</v>
      </c>
      <c r="EN189" s="3">
        <v>0</v>
      </c>
      <c r="EO189" s="3">
        <v>0</v>
      </c>
      <c r="EP189" s="2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2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2">
        <v>0</v>
      </c>
      <c r="FG189" s="1"/>
    </row>
    <row r="190" spans="1:163" s="1" customFormat="1">
      <c r="A190" t="s">
        <v>50</v>
      </c>
      <c r="B190" t="s">
        <v>118</v>
      </c>
      <c r="C190" t="s">
        <v>8</v>
      </c>
      <c r="D190">
        <v>5</v>
      </c>
      <c r="E190" t="s">
        <v>187</v>
      </c>
      <c r="F190" t="str">
        <f t="shared" si="68"/>
        <v>TSHE-L-5N</v>
      </c>
      <c r="G190" s="15"/>
      <c r="H190" s="49">
        <v>48.620100000000001</v>
      </c>
      <c r="J190" s="3">
        <v>113.87188</v>
      </c>
      <c r="L190" s="3">
        <v>1011</v>
      </c>
      <c r="M190" s="3">
        <v>8</v>
      </c>
      <c r="N190" s="3">
        <v>280</v>
      </c>
      <c r="O190" s="15">
        <v>41.8</v>
      </c>
      <c r="P190" s="16">
        <v>2.6</v>
      </c>
      <c r="Q190" s="3">
        <v>10</v>
      </c>
      <c r="R190" s="3">
        <v>0</v>
      </c>
      <c r="S190" s="3">
        <v>0</v>
      </c>
      <c r="T190" s="3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</v>
      </c>
      <c r="AH190">
        <v>0</v>
      </c>
      <c r="AI190">
        <v>0</v>
      </c>
      <c r="AJ190">
        <v>8</v>
      </c>
      <c r="AK190">
        <v>0</v>
      </c>
      <c r="AL190">
        <v>0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s="1">
        <f t="shared" si="69"/>
        <v>180</v>
      </c>
      <c r="BC190" s="3">
        <f t="shared" si="96"/>
        <v>80</v>
      </c>
      <c r="BD190" s="1">
        <f t="shared" si="97"/>
        <v>80</v>
      </c>
      <c r="BE190" s="1">
        <f t="shared" si="70"/>
        <v>0</v>
      </c>
      <c r="BF190" s="1">
        <f t="shared" si="98"/>
        <v>80</v>
      </c>
      <c r="BG190" s="1">
        <f t="shared" si="71"/>
        <v>100</v>
      </c>
      <c r="BH190" s="1">
        <f t="shared" si="72"/>
        <v>100</v>
      </c>
      <c r="BI190" s="1">
        <f t="shared" si="73"/>
        <v>0</v>
      </c>
      <c r="BJ190" s="1">
        <f t="shared" si="74"/>
        <v>100</v>
      </c>
      <c r="BK190" s="1">
        <f t="shared" si="75"/>
        <v>180</v>
      </c>
      <c r="BL190" s="1">
        <f t="shared" si="76"/>
        <v>0</v>
      </c>
      <c r="BM190" s="1">
        <f t="shared" si="77"/>
        <v>0</v>
      </c>
      <c r="BN190" s="41">
        <v>0</v>
      </c>
      <c r="BO190" s="41">
        <v>0</v>
      </c>
      <c r="BP190" s="41">
        <v>0</v>
      </c>
      <c r="BQ190" s="41">
        <v>0</v>
      </c>
      <c r="BR190" s="41">
        <v>0</v>
      </c>
      <c r="BS190" s="41">
        <v>0</v>
      </c>
      <c r="BT190" s="41">
        <v>0</v>
      </c>
      <c r="BU190" s="41">
        <v>0</v>
      </c>
      <c r="BV190" s="41">
        <v>0</v>
      </c>
      <c r="BW190" s="41">
        <v>0</v>
      </c>
      <c r="BX190" s="41">
        <v>0</v>
      </c>
      <c r="BY190" s="41">
        <v>0</v>
      </c>
      <c r="BZ190" s="41">
        <v>2</v>
      </c>
      <c r="CA190" s="41">
        <v>0</v>
      </c>
      <c r="CB190" s="41">
        <v>0</v>
      </c>
      <c r="CC190" s="41">
        <v>0</v>
      </c>
      <c r="CD190" s="41">
        <v>0</v>
      </c>
      <c r="CE190" s="41">
        <v>0</v>
      </c>
      <c r="CF190" s="41">
        <v>0</v>
      </c>
      <c r="CG190" s="41">
        <v>0</v>
      </c>
      <c r="CH190" s="41">
        <v>0</v>
      </c>
      <c r="CI190" s="41">
        <v>0</v>
      </c>
      <c r="CJ190" s="1">
        <f t="shared" si="79"/>
        <v>2</v>
      </c>
      <c r="CK190" s="1">
        <f t="shared" si="80"/>
        <v>2</v>
      </c>
      <c r="CL190" s="3">
        <f t="shared" si="92"/>
        <v>2</v>
      </c>
      <c r="CM190" s="3">
        <f t="shared" si="93"/>
        <v>0</v>
      </c>
      <c r="CN190" s="3">
        <f t="shared" si="94"/>
        <v>0</v>
      </c>
      <c r="CO190" s="3">
        <f t="shared" si="95"/>
        <v>2</v>
      </c>
      <c r="CP190">
        <v>50.9</v>
      </c>
      <c r="CQ190">
        <v>96.9</v>
      </c>
      <c r="CR190">
        <v>-13</v>
      </c>
      <c r="CS190">
        <v>24</v>
      </c>
      <c r="CT190" s="3">
        <f t="shared" si="78"/>
        <v>26.376000000000005</v>
      </c>
      <c r="CU190">
        <v>2</v>
      </c>
      <c r="CV190">
        <v>0.8</v>
      </c>
      <c r="CW190">
        <v>938</v>
      </c>
      <c r="CX190" s="62">
        <v>939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51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51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51">
        <v>0</v>
      </c>
      <c r="DU190" s="3">
        <v>0</v>
      </c>
      <c r="DV190" s="3">
        <v>0</v>
      </c>
      <c r="DW190" s="3">
        <v>0</v>
      </c>
      <c r="DX190" s="3">
        <v>0</v>
      </c>
      <c r="DY190" s="51">
        <v>0</v>
      </c>
      <c r="DZ190" s="3">
        <v>0</v>
      </c>
      <c r="EA190" s="3">
        <v>18</v>
      </c>
      <c r="EB190" s="3">
        <v>22</v>
      </c>
      <c r="EC190" s="3">
        <v>12</v>
      </c>
      <c r="ED190" s="3">
        <v>4</v>
      </c>
      <c r="EE190" s="2">
        <v>0</v>
      </c>
      <c r="EF190" s="3">
        <v>2</v>
      </c>
      <c r="EG190" s="3">
        <v>6</v>
      </c>
      <c r="EH190" s="3">
        <v>2</v>
      </c>
      <c r="EI190" s="3">
        <v>0</v>
      </c>
      <c r="EJ190" s="3">
        <v>0</v>
      </c>
      <c r="EK190" s="2">
        <v>0</v>
      </c>
      <c r="EL190" s="3">
        <v>0</v>
      </c>
      <c r="EM190" s="3">
        <v>0</v>
      </c>
      <c r="EN190" s="3">
        <v>0</v>
      </c>
      <c r="EO190" s="3">
        <v>0</v>
      </c>
      <c r="EP190" s="2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2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2">
        <v>0</v>
      </c>
    </row>
    <row r="191" spans="1:163" s="1" customFormat="1">
      <c r="A191" t="s">
        <v>50</v>
      </c>
      <c r="B191" t="s">
        <v>118</v>
      </c>
      <c r="C191" t="s">
        <v>8</v>
      </c>
      <c r="D191">
        <v>6</v>
      </c>
      <c r="E191" t="s">
        <v>186</v>
      </c>
      <c r="F191" t="str">
        <f t="shared" si="68"/>
        <v>TSHE-L-6C</v>
      </c>
      <c r="G191" s="15"/>
      <c r="H191" s="49">
        <v>48.619720000000001</v>
      </c>
      <c r="J191" s="3">
        <v>113.87033</v>
      </c>
      <c r="L191" s="3">
        <v>1017</v>
      </c>
      <c r="M191" s="3">
        <v>19</v>
      </c>
      <c r="N191" s="3">
        <v>250</v>
      </c>
      <c r="O191" s="15">
        <v>52.5</v>
      </c>
      <c r="P191" s="16">
        <v>2</v>
      </c>
      <c r="Q191" s="3">
        <v>10</v>
      </c>
      <c r="R191" s="3">
        <v>0</v>
      </c>
      <c r="S191" s="3">
        <v>0</v>
      </c>
      <c r="T191" s="3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8</v>
      </c>
      <c r="AK191">
        <v>0</v>
      </c>
      <c r="AL191">
        <v>0</v>
      </c>
      <c r="AM191">
        <v>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s="1">
        <f t="shared" si="69"/>
        <v>200</v>
      </c>
      <c r="BC191" s="3">
        <f t="shared" si="96"/>
        <v>80</v>
      </c>
      <c r="BD191" s="1">
        <f t="shared" si="97"/>
        <v>80</v>
      </c>
      <c r="BE191" s="1">
        <f t="shared" si="70"/>
        <v>0</v>
      </c>
      <c r="BF191" s="1">
        <f t="shared" si="98"/>
        <v>80</v>
      </c>
      <c r="BG191" s="1">
        <f t="shared" si="71"/>
        <v>110</v>
      </c>
      <c r="BH191" s="1">
        <f t="shared" si="72"/>
        <v>110</v>
      </c>
      <c r="BI191" s="1">
        <f t="shared" si="73"/>
        <v>10</v>
      </c>
      <c r="BJ191" s="1">
        <f t="shared" si="74"/>
        <v>120</v>
      </c>
      <c r="BK191" s="1">
        <f t="shared" si="75"/>
        <v>190</v>
      </c>
      <c r="BL191" s="1">
        <f t="shared" si="76"/>
        <v>0</v>
      </c>
      <c r="BM191" s="1">
        <f t="shared" si="77"/>
        <v>10</v>
      </c>
      <c r="BN191" s="41">
        <v>0</v>
      </c>
      <c r="BO191" s="41">
        <v>0</v>
      </c>
      <c r="BP191" s="41">
        <v>1</v>
      </c>
      <c r="BQ191" s="41">
        <v>0</v>
      </c>
      <c r="BR191" s="41">
        <v>0</v>
      </c>
      <c r="BS191" s="41">
        <v>0</v>
      </c>
      <c r="BT191" s="41">
        <v>0</v>
      </c>
      <c r="BU191" s="41">
        <v>0</v>
      </c>
      <c r="BV191" s="41">
        <v>0</v>
      </c>
      <c r="BW191" s="41">
        <v>0</v>
      </c>
      <c r="BX191" s="41">
        <v>0</v>
      </c>
      <c r="BY191" s="41">
        <v>0</v>
      </c>
      <c r="BZ191" s="41">
        <v>2</v>
      </c>
      <c r="CA191" s="41">
        <v>0</v>
      </c>
      <c r="CB191" s="41">
        <v>1</v>
      </c>
      <c r="CC191" s="41">
        <v>0</v>
      </c>
      <c r="CD191" s="41">
        <v>0</v>
      </c>
      <c r="CE191" s="41">
        <v>0</v>
      </c>
      <c r="CF191" s="41">
        <v>0</v>
      </c>
      <c r="CG191" s="41">
        <v>0</v>
      </c>
      <c r="CH191" s="41">
        <v>0</v>
      </c>
      <c r="CI191" s="41">
        <v>0</v>
      </c>
      <c r="CJ191" s="1">
        <f t="shared" si="79"/>
        <v>4</v>
      </c>
      <c r="CK191" s="1">
        <f t="shared" si="80"/>
        <v>4</v>
      </c>
      <c r="CL191" s="3">
        <f t="shared" si="92"/>
        <v>2</v>
      </c>
      <c r="CM191" s="3">
        <f t="shared" si="93"/>
        <v>0</v>
      </c>
      <c r="CN191" s="3">
        <f t="shared" si="94"/>
        <v>2</v>
      </c>
      <c r="CO191" s="3">
        <f t="shared" si="95"/>
        <v>4</v>
      </c>
      <c r="CP191">
        <v>60.9</v>
      </c>
      <c r="CQ191">
        <v>104</v>
      </c>
      <c r="CR191">
        <v>9.1999999999999993</v>
      </c>
      <c r="CS191">
        <v>34</v>
      </c>
      <c r="CT191" s="3">
        <f t="shared" si="78"/>
        <v>32.231999999999999</v>
      </c>
      <c r="CU191">
        <v>4</v>
      </c>
      <c r="CV191">
        <v>0.75</v>
      </c>
      <c r="CW191" s="68">
        <v>940</v>
      </c>
      <c r="CX191" s="62">
        <v>941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51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51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51">
        <v>0</v>
      </c>
      <c r="DU191" s="3">
        <v>0</v>
      </c>
      <c r="DV191" s="3">
        <v>0</v>
      </c>
      <c r="DW191" s="3">
        <v>0</v>
      </c>
      <c r="DX191" s="3">
        <v>0</v>
      </c>
      <c r="DY191" s="51">
        <v>0</v>
      </c>
      <c r="DZ191" s="3">
        <v>20</v>
      </c>
      <c r="EA191" s="3">
        <v>18</v>
      </c>
      <c r="EB191" s="3">
        <v>6</v>
      </c>
      <c r="EC191" s="3">
        <v>18</v>
      </c>
      <c r="ED191" s="3">
        <v>6</v>
      </c>
      <c r="EE191" s="2">
        <v>0</v>
      </c>
      <c r="EF191" s="3">
        <v>10</v>
      </c>
      <c r="EG191" s="3">
        <v>14</v>
      </c>
      <c r="EH191" s="3">
        <v>0</v>
      </c>
      <c r="EI191" s="3">
        <v>0</v>
      </c>
      <c r="EJ191" s="3">
        <v>0</v>
      </c>
      <c r="EK191" s="2">
        <v>0</v>
      </c>
      <c r="EL191" s="3">
        <v>0</v>
      </c>
      <c r="EM191" s="3">
        <v>0</v>
      </c>
      <c r="EN191" s="3">
        <v>0</v>
      </c>
      <c r="EO191" s="3">
        <v>0</v>
      </c>
      <c r="EP191" s="2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2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2">
        <v>0</v>
      </c>
    </row>
    <row r="192" spans="1:163" s="1" customFormat="1">
      <c r="A192" t="s">
        <v>50</v>
      </c>
      <c r="B192" t="s">
        <v>118</v>
      </c>
      <c r="C192" t="s">
        <v>8</v>
      </c>
      <c r="D192">
        <v>6</v>
      </c>
      <c r="E192" t="s">
        <v>187</v>
      </c>
      <c r="F192" t="str">
        <f t="shared" si="68"/>
        <v>TSHE-L-6N</v>
      </c>
      <c r="G192" s="15"/>
      <c r="H192" s="49">
        <v>48.619680000000002</v>
      </c>
      <c r="J192" s="3">
        <v>113.87047</v>
      </c>
      <c r="L192" s="3">
        <v>1017</v>
      </c>
      <c r="M192" s="3">
        <v>19</v>
      </c>
      <c r="N192" s="3">
        <v>250</v>
      </c>
      <c r="O192" s="15">
        <v>54</v>
      </c>
      <c r="P192" s="16">
        <v>2.5</v>
      </c>
      <c r="Q192" s="3">
        <v>10</v>
      </c>
      <c r="R192" s="3">
        <v>0</v>
      </c>
      <c r="S192" s="3">
        <v>0</v>
      </c>
      <c r="T192" s="3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4</v>
      </c>
      <c r="AK192">
        <v>0</v>
      </c>
      <c r="AL192">
        <v>0</v>
      </c>
      <c r="AM192">
        <v>13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s="1">
        <f t="shared" si="69"/>
        <v>200</v>
      </c>
      <c r="BC192" s="3">
        <f t="shared" si="96"/>
        <v>40</v>
      </c>
      <c r="BD192" s="1">
        <f t="shared" si="97"/>
        <v>40</v>
      </c>
      <c r="BE192" s="1">
        <f t="shared" si="70"/>
        <v>0</v>
      </c>
      <c r="BF192" s="1">
        <f t="shared" si="98"/>
        <v>40</v>
      </c>
      <c r="BG192" s="1">
        <f t="shared" si="71"/>
        <v>150</v>
      </c>
      <c r="BH192" s="1">
        <f t="shared" si="72"/>
        <v>150</v>
      </c>
      <c r="BI192" s="1">
        <f t="shared" si="73"/>
        <v>10</v>
      </c>
      <c r="BJ192" s="1">
        <f t="shared" si="74"/>
        <v>160</v>
      </c>
      <c r="BK192" s="1">
        <f t="shared" si="75"/>
        <v>190</v>
      </c>
      <c r="BL192" s="1">
        <f t="shared" si="76"/>
        <v>0</v>
      </c>
      <c r="BM192" s="1">
        <f t="shared" si="77"/>
        <v>10</v>
      </c>
      <c r="BN192" s="41">
        <v>0</v>
      </c>
      <c r="BO192" s="41">
        <v>0</v>
      </c>
      <c r="BP192" s="41">
        <v>0</v>
      </c>
      <c r="BQ192" s="41">
        <v>0</v>
      </c>
      <c r="BR192" s="41">
        <v>0</v>
      </c>
      <c r="BS192" s="41">
        <v>0</v>
      </c>
      <c r="BT192" s="41">
        <v>0</v>
      </c>
      <c r="BU192" s="41">
        <v>0</v>
      </c>
      <c r="BV192" s="41">
        <v>0</v>
      </c>
      <c r="BW192" s="41">
        <v>0</v>
      </c>
      <c r="BX192" s="41">
        <v>0</v>
      </c>
      <c r="BY192" s="41">
        <v>0</v>
      </c>
      <c r="BZ192" s="41">
        <v>0</v>
      </c>
      <c r="CA192" s="41">
        <v>0</v>
      </c>
      <c r="CB192" s="41">
        <v>0</v>
      </c>
      <c r="CC192" s="41">
        <v>0</v>
      </c>
      <c r="CD192" s="41">
        <v>0</v>
      </c>
      <c r="CE192" s="41">
        <v>0</v>
      </c>
      <c r="CF192" s="41">
        <v>0</v>
      </c>
      <c r="CG192" s="41">
        <v>0</v>
      </c>
      <c r="CH192" s="41">
        <v>0</v>
      </c>
      <c r="CI192" s="41">
        <v>0</v>
      </c>
      <c r="CJ192" s="1">
        <f t="shared" si="79"/>
        <v>0</v>
      </c>
      <c r="CK192" s="1">
        <f t="shared" si="80"/>
        <v>0</v>
      </c>
      <c r="CL192" s="3">
        <f t="shared" si="92"/>
        <v>0</v>
      </c>
      <c r="CM192" s="3">
        <f t="shared" si="93"/>
        <v>0</v>
      </c>
      <c r="CN192" s="3">
        <f t="shared" si="94"/>
        <v>0</v>
      </c>
      <c r="CO192" s="3">
        <f t="shared" si="95"/>
        <v>0</v>
      </c>
      <c r="CP192">
        <v>76.8</v>
      </c>
      <c r="CQ192">
        <v>178</v>
      </c>
      <c r="CR192">
        <v>-1.6</v>
      </c>
      <c r="CS192">
        <v>20</v>
      </c>
      <c r="CT192" s="3">
        <f t="shared" si="78"/>
        <v>35.92</v>
      </c>
      <c r="CU192">
        <v>1</v>
      </c>
      <c r="CV192">
        <v>1</v>
      </c>
      <c r="CW192" s="68">
        <v>942</v>
      </c>
      <c r="CX192" s="86">
        <v>943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51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51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51">
        <v>0</v>
      </c>
      <c r="DU192" s="3">
        <v>0</v>
      </c>
      <c r="DV192" s="3">
        <v>0</v>
      </c>
      <c r="DW192" s="3">
        <v>0</v>
      </c>
      <c r="DX192" s="3">
        <v>0</v>
      </c>
      <c r="DY192" s="51">
        <v>0</v>
      </c>
      <c r="DZ192" s="3">
        <v>88</v>
      </c>
      <c r="EA192" s="3">
        <v>34</v>
      </c>
      <c r="EB192" s="3">
        <v>20</v>
      </c>
      <c r="EC192" s="3">
        <v>8</v>
      </c>
      <c r="ED192" s="3">
        <v>6</v>
      </c>
      <c r="EE192" s="2">
        <v>0</v>
      </c>
      <c r="EF192" s="3">
        <v>42</v>
      </c>
      <c r="EG192" s="3">
        <v>14</v>
      </c>
      <c r="EH192" s="3">
        <v>0</v>
      </c>
      <c r="EI192" s="3">
        <v>0</v>
      </c>
      <c r="EJ192" s="3">
        <v>1</v>
      </c>
      <c r="EK192" s="2">
        <v>0</v>
      </c>
      <c r="EL192" s="3">
        <v>0</v>
      </c>
      <c r="EM192" s="3">
        <v>0</v>
      </c>
      <c r="EN192" s="3">
        <v>0</v>
      </c>
      <c r="EO192" s="3">
        <v>0</v>
      </c>
      <c r="EP192" s="2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2">
        <v>0</v>
      </c>
      <c r="FA192" s="3">
        <v>0</v>
      </c>
      <c r="FB192" s="1">
        <v>2</v>
      </c>
      <c r="FC192" s="3">
        <v>0</v>
      </c>
      <c r="FD192" s="3">
        <v>0</v>
      </c>
      <c r="FE192" s="3">
        <v>0</v>
      </c>
      <c r="FF192" s="2">
        <v>0</v>
      </c>
    </row>
    <row r="193" spans="1:163" s="1" customFormat="1">
      <c r="A193" t="s">
        <v>50</v>
      </c>
      <c r="B193" t="s">
        <v>118</v>
      </c>
      <c r="C193" t="s">
        <v>8</v>
      </c>
      <c r="D193">
        <v>7</v>
      </c>
      <c r="E193" t="s">
        <v>186</v>
      </c>
      <c r="F193" t="str">
        <f t="shared" si="68"/>
        <v>TSHE-L-7C</v>
      </c>
      <c r="G193" s="15"/>
      <c r="H193" s="49">
        <v>48.621169999999999</v>
      </c>
      <c r="J193" s="3">
        <v>113.86908</v>
      </c>
      <c r="L193" s="3">
        <v>1016</v>
      </c>
      <c r="M193" s="3">
        <v>10.7</v>
      </c>
      <c r="N193" s="3">
        <v>280</v>
      </c>
      <c r="O193" s="15">
        <v>42.8</v>
      </c>
      <c r="P193" s="16">
        <v>2.5</v>
      </c>
      <c r="Q193" s="3">
        <v>10</v>
      </c>
      <c r="R193" s="3">
        <v>0</v>
      </c>
      <c r="S193" s="3">
        <v>0</v>
      </c>
      <c r="T193" s="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</v>
      </c>
      <c r="AJ193">
        <v>20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s="1">
        <f t="shared" si="69"/>
        <v>250</v>
      </c>
      <c r="BC193" s="3">
        <f t="shared" si="96"/>
        <v>200</v>
      </c>
      <c r="BD193" s="1">
        <f t="shared" si="97"/>
        <v>200</v>
      </c>
      <c r="BE193" s="1">
        <f t="shared" si="70"/>
        <v>10</v>
      </c>
      <c r="BF193" s="1">
        <f t="shared" si="98"/>
        <v>210</v>
      </c>
      <c r="BG193" s="1">
        <f t="shared" si="71"/>
        <v>10</v>
      </c>
      <c r="BH193" s="1">
        <f t="shared" si="72"/>
        <v>10</v>
      </c>
      <c r="BI193" s="1">
        <f t="shared" si="73"/>
        <v>30</v>
      </c>
      <c r="BJ193" s="1">
        <f t="shared" si="74"/>
        <v>40</v>
      </c>
      <c r="BK193" s="1">
        <f t="shared" si="75"/>
        <v>210</v>
      </c>
      <c r="BL193" s="1">
        <f t="shared" si="76"/>
        <v>0</v>
      </c>
      <c r="BM193" s="1">
        <f t="shared" si="77"/>
        <v>40</v>
      </c>
      <c r="BN193" s="41">
        <v>0</v>
      </c>
      <c r="BO193" s="41">
        <v>0</v>
      </c>
      <c r="BP193" s="41">
        <v>0</v>
      </c>
      <c r="BQ193" s="41">
        <v>0</v>
      </c>
      <c r="BR193" s="41">
        <v>0</v>
      </c>
      <c r="BS193" s="41">
        <v>0</v>
      </c>
      <c r="BT193" s="41">
        <v>0</v>
      </c>
      <c r="BU193" s="41">
        <v>0</v>
      </c>
      <c r="BV193" s="41">
        <v>0</v>
      </c>
      <c r="BW193" s="41">
        <v>1</v>
      </c>
      <c r="BX193" s="41">
        <v>0</v>
      </c>
      <c r="BY193" s="41">
        <v>0</v>
      </c>
      <c r="BZ193" s="41">
        <v>3</v>
      </c>
      <c r="CA193" s="41">
        <v>1</v>
      </c>
      <c r="CB193" s="41">
        <v>1</v>
      </c>
      <c r="CC193" s="41">
        <v>0</v>
      </c>
      <c r="CD193" s="41">
        <v>0</v>
      </c>
      <c r="CE193" s="41">
        <v>0</v>
      </c>
      <c r="CF193" s="41">
        <v>0</v>
      </c>
      <c r="CG193" s="41">
        <v>0</v>
      </c>
      <c r="CH193" s="41">
        <v>0</v>
      </c>
      <c r="CI193" s="41">
        <v>0</v>
      </c>
      <c r="CJ193" s="1">
        <f t="shared" si="79"/>
        <v>6</v>
      </c>
      <c r="CK193" s="1">
        <f t="shared" si="80"/>
        <v>4</v>
      </c>
      <c r="CL193" s="3">
        <f t="shared" si="92"/>
        <v>4</v>
      </c>
      <c r="CM193" s="3">
        <f t="shared" si="93"/>
        <v>1</v>
      </c>
      <c r="CN193" s="3">
        <f t="shared" si="94"/>
        <v>2</v>
      </c>
      <c r="CO193" s="3">
        <f t="shared" si="95"/>
        <v>3</v>
      </c>
      <c r="CP193">
        <v>78.900000000000006</v>
      </c>
      <c r="CQ193">
        <v>37.4</v>
      </c>
      <c r="CR193">
        <v>-11</v>
      </c>
      <c r="CS193">
        <v>30</v>
      </c>
      <c r="CT193" s="3">
        <f t="shared" si="78"/>
        <v>14.52</v>
      </c>
      <c r="CU193">
        <v>4</v>
      </c>
      <c r="CV193">
        <v>0.6</v>
      </c>
      <c r="CW193">
        <v>946</v>
      </c>
      <c r="CX193" s="62">
        <v>947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51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51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51">
        <v>0</v>
      </c>
      <c r="DU193" s="3">
        <v>0</v>
      </c>
      <c r="DV193" s="3">
        <v>0</v>
      </c>
      <c r="DW193" s="3">
        <v>0</v>
      </c>
      <c r="DX193" s="3">
        <v>0</v>
      </c>
      <c r="DY193" s="51">
        <v>0</v>
      </c>
      <c r="DZ193" s="3">
        <v>14</v>
      </c>
      <c r="EA193" s="3">
        <v>14</v>
      </c>
      <c r="EB193" s="3">
        <v>3</v>
      </c>
      <c r="EC193" s="3">
        <v>0</v>
      </c>
      <c r="ED193" s="3">
        <v>0</v>
      </c>
      <c r="EE193" s="2">
        <v>0</v>
      </c>
      <c r="EF193" s="3">
        <v>2</v>
      </c>
      <c r="EG193" s="3">
        <v>0</v>
      </c>
      <c r="EH193" s="3">
        <v>0</v>
      </c>
      <c r="EI193" s="3">
        <v>0</v>
      </c>
      <c r="EJ193" s="3">
        <v>0</v>
      </c>
      <c r="EK193" s="2">
        <v>0</v>
      </c>
      <c r="EL193" s="3">
        <v>0</v>
      </c>
      <c r="EM193" s="3">
        <v>0</v>
      </c>
      <c r="EN193" s="3">
        <v>0</v>
      </c>
      <c r="EO193" s="3">
        <v>0</v>
      </c>
      <c r="EP193" s="2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2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2">
        <v>0</v>
      </c>
    </row>
    <row r="194" spans="1:163" s="1" customFormat="1">
      <c r="A194" t="s">
        <v>50</v>
      </c>
      <c r="B194" t="s">
        <v>118</v>
      </c>
      <c r="C194" t="s">
        <v>8</v>
      </c>
      <c r="D194">
        <v>7</v>
      </c>
      <c r="E194" t="s">
        <v>187</v>
      </c>
      <c r="F194" t="str">
        <f t="shared" si="68"/>
        <v>TSHE-L-7N</v>
      </c>
      <c r="G194" s="15"/>
      <c r="H194" s="49">
        <v>48.621160000000003</v>
      </c>
      <c r="J194" s="3">
        <v>113.86946</v>
      </c>
      <c r="K194" s="1">
        <f>AVERAGE(L181:L206)</f>
        <v>1025.1153846153845</v>
      </c>
      <c r="L194" s="3">
        <v>1015</v>
      </c>
      <c r="M194" s="3">
        <v>7.8</v>
      </c>
      <c r="N194" s="3">
        <v>280</v>
      </c>
      <c r="O194" s="15">
        <v>43.1</v>
      </c>
      <c r="P194" s="16">
        <v>2.2000000000000002</v>
      </c>
      <c r="Q194" s="3">
        <v>10</v>
      </c>
      <c r="R194" s="3">
        <v>0</v>
      </c>
      <c r="S194" s="3">
        <v>0</v>
      </c>
      <c r="T194" s="3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11</v>
      </c>
      <c r="AK194">
        <v>0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s="1">
        <f t="shared" si="69"/>
        <v>130</v>
      </c>
      <c r="BC194" s="3">
        <f t="shared" si="96"/>
        <v>110</v>
      </c>
      <c r="BD194" s="1">
        <f t="shared" si="97"/>
        <v>110</v>
      </c>
      <c r="BE194" s="1">
        <f t="shared" si="70"/>
        <v>0</v>
      </c>
      <c r="BF194" s="1">
        <f t="shared" si="98"/>
        <v>110</v>
      </c>
      <c r="BG194" s="1">
        <f t="shared" si="71"/>
        <v>20</v>
      </c>
      <c r="BH194" s="1">
        <f t="shared" si="72"/>
        <v>20</v>
      </c>
      <c r="BI194" s="1">
        <f t="shared" si="73"/>
        <v>0</v>
      </c>
      <c r="BJ194" s="1">
        <f t="shared" si="74"/>
        <v>20</v>
      </c>
      <c r="BK194" s="1">
        <f t="shared" si="75"/>
        <v>130</v>
      </c>
      <c r="BL194" s="1">
        <f t="shared" si="76"/>
        <v>0</v>
      </c>
      <c r="BM194" s="1">
        <f t="shared" si="77"/>
        <v>0</v>
      </c>
      <c r="BN194" s="41">
        <v>0</v>
      </c>
      <c r="BO194" s="41">
        <v>0</v>
      </c>
      <c r="BP194" s="41">
        <v>0</v>
      </c>
      <c r="BQ194" s="41">
        <v>0</v>
      </c>
      <c r="BR194" s="41">
        <v>0</v>
      </c>
      <c r="BS194" s="41">
        <v>0</v>
      </c>
      <c r="BT194" s="41">
        <v>0</v>
      </c>
      <c r="BU194" s="41">
        <v>0</v>
      </c>
      <c r="BV194" s="41">
        <v>0</v>
      </c>
      <c r="BW194" s="41">
        <v>0</v>
      </c>
      <c r="BX194" s="41">
        <v>0</v>
      </c>
      <c r="BY194" s="41">
        <v>0</v>
      </c>
      <c r="BZ194" s="41">
        <v>1</v>
      </c>
      <c r="CA194" s="41">
        <v>0</v>
      </c>
      <c r="CB194" s="41">
        <v>1</v>
      </c>
      <c r="CC194" s="41">
        <v>0</v>
      </c>
      <c r="CD194" s="41">
        <v>0</v>
      </c>
      <c r="CE194" s="41">
        <v>0</v>
      </c>
      <c r="CF194" s="41">
        <v>0</v>
      </c>
      <c r="CG194" s="41">
        <v>0</v>
      </c>
      <c r="CH194" s="41">
        <v>0</v>
      </c>
      <c r="CI194" s="41">
        <v>0</v>
      </c>
      <c r="CJ194" s="1">
        <f t="shared" si="79"/>
        <v>2</v>
      </c>
      <c r="CK194" s="1">
        <f t="shared" si="80"/>
        <v>2</v>
      </c>
      <c r="CL194" s="3">
        <f t="shared" si="92"/>
        <v>1</v>
      </c>
      <c r="CM194" s="3">
        <f t="shared" si="93"/>
        <v>0</v>
      </c>
      <c r="CN194" s="3">
        <f t="shared" si="94"/>
        <v>1</v>
      </c>
      <c r="CO194" s="3">
        <f t="shared" si="95"/>
        <v>2</v>
      </c>
      <c r="CP194">
        <v>67.099999999999994</v>
      </c>
      <c r="CQ194">
        <v>100</v>
      </c>
      <c r="CR194">
        <v>-10.5</v>
      </c>
      <c r="CS194">
        <v>27</v>
      </c>
      <c r="CT194" s="3">
        <f t="shared" si="78"/>
        <v>29.835000000000001</v>
      </c>
      <c r="CU194">
        <v>0</v>
      </c>
      <c r="CV194">
        <v>1</v>
      </c>
      <c r="CW194">
        <v>944</v>
      </c>
      <c r="CX194" s="66">
        <v>945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51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51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51">
        <v>0</v>
      </c>
      <c r="DU194" s="3">
        <v>0</v>
      </c>
      <c r="DV194" s="3">
        <v>0</v>
      </c>
      <c r="DW194" s="3">
        <v>0</v>
      </c>
      <c r="DX194" s="3">
        <v>0</v>
      </c>
      <c r="DY194" s="51">
        <v>0</v>
      </c>
      <c r="DZ194" s="3">
        <v>10</v>
      </c>
      <c r="EA194" s="3">
        <v>19</v>
      </c>
      <c r="EB194" s="3">
        <v>13</v>
      </c>
      <c r="EC194" s="3">
        <v>4</v>
      </c>
      <c r="ED194" s="3">
        <v>4</v>
      </c>
      <c r="EE194" s="2">
        <v>0</v>
      </c>
      <c r="EF194" s="3">
        <v>3</v>
      </c>
      <c r="EG194" s="3">
        <v>0</v>
      </c>
      <c r="EH194" s="3">
        <v>4</v>
      </c>
      <c r="EI194" s="3">
        <v>0</v>
      </c>
      <c r="EJ194" s="3">
        <v>2</v>
      </c>
      <c r="EK194" s="2">
        <v>0</v>
      </c>
      <c r="EL194" s="3">
        <v>0</v>
      </c>
      <c r="EM194" s="3">
        <v>0</v>
      </c>
      <c r="EN194" s="3">
        <v>0</v>
      </c>
      <c r="EO194" s="3">
        <v>0</v>
      </c>
      <c r="EP194" s="2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2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2">
        <v>0</v>
      </c>
    </row>
    <row r="195" spans="1:163" s="1" customFormat="1">
      <c r="A195" t="s">
        <v>50</v>
      </c>
      <c r="B195" t="s">
        <v>118</v>
      </c>
      <c r="C195" t="s">
        <v>8</v>
      </c>
      <c r="D195">
        <v>8</v>
      </c>
      <c r="E195" t="s">
        <v>186</v>
      </c>
      <c r="F195" t="str">
        <f t="shared" ref="F195:F232" si="99">CONCATENATE(B195,"-",C195,"-",D195,E195)</f>
        <v>TSHE-L-8C</v>
      </c>
      <c r="G195" s="15"/>
      <c r="H195" s="49">
        <v>48.621589999999998</v>
      </c>
      <c r="J195" s="3">
        <v>113.86859</v>
      </c>
      <c r="L195" s="3">
        <v>1018</v>
      </c>
      <c r="M195" s="3">
        <v>7.2</v>
      </c>
      <c r="N195" s="3">
        <v>270</v>
      </c>
      <c r="O195" s="15">
        <v>47.8</v>
      </c>
      <c r="P195" s="16">
        <v>2.2000000000000002</v>
      </c>
      <c r="Q195" s="3">
        <v>10</v>
      </c>
      <c r="R195" s="3">
        <v>0</v>
      </c>
      <c r="S195" s="3">
        <v>0</v>
      </c>
      <c r="T195" s="3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18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s="1">
        <f t="shared" ref="BB195:BB232" si="100">SUM(R195:BA195)*Q195</f>
        <v>230</v>
      </c>
      <c r="BC195" s="3">
        <f t="shared" si="96"/>
        <v>180</v>
      </c>
      <c r="BD195" s="1">
        <f t="shared" si="97"/>
        <v>180</v>
      </c>
      <c r="BE195" s="1">
        <f t="shared" ref="BE195:BE232" si="101">BF195-BC195</f>
        <v>10</v>
      </c>
      <c r="BF195" s="1">
        <f t="shared" si="98"/>
        <v>190</v>
      </c>
      <c r="BG195" s="1">
        <f t="shared" ref="BG195:BG232" si="102">BK195-BC195</f>
        <v>20</v>
      </c>
      <c r="BH195" s="1">
        <f t="shared" ref="BH195:BH232" si="103">(BK195+BL195-BD195)</f>
        <v>20</v>
      </c>
      <c r="BI195" s="1">
        <f t="shared" ref="BI195:BI232" si="104">BJ195-BG195</f>
        <v>20</v>
      </c>
      <c r="BJ195" s="1">
        <f t="shared" ref="BJ195:BJ232" si="105">BB195-BF195</f>
        <v>40</v>
      </c>
      <c r="BK195" s="1">
        <f t="shared" ref="BK195:BK232" si="106">(R195+U195+X195+AA195+AD195+AG195+AJ195+AM195+AP195+AS195+AV195+AY195)*Q195</f>
        <v>200</v>
      </c>
      <c r="BL195" s="1">
        <f t="shared" ref="BL195:BL232" si="107">(S195+V195+Y195+AB195+AE195+AH195+AK195+AN195+AQ195+AT195+AW195+AZ195)*Q195</f>
        <v>0</v>
      </c>
      <c r="BM195" s="1">
        <f t="shared" ref="BM195:BM232" si="108">(T195+W195+Z195+AC195+AF195+AI195+AL195+AO195+AR195+AU195+AX195+BA195)*Q195</f>
        <v>30</v>
      </c>
      <c r="BN195" s="41">
        <v>0</v>
      </c>
      <c r="BO195" s="41">
        <v>0</v>
      </c>
      <c r="BP195" s="41">
        <v>1</v>
      </c>
      <c r="BQ195" s="41">
        <v>0</v>
      </c>
      <c r="BR195" s="41">
        <v>0</v>
      </c>
      <c r="BS195" s="41">
        <v>0</v>
      </c>
      <c r="BT195" s="41">
        <v>0</v>
      </c>
      <c r="BU195" s="41">
        <v>0</v>
      </c>
      <c r="BV195" s="41">
        <v>0</v>
      </c>
      <c r="BW195" s="41">
        <v>2</v>
      </c>
      <c r="BX195" s="41">
        <v>0</v>
      </c>
      <c r="BY195" s="41">
        <v>0</v>
      </c>
      <c r="BZ195" s="41">
        <v>1</v>
      </c>
      <c r="CA195" s="41">
        <v>1</v>
      </c>
      <c r="CB195" s="41">
        <v>0</v>
      </c>
      <c r="CC195" s="41">
        <v>0</v>
      </c>
      <c r="CD195" s="41">
        <v>0</v>
      </c>
      <c r="CE195" s="41">
        <v>0</v>
      </c>
      <c r="CF195" s="41">
        <v>0</v>
      </c>
      <c r="CG195" s="41">
        <v>0</v>
      </c>
      <c r="CH195" s="41">
        <v>0</v>
      </c>
      <c r="CI195" s="41">
        <v>0</v>
      </c>
      <c r="CJ195" s="1">
        <f t="shared" si="79"/>
        <v>5</v>
      </c>
      <c r="CK195" s="1">
        <f t="shared" si="80"/>
        <v>2</v>
      </c>
      <c r="CL195" s="3">
        <f t="shared" si="92"/>
        <v>2</v>
      </c>
      <c r="CM195" s="3">
        <f t="shared" si="93"/>
        <v>1</v>
      </c>
      <c r="CN195" s="3">
        <f t="shared" si="94"/>
        <v>3</v>
      </c>
      <c r="CO195" s="3">
        <f t="shared" si="95"/>
        <v>1</v>
      </c>
      <c r="CP195">
        <v>37.5</v>
      </c>
      <c r="CQ195">
        <v>93.6</v>
      </c>
      <c r="CR195">
        <v>-16.399999999999999</v>
      </c>
      <c r="CS195">
        <v>24</v>
      </c>
      <c r="CT195" s="3">
        <f t="shared" ref="CT195:CT232" si="109">CS195*(CQ195-CR195)/100</f>
        <v>26.4</v>
      </c>
      <c r="CU195">
        <v>4</v>
      </c>
      <c r="CV195">
        <v>1</v>
      </c>
      <c r="CW195">
        <v>948</v>
      </c>
      <c r="CX195" s="62">
        <v>949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51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51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51">
        <v>0</v>
      </c>
      <c r="DU195" s="3">
        <v>0</v>
      </c>
      <c r="DV195" s="3">
        <v>0</v>
      </c>
      <c r="DW195" s="3">
        <v>0</v>
      </c>
      <c r="DX195" s="3">
        <v>0</v>
      </c>
      <c r="DY195" s="51">
        <v>0</v>
      </c>
      <c r="DZ195" s="3">
        <v>28</v>
      </c>
      <c r="EA195" s="3">
        <v>47</v>
      </c>
      <c r="EB195" s="3">
        <v>13</v>
      </c>
      <c r="EC195" s="3">
        <v>0</v>
      </c>
      <c r="ED195" s="3">
        <v>0</v>
      </c>
      <c r="EE195" s="2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2">
        <v>0</v>
      </c>
      <c r="EL195" s="3">
        <v>0</v>
      </c>
      <c r="EM195" s="3">
        <v>0</v>
      </c>
      <c r="EN195" s="3">
        <v>0</v>
      </c>
      <c r="EO195" s="3">
        <v>0</v>
      </c>
      <c r="EP195" s="2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2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2">
        <v>0</v>
      </c>
    </row>
    <row r="196" spans="1:163" s="1" customFormat="1">
      <c r="A196" t="s">
        <v>50</v>
      </c>
      <c r="B196" t="s">
        <v>118</v>
      </c>
      <c r="C196" t="s">
        <v>8</v>
      </c>
      <c r="D196">
        <v>8</v>
      </c>
      <c r="E196" t="s">
        <v>187</v>
      </c>
      <c r="F196" t="str">
        <f t="shared" si="99"/>
        <v>TSHE-L-8N</v>
      </c>
      <c r="G196" s="15"/>
      <c r="H196" s="49">
        <v>48.621699999999997</v>
      </c>
      <c r="J196" s="3">
        <v>113.86887</v>
      </c>
      <c r="L196" s="3">
        <v>1016</v>
      </c>
      <c r="M196" s="3">
        <v>20.8</v>
      </c>
      <c r="N196" s="3">
        <v>280</v>
      </c>
      <c r="O196" s="15">
        <v>46.4</v>
      </c>
      <c r="P196" s="16">
        <v>2.4</v>
      </c>
      <c r="Q196" s="3">
        <v>10</v>
      </c>
      <c r="R196" s="3">
        <v>0</v>
      </c>
      <c r="S196" s="3">
        <v>0</v>
      </c>
      <c r="T196" s="3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  <c r="AJ196">
        <v>11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s="1">
        <f t="shared" si="100"/>
        <v>170</v>
      </c>
      <c r="BC196" s="3">
        <f t="shared" si="96"/>
        <v>110</v>
      </c>
      <c r="BD196" s="1">
        <f t="shared" si="97"/>
        <v>110</v>
      </c>
      <c r="BE196" s="1">
        <f t="shared" si="101"/>
        <v>0</v>
      </c>
      <c r="BF196" s="1">
        <f t="shared" si="98"/>
        <v>110</v>
      </c>
      <c r="BG196" s="1">
        <f t="shared" si="102"/>
        <v>10</v>
      </c>
      <c r="BH196" s="1">
        <f t="shared" si="103"/>
        <v>10</v>
      </c>
      <c r="BI196" s="1">
        <f t="shared" si="104"/>
        <v>50</v>
      </c>
      <c r="BJ196" s="1">
        <f t="shared" si="105"/>
        <v>60</v>
      </c>
      <c r="BK196" s="1">
        <f t="shared" si="106"/>
        <v>120</v>
      </c>
      <c r="BL196" s="1">
        <f t="shared" si="107"/>
        <v>0</v>
      </c>
      <c r="BM196" s="1">
        <f t="shared" si="108"/>
        <v>50</v>
      </c>
      <c r="BN196" s="41">
        <v>0</v>
      </c>
      <c r="BO196" s="41">
        <v>0</v>
      </c>
      <c r="BP196" s="41">
        <v>0</v>
      </c>
      <c r="BQ196" s="41">
        <v>0</v>
      </c>
      <c r="BR196" s="41">
        <v>0</v>
      </c>
      <c r="BS196" s="41">
        <v>0</v>
      </c>
      <c r="BT196" s="41">
        <v>0</v>
      </c>
      <c r="BU196" s="41">
        <v>0</v>
      </c>
      <c r="BV196" s="41">
        <v>0</v>
      </c>
      <c r="BW196" s="41">
        <v>0</v>
      </c>
      <c r="BX196" s="41">
        <v>0</v>
      </c>
      <c r="BY196" s="41">
        <v>0</v>
      </c>
      <c r="BZ196" s="41">
        <v>1</v>
      </c>
      <c r="CA196" s="41">
        <v>0</v>
      </c>
      <c r="CB196" s="41">
        <v>0</v>
      </c>
      <c r="CC196" s="41">
        <v>0</v>
      </c>
      <c r="CD196" s="41">
        <v>0</v>
      </c>
      <c r="CE196" s="41">
        <v>0</v>
      </c>
      <c r="CF196" s="41">
        <v>0</v>
      </c>
      <c r="CG196" s="41">
        <v>0</v>
      </c>
      <c r="CH196" s="41">
        <v>0</v>
      </c>
      <c r="CI196" s="41">
        <v>0</v>
      </c>
      <c r="CJ196" s="1">
        <f t="shared" ref="CJ196:CJ232" si="110">SUM(BN196:CI196)</f>
        <v>1</v>
      </c>
      <c r="CK196" s="1">
        <f t="shared" ref="CK196:CK232" si="111">SUM(BN196,BP196,BR196,BT196,BV196,BX196,BZ196,CB196,CD196,CF196,CH196)</f>
        <v>1</v>
      </c>
      <c r="CL196" s="3">
        <f t="shared" si="92"/>
        <v>1</v>
      </c>
      <c r="CM196" s="3">
        <f t="shared" si="93"/>
        <v>0</v>
      </c>
      <c r="CN196" s="3">
        <f t="shared" si="94"/>
        <v>0</v>
      </c>
      <c r="CO196" s="3">
        <f t="shared" si="95"/>
        <v>1</v>
      </c>
      <c r="CP196">
        <v>70.8</v>
      </c>
      <c r="CQ196">
        <v>123</v>
      </c>
      <c r="CR196">
        <v>-1.8</v>
      </c>
      <c r="CS196">
        <v>24</v>
      </c>
      <c r="CT196" s="3">
        <f t="shared" si="109"/>
        <v>29.951999999999998</v>
      </c>
      <c r="CU196">
        <v>1</v>
      </c>
      <c r="CV196">
        <v>1</v>
      </c>
      <c r="CW196">
        <v>950</v>
      </c>
      <c r="CX196" s="62">
        <v>951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51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51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51">
        <v>0</v>
      </c>
      <c r="DU196" s="3">
        <v>0</v>
      </c>
      <c r="DV196" s="3">
        <v>0</v>
      </c>
      <c r="DW196" s="3">
        <v>0</v>
      </c>
      <c r="DX196" s="3">
        <v>0</v>
      </c>
      <c r="DY196" s="51">
        <v>0</v>
      </c>
      <c r="DZ196" s="3">
        <v>22</v>
      </c>
      <c r="EA196" s="3">
        <v>14</v>
      </c>
      <c r="EB196" s="3">
        <v>6</v>
      </c>
      <c r="EC196" s="3">
        <v>6</v>
      </c>
      <c r="ED196" s="3">
        <v>6</v>
      </c>
      <c r="EE196" s="2">
        <v>0</v>
      </c>
      <c r="EF196" s="3">
        <v>8</v>
      </c>
      <c r="EG196" s="3">
        <v>4</v>
      </c>
      <c r="EH196" s="3">
        <v>0</v>
      </c>
      <c r="EI196" s="3">
        <v>0</v>
      </c>
      <c r="EJ196" s="3">
        <v>0</v>
      </c>
      <c r="EK196" s="2">
        <v>0</v>
      </c>
      <c r="EL196" s="3">
        <v>0</v>
      </c>
      <c r="EM196" s="3">
        <v>0</v>
      </c>
      <c r="EN196" s="3">
        <v>0</v>
      </c>
      <c r="EO196" s="3">
        <v>0</v>
      </c>
      <c r="EP196" s="2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2">
        <v>0</v>
      </c>
      <c r="FA196" s="1">
        <v>2</v>
      </c>
      <c r="FB196" s="3">
        <v>0</v>
      </c>
      <c r="FC196" s="3">
        <v>0</v>
      </c>
      <c r="FD196" s="3">
        <v>0</v>
      </c>
      <c r="FE196" s="3">
        <v>0</v>
      </c>
      <c r="FF196" s="2">
        <v>0</v>
      </c>
    </row>
    <row r="197" spans="1:163" s="1" customFormat="1">
      <c r="A197" t="s">
        <v>50</v>
      </c>
      <c r="B197" t="s">
        <v>118</v>
      </c>
      <c r="C197" t="s">
        <v>8</v>
      </c>
      <c r="D197">
        <v>9</v>
      </c>
      <c r="E197" t="s">
        <v>186</v>
      </c>
      <c r="F197" t="str">
        <f t="shared" si="99"/>
        <v>TSHE-L-9C</v>
      </c>
      <c r="G197" s="15"/>
      <c r="H197" s="49">
        <v>48.622010000000003</v>
      </c>
      <c r="J197" s="3">
        <v>113.86790000000001</v>
      </c>
      <c r="L197" s="3">
        <v>1029</v>
      </c>
      <c r="M197" s="3">
        <v>12.4</v>
      </c>
      <c r="N197" s="3">
        <v>270</v>
      </c>
      <c r="O197" s="15">
        <v>47.7</v>
      </c>
      <c r="P197" s="16">
        <v>2.1</v>
      </c>
      <c r="Q197" s="3">
        <v>10</v>
      </c>
      <c r="R197" s="3">
        <v>0</v>
      </c>
      <c r="S197" s="3">
        <v>0</v>
      </c>
      <c r="T197" s="3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</v>
      </c>
      <c r="AH197">
        <v>0</v>
      </c>
      <c r="AI197">
        <v>0</v>
      </c>
      <c r="AJ197">
        <v>14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s="1">
        <f t="shared" si="100"/>
        <v>190</v>
      </c>
      <c r="BC197" s="3">
        <f t="shared" si="96"/>
        <v>140</v>
      </c>
      <c r="BD197" s="1">
        <f t="shared" si="97"/>
        <v>140</v>
      </c>
      <c r="BE197" s="1">
        <f t="shared" si="101"/>
        <v>0</v>
      </c>
      <c r="BF197" s="1">
        <f t="shared" si="98"/>
        <v>140</v>
      </c>
      <c r="BG197" s="1">
        <f t="shared" si="102"/>
        <v>50</v>
      </c>
      <c r="BH197" s="1">
        <f t="shared" si="103"/>
        <v>50</v>
      </c>
      <c r="BI197" s="1">
        <f t="shared" si="104"/>
        <v>0</v>
      </c>
      <c r="BJ197" s="1">
        <f t="shared" si="105"/>
        <v>50</v>
      </c>
      <c r="BK197" s="1">
        <f t="shared" si="106"/>
        <v>190</v>
      </c>
      <c r="BL197" s="1">
        <f t="shared" si="107"/>
        <v>0</v>
      </c>
      <c r="BM197" s="1">
        <f t="shared" si="108"/>
        <v>0</v>
      </c>
      <c r="BN197" s="41">
        <v>0</v>
      </c>
      <c r="BO197" s="41">
        <v>0</v>
      </c>
      <c r="BP197" s="41">
        <v>0</v>
      </c>
      <c r="BQ197" s="41">
        <v>0</v>
      </c>
      <c r="BR197" s="41">
        <v>0</v>
      </c>
      <c r="BS197" s="41">
        <v>0</v>
      </c>
      <c r="BT197" s="41">
        <v>0</v>
      </c>
      <c r="BU197" s="41">
        <v>0</v>
      </c>
      <c r="BV197" s="41">
        <v>0</v>
      </c>
      <c r="BW197" s="41">
        <v>0</v>
      </c>
      <c r="BX197" s="41">
        <v>0</v>
      </c>
      <c r="BY197" s="41">
        <v>0</v>
      </c>
      <c r="BZ197" s="41">
        <v>2</v>
      </c>
      <c r="CA197" s="41">
        <v>0</v>
      </c>
      <c r="CB197" s="41">
        <v>0</v>
      </c>
      <c r="CC197" s="41">
        <v>0</v>
      </c>
      <c r="CD197" s="41">
        <v>0</v>
      </c>
      <c r="CE197" s="41">
        <v>0</v>
      </c>
      <c r="CF197" s="41">
        <v>0</v>
      </c>
      <c r="CG197" s="41">
        <v>0</v>
      </c>
      <c r="CH197" s="41">
        <v>0</v>
      </c>
      <c r="CI197" s="41">
        <v>0</v>
      </c>
      <c r="CJ197" s="1">
        <f t="shared" si="110"/>
        <v>2</v>
      </c>
      <c r="CK197" s="1">
        <f t="shared" si="111"/>
        <v>2</v>
      </c>
      <c r="CL197" s="3">
        <f t="shared" si="92"/>
        <v>2</v>
      </c>
      <c r="CM197" s="3">
        <f t="shared" si="93"/>
        <v>0</v>
      </c>
      <c r="CN197" s="3">
        <f t="shared" si="94"/>
        <v>0</v>
      </c>
      <c r="CO197" s="3">
        <f t="shared" si="95"/>
        <v>2</v>
      </c>
      <c r="CP197">
        <v>64.900000000000006</v>
      </c>
      <c r="CQ197">
        <v>97.1</v>
      </c>
      <c r="CR197">
        <v>-0.2</v>
      </c>
      <c r="CS197">
        <v>28</v>
      </c>
      <c r="CT197" s="3">
        <f t="shared" si="109"/>
        <v>27.244</v>
      </c>
      <c r="CU197">
        <v>4</v>
      </c>
      <c r="CV197">
        <v>0.9</v>
      </c>
      <c r="CW197">
        <v>954</v>
      </c>
      <c r="CX197" s="62">
        <v>955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51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51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51">
        <v>0</v>
      </c>
      <c r="DU197" s="3">
        <v>0</v>
      </c>
      <c r="DV197" s="3">
        <v>0</v>
      </c>
      <c r="DW197" s="3">
        <v>0</v>
      </c>
      <c r="DX197" s="3">
        <v>0</v>
      </c>
      <c r="DY197" s="51">
        <v>0</v>
      </c>
      <c r="DZ197" s="3">
        <v>4</v>
      </c>
      <c r="EA197" s="3">
        <v>6</v>
      </c>
      <c r="EB197" s="3">
        <v>0</v>
      </c>
      <c r="EC197" s="3">
        <v>1</v>
      </c>
      <c r="ED197" s="3">
        <v>2</v>
      </c>
      <c r="EE197" s="2">
        <v>0</v>
      </c>
      <c r="EF197" s="3">
        <v>2</v>
      </c>
      <c r="EG197" s="3">
        <v>0</v>
      </c>
      <c r="EH197" s="3">
        <v>0</v>
      </c>
      <c r="EI197" s="3">
        <v>0</v>
      </c>
      <c r="EJ197" s="3">
        <v>0</v>
      </c>
      <c r="EK197" s="2">
        <v>0</v>
      </c>
      <c r="EL197" s="3">
        <v>0</v>
      </c>
      <c r="EM197" s="3">
        <v>0</v>
      </c>
      <c r="EN197" s="3">
        <v>0</v>
      </c>
      <c r="EO197" s="3">
        <v>0</v>
      </c>
      <c r="EP197" s="2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2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2">
        <v>0</v>
      </c>
    </row>
    <row r="198" spans="1:163" s="1" customFormat="1">
      <c r="A198" t="s">
        <v>50</v>
      </c>
      <c r="B198" t="s">
        <v>118</v>
      </c>
      <c r="C198" t="s">
        <v>8</v>
      </c>
      <c r="D198">
        <v>9</v>
      </c>
      <c r="E198" t="s">
        <v>187</v>
      </c>
      <c r="F198" t="str">
        <f t="shared" si="99"/>
        <v>TSHE-L-9N</v>
      </c>
      <c r="G198" s="15"/>
      <c r="H198" s="49">
        <v>48.622100000000003</v>
      </c>
      <c r="J198" s="3">
        <v>113.86812999999999</v>
      </c>
      <c r="L198" s="3">
        <v>1028</v>
      </c>
      <c r="M198" s="3">
        <v>10.199999999999999</v>
      </c>
      <c r="N198" s="3">
        <v>290</v>
      </c>
      <c r="O198" s="15">
        <v>51.6</v>
      </c>
      <c r="P198" s="16">
        <v>2.2000000000000002</v>
      </c>
      <c r="Q198" s="3">
        <v>10</v>
      </c>
      <c r="R198" s="3">
        <v>0</v>
      </c>
      <c r="S198" s="3">
        <v>0</v>
      </c>
      <c r="T198" s="3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2</v>
      </c>
      <c r="AJ198">
        <v>5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 s="1">
        <f t="shared" si="100"/>
        <v>100</v>
      </c>
      <c r="BC198" s="3">
        <f t="shared" si="96"/>
        <v>50</v>
      </c>
      <c r="BD198" s="1">
        <f t="shared" si="97"/>
        <v>50</v>
      </c>
      <c r="BE198" s="1">
        <f t="shared" si="101"/>
        <v>0</v>
      </c>
      <c r="BF198" s="1">
        <f t="shared" si="98"/>
        <v>50</v>
      </c>
      <c r="BG198" s="1">
        <f t="shared" si="102"/>
        <v>20</v>
      </c>
      <c r="BH198" s="1">
        <f t="shared" si="103"/>
        <v>30</v>
      </c>
      <c r="BI198" s="1">
        <f t="shared" si="104"/>
        <v>30</v>
      </c>
      <c r="BJ198" s="1">
        <f t="shared" si="105"/>
        <v>50</v>
      </c>
      <c r="BK198" s="1">
        <f t="shared" si="106"/>
        <v>70</v>
      </c>
      <c r="BL198" s="1">
        <f t="shared" si="107"/>
        <v>10</v>
      </c>
      <c r="BM198" s="1">
        <f t="shared" si="108"/>
        <v>20</v>
      </c>
      <c r="BN198" s="41">
        <v>0</v>
      </c>
      <c r="BO198" s="41">
        <v>0</v>
      </c>
      <c r="BP198" s="41">
        <v>0</v>
      </c>
      <c r="BQ198" s="41">
        <v>0</v>
      </c>
      <c r="BR198" s="41">
        <v>0</v>
      </c>
      <c r="BS198" s="41">
        <v>0</v>
      </c>
      <c r="BT198" s="41">
        <v>0</v>
      </c>
      <c r="BU198" s="41">
        <v>0</v>
      </c>
      <c r="BV198" s="41">
        <v>0</v>
      </c>
      <c r="BW198" s="41">
        <v>0</v>
      </c>
      <c r="BX198" s="41">
        <v>0</v>
      </c>
      <c r="BY198" s="41">
        <v>0</v>
      </c>
      <c r="BZ198" s="41">
        <v>0</v>
      </c>
      <c r="CA198" s="41">
        <v>0</v>
      </c>
      <c r="CB198" s="41">
        <v>0</v>
      </c>
      <c r="CC198" s="41">
        <v>0</v>
      </c>
      <c r="CD198" s="41">
        <v>0</v>
      </c>
      <c r="CE198" s="41">
        <v>0</v>
      </c>
      <c r="CF198" s="41">
        <v>0</v>
      </c>
      <c r="CG198" s="41">
        <v>0</v>
      </c>
      <c r="CH198" s="41">
        <v>0</v>
      </c>
      <c r="CI198" s="41">
        <v>0</v>
      </c>
      <c r="CJ198" s="1">
        <f t="shared" si="110"/>
        <v>0</v>
      </c>
      <c r="CK198" s="1">
        <f t="shared" si="111"/>
        <v>0</v>
      </c>
      <c r="CL198" s="3">
        <f t="shared" si="92"/>
        <v>0</v>
      </c>
      <c r="CM198" s="3">
        <f t="shared" si="93"/>
        <v>0</v>
      </c>
      <c r="CN198" s="3">
        <f t="shared" si="94"/>
        <v>0</v>
      </c>
      <c r="CO198" s="3">
        <f t="shared" si="95"/>
        <v>0</v>
      </c>
      <c r="CP198">
        <v>30.2</v>
      </c>
      <c r="CQ198">
        <v>88.8</v>
      </c>
      <c r="CR198">
        <v>6</v>
      </c>
      <c r="CS198">
        <v>27</v>
      </c>
      <c r="CT198" s="3">
        <f t="shared" si="109"/>
        <v>22.355999999999998</v>
      </c>
      <c r="CU198">
        <v>0</v>
      </c>
      <c r="CV198">
        <v>1</v>
      </c>
      <c r="CW198">
        <v>952</v>
      </c>
      <c r="CX198" s="62">
        <v>953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51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51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51">
        <v>0</v>
      </c>
      <c r="DU198" s="3">
        <v>0</v>
      </c>
      <c r="DV198" s="3">
        <v>0</v>
      </c>
      <c r="DW198" s="3">
        <v>0</v>
      </c>
      <c r="DX198" s="3">
        <v>0</v>
      </c>
      <c r="DY198" s="51">
        <v>0</v>
      </c>
      <c r="DZ198" s="3">
        <v>62</v>
      </c>
      <c r="EA198" s="3">
        <v>20</v>
      </c>
      <c r="EB198" s="3">
        <v>36</v>
      </c>
      <c r="EC198" s="3">
        <v>6</v>
      </c>
      <c r="ED198" s="3">
        <v>1</v>
      </c>
      <c r="EE198" s="2">
        <v>0</v>
      </c>
      <c r="EF198" s="3">
        <v>7</v>
      </c>
      <c r="EG198" s="3">
        <v>0</v>
      </c>
      <c r="EH198" s="3">
        <v>0</v>
      </c>
      <c r="EI198" s="3">
        <v>0</v>
      </c>
      <c r="EJ198" s="3">
        <v>0</v>
      </c>
      <c r="EK198" s="2">
        <v>0</v>
      </c>
      <c r="EL198" s="3">
        <v>0</v>
      </c>
      <c r="EM198" s="3">
        <v>0</v>
      </c>
      <c r="EN198" s="3">
        <v>0</v>
      </c>
      <c r="EO198" s="3">
        <v>0</v>
      </c>
      <c r="EP198" s="2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2">
        <v>0</v>
      </c>
      <c r="FA198" s="1">
        <v>3</v>
      </c>
      <c r="FB198" s="3">
        <v>0</v>
      </c>
      <c r="FC198" s="3">
        <v>0</v>
      </c>
      <c r="FD198" s="3">
        <v>0</v>
      </c>
      <c r="FE198" s="3">
        <v>0</v>
      </c>
      <c r="FF198" s="2">
        <v>0</v>
      </c>
    </row>
    <row r="199" spans="1:163" s="1" customFormat="1">
      <c r="A199" t="s">
        <v>50</v>
      </c>
      <c r="B199" t="s">
        <v>118</v>
      </c>
      <c r="C199" t="s">
        <v>8</v>
      </c>
      <c r="D199">
        <v>10</v>
      </c>
      <c r="E199" t="s">
        <v>186</v>
      </c>
      <c r="F199" t="str">
        <f t="shared" si="99"/>
        <v>TSHE-L-10C</v>
      </c>
      <c r="G199" s="15"/>
      <c r="H199" s="49">
        <v>48.622619999999998</v>
      </c>
      <c r="J199" s="3">
        <v>113.86648</v>
      </c>
      <c r="L199" s="3">
        <v>1033</v>
      </c>
      <c r="M199" s="3">
        <v>12.5</v>
      </c>
      <c r="N199" s="3">
        <v>285</v>
      </c>
      <c r="O199" s="15">
        <v>45.2</v>
      </c>
      <c r="P199" s="16">
        <v>1.9</v>
      </c>
      <c r="Q199" s="3">
        <v>10</v>
      </c>
      <c r="R199" s="3">
        <v>0</v>
      </c>
      <c r="S199" s="3">
        <v>0</v>
      </c>
      <c r="T199" s="3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</v>
      </c>
      <c r="AY199">
        <v>0</v>
      </c>
      <c r="AZ199">
        <v>0</v>
      </c>
      <c r="BA199">
        <v>0</v>
      </c>
      <c r="BB199" s="1">
        <f t="shared" si="100"/>
        <v>160</v>
      </c>
      <c r="BC199" s="3">
        <f t="shared" si="96"/>
        <v>110</v>
      </c>
      <c r="BD199" s="1">
        <f t="shared" si="97"/>
        <v>110</v>
      </c>
      <c r="BE199" s="1">
        <f t="shared" si="101"/>
        <v>10</v>
      </c>
      <c r="BF199" s="1">
        <f t="shared" si="98"/>
        <v>120</v>
      </c>
      <c r="BG199" s="1">
        <f t="shared" si="102"/>
        <v>0</v>
      </c>
      <c r="BH199" s="1">
        <f t="shared" si="103"/>
        <v>0</v>
      </c>
      <c r="BI199" s="1">
        <f t="shared" si="104"/>
        <v>40</v>
      </c>
      <c r="BJ199" s="1">
        <f t="shared" si="105"/>
        <v>40</v>
      </c>
      <c r="BK199" s="1">
        <f t="shared" si="106"/>
        <v>110</v>
      </c>
      <c r="BL199" s="1">
        <f t="shared" si="107"/>
        <v>0</v>
      </c>
      <c r="BM199" s="1">
        <f t="shared" si="108"/>
        <v>50</v>
      </c>
      <c r="BN199" s="41">
        <v>0</v>
      </c>
      <c r="BO199" s="41">
        <v>0</v>
      </c>
      <c r="BP199" s="41">
        <v>0</v>
      </c>
      <c r="BQ199" s="41">
        <v>1</v>
      </c>
      <c r="BR199" s="41">
        <v>0</v>
      </c>
      <c r="BS199" s="41">
        <v>0</v>
      </c>
      <c r="BT199" s="41">
        <v>0</v>
      </c>
      <c r="BU199" s="41">
        <v>0</v>
      </c>
      <c r="BV199" s="41">
        <v>0</v>
      </c>
      <c r="BW199" s="41">
        <v>0</v>
      </c>
      <c r="BX199" s="41">
        <v>0</v>
      </c>
      <c r="BY199" s="41">
        <v>0</v>
      </c>
      <c r="BZ199" s="41">
        <v>4</v>
      </c>
      <c r="CA199" s="41">
        <v>0</v>
      </c>
      <c r="CB199" s="41">
        <v>0</v>
      </c>
      <c r="CC199" s="41">
        <v>0</v>
      </c>
      <c r="CD199" s="41">
        <v>0</v>
      </c>
      <c r="CE199" s="41">
        <v>0</v>
      </c>
      <c r="CF199" s="41">
        <v>0</v>
      </c>
      <c r="CG199" s="41">
        <v>1</v>
      </c>
      <c r="CH199" s="41">
        <v>0</v>
      </c>
      <c r="CI199" s="41">
        <v>0</v>
      </c>
      <c r="CJ199" s="1">
        <f t="shared" si="110"/>
        <v>6</v>
      </c>
      <c r="CK199" s="1">
        <f t="shared" si="111"/>
        <v>4</v>
      </c>
      <c r="CL199" s="3">
        <f t="shared" si="92"/>
        <v>4</v>
      </c>
      <c r="CM199" s="3">
        <f t="shared" si="93"/>
        <v>0</v>
      </c>
      <c r="CN199" s="3">
        <f t="shared" si="94"/>
        <v>2</v>
      </c>
      <c r="CO199" s="3">
        <f t="shared" si="95"/>
        <v>4</v>
      </c>
      <c r="CP199">
        <v>41.5</v>
      </c>
      <c r="CQ199">
        <v>83.6</v>
      </c>
      <c r="CR199">
        <v>-1</v>
      </c>
      <c r="CS199">
        <v>32</v>
      </c>
      <c r="CT199" s="3">
        <f t="shared" si="109"/>
        <v>27.071999999999999</v>
      </c>
      <c r="CU199">
        <v>4</v>
      </c>
      <c r="CV199">
        <v>1</v>
      </c>
      <c r="CW199">
        <v>956</v>
      </c>
      <c r="CX199" s="62">
        <v>957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51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51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51">
        <v>0</v>
      </c>
      <c r="DU199" s="3">
        <v>0</v>
      </c>
      <c r="DV199" s="3">
        <v>0</v>
      </c>
      <c r="DW199" s="3">
        <v>0</v>
      </c>
      <c r="DX199" s="3">
        <v>0</v>
      </c>
      <c r="DY199" s="51">
        <v>0</v>
      </c>
      <c r="DZ199" s="3">
        <v>14</v>
      </c>
      <c r="EA199" s="3">
        <v>24</v>
      </c>
      <c r="EB199" s="3">
        <v>3</v>
      </c>
      <c r="EC199" s="3">
        <v>0</v>
      </c>
      <c r="ED199" s="3">
        <v>2</v>
      </c>
      <c r="EE199" s="2">
        <v>0</v>
      </c>
      <c r="EF199" s="3">
        <v>3</v>
      </c>
      <c r="EG199" s="3">
        <v>0</v>
      </c>
      <c r="EH199" s="3">
        <v>0</v>
      </c>
      <c r="EI199" s="3">
        <v>0</v>
      </c>
      <c r="EJ199" s="3">
        <v>0</v>
      </c>
      <c r="EK199" s="2">
        <v>0</v>
      </c>
      <c r="EL199" s="3">
        <v>0</v>
      </c>
      <c r="EM199" s="3">
        <v>0</v>
      </c>
      <c r="EN199" s="3">
        <v>0</v>
      </c>
      <c r="EO199" s="3">
        <v>0</v>
      </c>
      <c r="EP199" s="2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2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2">
        <v>0</v>
      </c>
    </row>
    <row r="200" spans="1:163" s="1" customFormat="1">
      <c r="A200" t="s">
        <v>50</v>
      </c>
      <c r="B200" t="s">
        <v>118</v>
      </c>
      <c r="C200" t="s">
        <v>8</v>
      </c>
      <c r="D200">
        <v>10</v>
      </c>
      <c r="E200" t="s">
        <v>187</v>
      </c>
      <c r="F200" t="str">
        <f t="shared" si="99"/>
        <v>TSHE-L-10N</v>
      </c>
      <c r="G200" s="15"/>
      <c r="H200" s="49">
        <v>48.622709999999998</v>
      </c>
      <c r="J200" s="3">
        <v>113.86676</v>
      </c>
      <c r="L200" s="3">
        <v>1028</v>
      </c>
      <c r="M200" s="3">
        <v>12.2</v>
      </c>
      <c r="N200" s="3">
        <v>285</v>
      </c>
      <c r="O200" s="15">
        <v>48.9</v>
      </c>
      <c r="P200" s="16">
        <v>1.6</v>
      </c>
      <c r="Q200" s="3">
        <v>10</v>
      </c>
      <c r="R200" s="3">
        <v>0</v>
      </c>
      <c r="S200" s="3">
        <v>0</v>
      </c>
      <c r="T200" s="3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11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 s="1">
        <f t="shared" si="100"/>
        <v>150</v>
      </c>
      <c r="BC200" s="3">
        <f t="shared" si="96"/>
        <v>110</v>
      </c>
      <c r="BD200" s="1">
        <f t="shared" si="97"/>
        <v>110</v>
      </c>
      <c r="BE200" s="1">
        <f t="shared" si="101"/>
        <v>0</v>
      </c>
      <c r="BF200" s="1">
        <f t="shared" si="98"/>
        <v>110</v>
      </c>
      <c r="BG200" s="1">
        <f t="shared" si="102"/>
        <v>20</v>
      </c>
      <c r="BH200" s="1">
        <f t="shared" si="103"/>
        <v>20</v>
      </c>
      <c r="BI200" s="1">
        <f t="shared" si="104"/>
        <v>20</v>
      </c>
      <c r="BJ200" s="1">
        <f t="shared" si="105"/>
        <v>40</v>
      </c>
      <c r="BK200" s="1">
        <f t="shared" si="106"/>
        <v>130</v>
      </c>
      <c r="BL200" s="1">
        <f t="shared" si="107"/>
        <v>0</v>
      </c>
      <c r="BM200" s="1">
        <f t="shared" si="108"/>
        <v>20</v>
      </c>
      <c r="BN200" s="41">
        <v>0</v>
      </c>
      <c r="BO200" s="41">
        <v>0</v>
      </c>
      <c r="BP200" s="41">
        <v>0</v>
      </c>
      <c r="BQ200" s="41">
        <v>1</v>
      </c>
      <c r="BR200" s="41">
        <v>0</v>
      </c>
      <c r="BS200" s="41">
        <v>0</v>
      </c>
      <c r="BT200" s="41">
        <v>0</v>
      </c>
      <c r="BU200" s="41">
        <v>0</v>
      </c>
      <c r="BV200" s="41">
        <v>0</v>
      </c>
      <c r="BW200" s="41">
        <v>0</v>
      </c>
      <c r="BX200" s="41">
        <v>0</v>
      </c>
      <c r="BY200" s="41">
        <v>0</v>
      </c>
      <c r="BZ200" s="41">
        <v>0</v>
      </c>
      <c r="CA200" s="41">
        <v>0</v>
      </c>
      <c r="CB200" s="41">
        <v>1</v>
      </c>
      <c r="CC200" s="41">
        <v>0</v>
      </c>
      <c r="CD200" s="41">
        <v>0</v>
      </c>
      <c r="CE200" s="41">
        <v>0</v>
      </c>
      <c r="CF200" s="41">
        <v>0</v>
      </c>
      <c r="CG200" s="41">
        <v>1</v>
      </c>
      <c r="CH200" s="41">
        <v>0</v>
      </c>
      <c r="CI200" s="41">
        <v>0</v>
      </c>
      <c r="CJ200" s="1">
        <f t="shared" si="110"/>
        <v>3</v>
      </c>
      <c r="CK200" s="1">
        <f t="shared" si="111"/>
        <v>1</v>
      </c>
      <c r="CL200" s="3">
        <f t="shared" si="92"/>
        <v>0</v>
      </c>
      <c r="CM200" s="3">
        <f t="shared" si="93"/>
        <v>0</v>
      </c>
      <c r="CN200" s="3">
        <f t="shared" si="94"/>
        <v>3</v>
      </c>
      <c r="CO200" s="3">
        <f t="shared" si="95"/>
        <v>1</v>
      </c>
      <c r="CP200">
        <v>33.1</v>
      </c>
      <c r="CQ200">
        <v>79.2</v>
      </c>
      <c r="CR200">
        <v>-11.3</v>
      </c>
      <c r="CS200">
        <v>30</v>
      </c>
      <c r="CT200" s="3">
        <f t="shared" si="109"/>
        <v>27.15</v>
      </c>
      <c r="CU200">
        <v>2</v>
      </c>
      <c r="CV200">
        <v>1</v>
      </c>
      <c r="CW200">
        <v>958</v>
      </c>
      <c r="CX200" s="62">
        <v>959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51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51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51">
        <v>0</v>
      </c>
      <c r="DU200" s="3">
        <v>0</v>
      </c>
      <c r="DV200" s="3">
        <v>0</v>
      </c>
      <c r="DW200" s="3">
        <v>0</v>
      </c>
      <c r="DX200" s="3">
        <v>0</v>
      </c>
      <c r="DY200" s="51">
        <v>0</v>
      </c>
      <c r="DZ200" s="3">
        <v>15</v>
      </c>
      <c r="EA200" s="3">
        <v>23</v>
      </c>
      <c r="EB200" s="3">
        <v>14</v>
      </c>
      <c r="EC200" s="3">
        <v>2</v>
      </c>
      <c r="ED200" s="3">
        <v>0</v>
      </c>
      <c r="EE200" s="2">
        <v>0</v>
      </c>
      <c r="EF200" s="3">
        <v>5</v>
      </c>
      <c r="EG200" s="3">
        <v>0</v>
      </c>
      <c r="EH200" s="3">
        <v>0</v>
      </c>
      <c r="EI200" s="3">
        <v>0</v>
      </c>
      <c r="EJ200" s="3">
        <v>0</v>
      </c>
      <c r="EK200" s="2">
        <v>0</v>
      </c>
      <c r="EL200" s="3">
        <v>0</v>
      </c>
      <c r="EM200" s="3">
        <v>0</v>
      </c>
      <c r="EN200" s="3">
        <v>0</v>
      </c>
      <c r="EO200" s="3">
        <v>0</v>
      </c>
      <c r="EP200" s="2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2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2">
        <v>0</v>
      </c>
    </row>
    <row r="201" spans="1:163" s="1" customFormat="1">
      <c r="A201" t="s">
        <v>50</v>
      </c>
      <c r="B201" t="s">
        <v>118</v>
      </c>
      <c r="C201" t="s">
        <v>8</v>
      </c>
      <c r="D201">
        <v>11</v>
      </c>
      <c r="E201" t="s">
        <v>186</v>
      </c>
      <c r="F201" t="str">
        <f t="shared" si="99"/>
        <v>TSHE-L-11C</v>
      </c>
      <c r="G201" s="15"/>
      <c r="H201" s="95">
        <v>48.614879999999999</v>
      </c>
      <c r="J201" s="3">
        <v>113.86877</v>
      </c>
      <c r="L201" s="3">
        <v>1044</v>
      </c>
      <c r="M201" s="3">
        <v>19.5</v>
      </c>
      <c r="N201" s="3">
        <v>280</v>
      </c>
      <c r="O201" s="15">
        <v>38.4</v>
      </c>
      <c r="P201" s="16">
        <v>1.8</v>
      </c>
      <c r="Q201" s="3">
        <v>10</v>
      </c>
      <c r="R201" s="3">
        <v>0</v>
      </c>
      <c r="S201" s="3">
        <v>0</v>
      </c>
      <c r="T201" s="3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</v>
      </c>
      <c r="AH201">
        <v>0</v>
      </c>
      <c r="AI201">
        <v>0</v>
      </c>
      <c r="AJ201">
        <v>18</v>
      </c>
      <c r="AK201">
        <v>0</v>
      </c>
      <c r="AL201">
        <v>0</v>
      </c>
      <c r="AM201">
        <v>0</v>
      </c>
      <c r="AN201">
        <v>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s="1">
        <f t="shared" si="100"/>
        <v>300</v>
      </c>
      <c r="BC201" s="3">
        <f t="shared" si="96"/>
        <v>180</v>
      </c>
      <c r="BD201" s="1">
        <f t="shared" si="97"/>
        <v>180</v>
      </c>
      <c r="BE201" s="1">
        <f t="shared" si="101"/>
        <v>0</v>
      </c>
      <c r="BF201" s="1">
        <f t="shared" si="98"/>
        <v>180</v>
      </c>
      <c r="BG201" s="1">
        <f t="shared" si="102"/>
        <v>60</v>
      </c>
      <c r="BH201" s="1">
        <f t="shared" si="103"/>
        <v>120</v>
      </c>
      <c r="BI201" s="1">
        <f t="shared" si="104"/>
        <v>60</v>
      </c>
      <c r="BJ201" s="1">
        <f t="shared" si="105"/>
        <v>120</v>
      </c>
      <c r="BK201" s="1">
        <f t="shared" si="106"/>
        <v>240</v>
      </c>
      <c r="BL201" s="1">
        <f t="shared" si="107"/>
        <v>60</v>
      </c>
      <c r="BM201" s="1">
        <f t="shared" si="108"/>
        <v>0</v>
      </c>
      <c r="BN201" s="41">
        <v>0</v>
      </c>
      <c r="BO201" s="41">
        <v>0</v>
      </c>
      <c r="BP201" s="41">
        <v>0</v>
      </c>
      <c r="BQ201" s="41">
        <v>0</v>
      </c>
      <c r="BR201" s="41">
        <v>0</v>
      </c>
      <c r="BS201" s="41">
        <v>0</v>
      </c>
      <c r="BT201" s="41">
        <v>0</v>
      </c>
      <c r="BU201" s="41">
        <v>0</v>
      </c>
      <c r="BV201" s="41">
        <v>1</v>
      </c>
      <c r="BW201" s="41">
        <v>0</v>
      </c>
      <c r="BX201" s="41">
        <v>0</v>
      </c>
      <c r="BY201" s="41">
        <v>0</v>
      </c>
      <c r="BZ201" s="41">
        <v>1</v>
      </c>
      <c r="CA201" s="41">
        <v>0</v>
      </c>
      <c r="CB201" s="41">
        <v>2</v>
      </c>
      <c r="CC201" s="41">
        <v>0</v>
      </c>
      <c r="CD201" s="41">
        <v>0</v>
      </c>
      <c r="CE201" s="41">
        <v>0</v>
      </c>
      <c r="CF201" s="41">
        <v>0</v>
      </c>
      <c r="CG201" s="41">
        <v>0</v>
      </c>
      <c r="CH201" s="41">
        <v>0</v>
      </c>
      <c r="CI201" s="41">
        <v>0</v>
      </c>
      <c r="CJ201" s="1">
        <f t="shared" si="110"/>
        <v>4</v>
      </c>
      <c r="CK201" s="1">
        <f t="shared" si="111"/>
        <v>4</v>
      </c>
      <c r="CL201" s="3">
        <f t="shared" si="92"/>
        <v>1</v>
      </c>
      <c r="CM201" s="3">
        <f t="shared" si="93"/>
        <v>0</v>
      </c>
      <c r="CN201" s="3">
        <f t="shared" si="94"/>
        <v>3</v>
      </c>
      <c r="CO201" s="3">
        <f t="shared" si="95"/>
        <v>4</v>
      </c>
      <c r="CP201">
        <v>58.8</v>
      </c>
      <c r="CQ201">
        <v>94.4</v>
      </c>
      <c r="CR201">
        <v>-0.5</v>
      </c>
      <c r="CS201">
        <v>28</v>
      </c>
      <c r="CT201" s="3">
        <f t="shared" si="109"/>
        <v>26.572000000000003</v>
      </c>
      <c r="CU201">
        <v>5</v>
      </c>
      <c r="CV201">
        <v>0.75</v>
      </c>
      <c r="CW201" s="4">
        <v>1087</v>
      </c>
      <c r="CX201" s="62">
        <v>1088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51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51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2">
        <v>0</v>
      </c>
      <c r="DU201" s="3">
        <v>0</v>
      </c>
      <c r="DV201" s="3">
        <v>0</v>
      </c>
      <c r="DW201" s="3">
        <v>0</v>
      </c>
      <c r="DX201" s="3">
        <v>0</v>
      </c>
      <c r="DY201" s="58">
        <v>0</v>
      </c>
      <c r="DZ201" s="1">
        <v>8</v>
      </c>
      <c r="EA201" s="1">
        <v>21</v>
      </c>
      <c r="EB201" s="1">
        <v>16</v>
      </c>
      <c r="EC201" s="3">
        <v>5</v>
      </c>
      <c r="ED201" s="3">
        <v>0</v>
      </c>
      <c r="EE201" s="2">
        <v>0</v>
      </c>
      <c r="EF201" s="3">
        <v>19</v>
      </c>
      <c r="EG201" s="3">
        <v>18</v>
      </c>
      <c r="EH201" s="3">
        <v>9</v>
      </c>
      <c r="EI201" s="3">
        <v>0</v>
      </c>
      <c r="EJ201" s="3">
        <v>0</v>
      </c>
      <c r="EK201" s="2">
        <v>0</v>
      </c>
      <c r="EL201" s="3">
        <v>0</v>
      </c>
      <c r="EM201" s="3">
        <v>0</v>
      </c>
      <c r="EN201" s="3">
        <v>0</v>
      </c>
      <c r="EO201" s="3">
        <v>0</v>
      </c>
      <c r="EP201" s="2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2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2">
        <v>0</v>
      </c>
    </row>
    <row r="202" spans="1:163" s="1" customFormat="1">
      <c r="A202" t="s">
        <v>50</v>
      </c>
      <c r="B202" t="s">
        <v>118</v>
      </c>
      <c r="C202" t="s">
        <v>8</v>
      </c>
      <c r="D202">
        <v>11</v>
      </c>
      <c r="E202" t="s">
        <v>187</v>
      </c>
      <c r="F202" t="str">
        <f t="shared" si="99"/>
        <v>TSHE-L-11N</v>
      </c>
      <c r="G202" s="15"/>
      <c r="H202" s="49">
        <v>48.614840000000001</v>
      </c>
      <c r="J202" s="3">
        <v>113.86906</v>
      </c>
      <c r="L202" s="3">
        <v>1042</v>
      </c>
      <c r="M202" s="3">
        <v>4.7</v>
      </c>
      <c r="N202" s="3">
        <v>280</v>
      </c>
      <c r="O202" s="15">
        <v>37.9</v>
      </c>
      <c r="P202" s="16">
        <v>2</v>
      </c>
      <c r="Q202" s="3">
        <v>10</v>
      </c>
      <c r="R202" s="3">
        <v>0</v>
      </c>
      <c r="S202" s="3">
        <v>0</v>
      </c>
      <c r="T202" s="3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</v>
      </c>
      <c r="AH202">
        <v>0</v>
      </c>
      <c r="AI202">
        <v>0</v>
      </c>
      <c r="AJ202">
        <v>8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s="1">
        <f t="shared" si="100"/>
        <v>190</v>
      </c>
      <c r="BC202" s="3">
        <f t="shared" si="96"/>
        <v>80</v>
      </c>
      <c r="BD202" s="1">
        <f t="shared" si="97"/>
        <v>80</v>
      </c>
      <c r="BE202" s="1">
        <f t="shared" si="101"/>
        <v>0</v>
      </c>
      <c r="BF202" s="1">
        <f t="shared" si="98"/>
        <v>80</v>
      </c>
      <c r="BG202" s="1">
        <f t="shared" si="102"/>
        <v>90</v>
      </c>
      <c r="BH202" s="1">
        <f t="shared" si="103"/>
        <v>110</v>
      </c>
      <c r="BI202" s="1">
        <f t="shared" si="104"/>
        <v>20</v>
      </c>
      <c r="BJ202" s="1">
        <f t="shared" si="105"/>
        <v>110</v>
      </c>
      <c r="BK202" s="1">
        <f t="shared" si="106"/>
        <v>170</v>
      </c>
      <c r="BL202" s="1">
        <f t="shared" si="107"/>
        <v>20</v>
      </c>
      <c r="BM202" s="1">
        <f t="shared" si="108"/>
        <v>0</v>
      </c>
      <c r="BN202" s="41">
        <v>0</v>
      </c>
      <c r="BO202" s="41">
        <v>0</v>
      </c>
      <c r="BP202" s="41">
        <v>0</v>
      </c>
      <c r="BQ202" s="41">
        <v>0</v>
      </c>
      <c r="BR202" s="41">
        <v>0</v>
      </c>
      <c r="BS202" s="41">
        <v>0</v>
      </c>
      <c r="BT202" s="41">
        <v>0</v>
      </c>
      <c r="BU202" s="41">
        <v>0</v>
      </c>
      <c r="BV202" s="41">
        <v>1</v>
      </c>
      <c r="BW202" s="41">
        <v>0</v>
      </c>
      <c r="BX202" s="41">
        <v>0</v>
      </c>
      <c r="BY202" s="41">
        <v>0</v>
      </c>
      <c r="BZ202" s="41">
        <v>0</v>
      </c>
      <c r="CA202" s="41">
        <v>0</v>
      </c>
      <c r="CB202" s="41">
        <v>0</v>
      </c>
      <c r="CC202" s="41">
        <v>0</v>
      </c>
      <c r="CD202" s="41">
        <v>0</v>
      </c>
      <c r="CE202" s="41">
        <v>0</v>
      </c>
      <c r="CF202" s="41">
        <v>0</v>
      </c>
      <c r="CG202" s="41">
        <v>0</v>
      </c>
      <c r="CH202" s="41">
        <v>0</v>
      </c>
      <c r="CI202" s="41">
        <v>0</v>
      </c>
      <c r="CJ202" s="1">
        <f t="shared" si="110"/>
        <v>1</v>
      </c>
      <c r="CK202" s="1">
        <f t="shared" si="111"/>
        <v>1</v>
      </c>
      <c r="CL202" s="3">
        <f t="shared" si="92"/>
        <v>0</v>
      </c>
      <c r="CM202" s="3">
        <f t="shared" si="93"/>
        <v>0</v>
      </c>
      <c r="CN202" s="3">
        <f t="shared" si="94"/>
        <v>1</v>
      </c>
      <c r="CO202" s="3">
        <f t="shared" si="95"/>
        <v>1</v>
      </c>
      <c r="CP202">
        <v>65.599999999999994</v>
      </c>
      <c r="CQ202">
        <v>93.2</v>
      </c>
      <c r="CR202">
        <v>-6</v>
      </c>
      <c r="CS202">
        <v>28</v>
      </c>
      <c r="CT202" s="3">
        <f t="shared" si="109"/>
        <v>27.776</v>
      </c>
      <c r="CU202">
        <v>2</v>
      </c>
      <c r="CV202">
        <v>1</v>
      </c>
      <c r="CW202" s="1">
        <v>1085</v>
      </c>
      <c r="CX202" s="62">
        <v>1086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51">
        <v>0</v>
      </c>
      <c r="DE202" s="1">
        <v>1</v>
      </c>
      <c r="DF202" s="3">
        <v>0</v>
      </c>
      <c r="DG202" s="3">
        <v>0</v>
      </c>
      <c r="DH202" s="3">
        <v>0</v>
      </c>
      <c r="DI202" s="3">
        <v>0</v>
      </c>
      <c r="DJ202" s="51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1">
        <v>1</v>
      </c>
      <c r="DQ202" s="3">
        <v>0</v>
      </c>
      <c r="DR202" s="3">
        <v>0</v>
      </c>
      <c r="DS202" s="3">
        <v>0</v>
      </c>
      <c r="DT202" s="2">
        <v>0</v>
      </c>
      <c r="DU202" s="3">
        <v>0</v>
      </c>
      <c r="DV202" s="3">
        <v>0</v>
      </c>
      <c r="DW202" s="3">
        <v>0</v>
      </c>
      <c r="DX202" s="3">
        <v>0</v>
      </c>
      <c r="DY202" s="58">
        <v>0</v>
      </c>
      <c r="DZ202" s="1">
        <v>13</v>
      </c>
      <c r="EA202" s="1">
        <v>14</v>
      </c>
      <c r="EB202" s="1">
        <v>8</v>
      </c>
      <c r="EC202" s="3">
        <v>7</v>
      </c>
      <c r="ED202" s="3">
        <v>1</v>
      </c>
      <c r="EE202" s="2">
        <v>0</v>
      </c>
      <c r="EF202" s="3">
        <v>8</v>
      </c>
      <c r="EG202" s="3">
        <v>1</v>
      </c>
      <c r="EH202" s="3">
        <v>7</v>
      </c>
      <c r="EI202" s="3">
        <v>6</v>
      </c>
      <c r="EJ202" s="3">
        <v>0</v>
      </c>
      <c r="EK202" s="2">
        <v>0</v>
      </c>
      <c r="EL202" s="3">
        <v>0</v>
      </c>
      <c r="EM202" s="3">
        <v>0</v>
      </c>
      <c r="EN202" s="3">
        <v>0</v>
      </c>
      <c r="EO202" s="3">
        <v>0</v>
      </c>
      <c r="EP202" s="2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2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2">
        <v>0</v>
      </c>
      <c r="FG202" s="1" t="s">
        <v>462</v>
      </c>
    </row>
    <row r="203" spans="1:163" s="1" customFormat="1">
      <c r="A203" t="s">
        <v>50</v>
      </c>
      <c r="B203" t="s">
        <v>118</v>
      </c>
      <c r="C203" t="s">
        <v>8</v>
      </c>
      <c r="D203">
        <v>12</v>
      </c>
      <c r="E203" t="s">
        <v>186</v>
      </c>
      <c r="F203" t="str">
        <f t="shared" si="99"/>
        <v>TSHE-L-12C</v>
      </c>
      <c r="G203" s="15"/>
      <c r="H203" s="49">
        <v>48.615479999999998</v>
      </c>
      <c r="J203" s="3">
        <v>113.86823</v>
      </c>
      <c r="L203" s="3">
        <v>1053</v>
      </c>
      <c r="M203" s="3">
        <v>18.899999999999999</v>
      </c>
      <c r="N203" s="3">
        <v>295</v>
      </c>
      <c r="O203" s="15">
        <v>41</v>
      </c>
      <c r="P203" s="16">
        <v>1.8</v>
      </c>
      <c r="Q203" s="3">
        <v>10</v>
      </c>
      <c r="R203" s="3">
        <v>0</v>
      </c>
      <c r="S203" s="3">
        <v>0</v>
      </c>
      <c r="T203" s="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</v>
      </c>
      <c r="AJ203">
        <v>13</v>
      </c>
      <c r="AK203">
        <v>0</v>
      </c>
      <c r="AL203">
        <v>0</v>
      </c>
      <c r="AM203">
        <v>0</v>
      </c>
      <c r="AN203">
        <v>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s="1">
        <f t="shared" si="100"/>
        <v>210</v>
      </c>
      <c r="BC203" s="3">
        <f t="shared" si="96"/>
        <v>130</v>
      </c>
      <c r="BD203" s="1">
        <f t="shared" si="97"/>
        <v>130</v>
      </c>
      <c r="BE203" s="1">
        <f t="shared" si="101"/>
        <v>0</v>
      </c>
      <c r="BF203" s="1">
        <f t="shared" si="98"/>
        <v>130</v>
      </c>
      <c r="BG203" s="1">
        <f t="shared" si="102"/>
        <v>0</v>
      </c>
      <c r="BH203" s="1">
        <f t="shared" si="103"/>
        <v>40</v>
      </c>
      <c r="BI203" s="1">
        <f t="shared" si="104"/>
        <v>80</v>
      </c>
      <c r="BJ203" s="1">
        <f t="shared" si="105"/>
        <v>80</v>
      </c>
      <c r="BK203" s="1">
        <f t="shared" si="106"/>
        <v>130</v>
      </c>
      <c r="BL203" s="1">
        <f t="shared" si="107"/>
        <v>40</v>
      </c>
      <c r="BM203" s="1">
        <f t="shared" si="108"/>
        <v>40</v>
      </c>
      <c r="BN203" s="41">
        <v>0</v>
      </c>
      <c r="BO203" s="41">
        <v>0</v>
      </c>
      <c r="BP203" s="41">
        <v>0</v>
      </c>
      <c r="BQ203" s="41">
        <v>0</v>
      </c>
      <c r="BR203" s="41">
        <v>0</v>
      </c>
      <c r="BS203" s="41">
        <v>0</v>
      </c>
      <c r="BT203" s="41">
        <v>0</v>
      </c>
      <c r="BU203" s="41">
        <v>0</v>
      </c>
      <c r="BV203" s="41">
        <v>0</v>
      </c>
      <c r="BW203" s="41">
        <v>0</v>
      </c>
      <c r="BX203" s="41">
        <v>0</v>
      </c>
      <c r="BY203" s="41">
        <v>0</v>
      </c>
      <c r="BZ203" s="41">
        <v>4</v>
      </c>
      <c r="CA203" s="41">
        <v>0</v>
      </c>
      <c r="CB203" s="41">
        <v>0</v>
      </c>
      <c r="CC203" s="41">
        <v>0</v>
      </c>
      <c r="CD203" s="41">
        <v>0</v>
      </c>
      <c r="CE203" s="41">
        <v>0</v>
      </c>
      <c r="CF203" s="41">
        <v>0</v>
      </c>
      <c r="CG203" s="41">
        <v>0</v>
      </c>
      <c r="CH203" s="41">
        <v>0</v>
      </c>
      <c r="CI203" s="41">
        <v>0</v>
      </c>
      <c r="CJ203" s="1">
        <f t="shared" si="110"/>
        <v>4</v>
      </c>
      <c r="CK203" s="1">
        <f t="shared" si="111"/>
        <v>4</v>
      </c>
      <c r="CL203" s="3">
        <f t="shared" si="92"/>
        <v>4</v>
      </c>
      <c r="CM203" s="3">
        <f t="shared" si="93"/>
        <v>0</v>
      </c>
      <c r="CN203" s="3">
        <f t="shared" si="94"/>
        <v>0</v>
      </c>
      <c r="CO203" s="3">
        <f t="shared" si="95"/>
        <v>4</v>
      </c>
      <c r="CP203">
        <v>65.5</v>
      </c>
      <c r="CQ203">
        <v>98.8</v>
      </c>
      <c r="CR203">
        <v>0.3</v>
      </c>
      <c r="CS203">
        <v>31</v>
      </c>
      <c r="CT203" s="3">
        <f t="shared" si="109"/>
        <v>30.535</v>
      </c>
      <c r="CU203">
        <v>5</v>
      </c>
      <c r="CV203">
        <v>0.75</v>
      </c>
      <c r="CW203" s="3">
        <v>1089</v>
      </c>
      <c r="CX203" s="62">
        <v>1090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51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51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2">
        <v>0</v>
      </c>
      <c r="DU203" s="3">
        <v>0</v>
      </c>
      <c r="DV203" s="3">
        <v>0</v>
      </c>
      <c r="DW203" s="3">
        <v>0</v>
      </c>
      <c r="DX203" s="3">
        <v>0</v>
      </c>
      <c r="DY203" s="58">
        <v>0</v>
      </c>
      <c r="DZ203" s="3">
        <v>7</v>
      </c>
      <c r="EA203" s="1">
        <v>22</v>
      </c>
      <c r="EB203" s="3">
        <v>18</v>
      </c>
      <c r="EC203" s="3">
        <v>9</v>
      </c>
      <c r="ED203" s="3">
        <v>2</v>
      </c>
      <c r="EE203" s="2">
        <v>0</v>
      </c>
      <c r="EF203" s="3">
        <v>12</v>
      </c>
      <c r="EG203" s="3">
        <v>9</v>
      </c>
      <c r="EH203" s="3">
        <v>2</v>
      </c>
      <c r="EI203" s="3">
        <v>0</v>
      </c>
      <c r="EJ203" s="3">
        <v>1</v>
      </c>
      <c r="EK203" s="2">
        <v>0</v>
      </c>
      <c r="EL203" s="3">
        <v>0</v>
      </c>
      <c r="EM203" s="3">
        <v>0</v>
      </c>
      <c r="EN203" s="3">
        <v>0</v>
      </c>
      <c r="EO203" s="3">
        <v>0</v>
      </c>
      <c r="EP203" s="2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2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2">
        <v>0</v>
      </c>
    </row>
    <row r="204" spans="1:163" s="1" customFormat="1">
      <c r="A204" t="s">
        <v>50</v>
      </c>
      <c r="B204" t="s">
        <v>118</v>
      </c>
      <c r="C204" t="s">
        <v>8</v>
      </c>
      <c r="D204">
        <v>12</v>
      </c>
      <c r="E204" t="s">
        <v>187</v>
      </c>
      <c r="F204" t="str">
        <f t="shared" si="99"/>
        <v>TSHE-L-12N</v>
      </c>
      <c r="G204" s="15"/>
      <c r="H204" s="49">
        <v>48.615600000000001</v>
      </c>
      <c r="J204" s="3">
        <v>113.86829</v>
      </c>
      <c r="L204" s="3">
        <v>1046</v>
      </c>
      <c r="M204" s="3">
        <v>17.7</v>
      </c>
      <c r="N204" s="3">
        <v>310</v>
      </c>
      <c r="O204" s="15">
        <v>42.5</v>
      </c>
      <c r="P204" s="16">
        <v>2.2999999999999998</v>
      </c>
      <c r="Q204" s="3">
        <v>10</v>
      </c>
      <c r="R204" s="3">
        <v>0</v>
      </c>
      <c r="S204" s="3">
        <v>0</v>
      </c>
      <c r="T204" s="3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3</v>
      </c>
      <c r="AJ204">
        <v>8</v>
      </c>
      <c r="AK204">
        <v>0</v>
      </c>
      <c r="AL204">
        <v>0</v>
      </c>
      <c r="AM204">
        <v>0</v>
      </c>
      <c r="AN204">
        <v>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s="1">
        <f t="shared" si="100"/>
        <v>210</v>
      </c>
      <c r="BC204" s="3">
        <f t="shared" si="96"/>
        <v>80</v>
      </c>
      <c r="BD204" s="1">
        <f t="shared" si="97"/>
        <v>80</v>
      </c>
      <c r="BE204" s="1">
        <f t="shared" si="101"/>
        <v>0</v>
      </c>
      <c r="BF204" s="1">
        <f t="shared" si="98"/>
        <v>80</v>
      </c>
      <c r="BG204" s="1">
        <f t="shared" si="102"/>
        <v>10</v>
      </c>
      <c r="BH204" s="1">
        <f t="shared" si="103"/>
        <v>100</v>
      </c>
      <c r="BI204" s="1">
        <f t="shared" si="104"/>
        <v>120</v>
      </c>
      <c r="BJ204" s="1">
        <f t="shared" si="105"/>
        <v>130</v>
      </c>
      <c r="BK204" s="1">
        <f t="shared" si="106"/>
        <v>90</v>
      </c>
      <c r="BL204" s="1">
        <f t="shared" si="107"/>
        <v>90</v>
      </c>
      <c r="BM204" s="1">
        <f t="shared" si="108"/>
        <v>30</v>
      </c>
      <c r="BN204" s="41">
        <v>0</v>
      </c>
      <c r="BO204" s="41">
        <v>0</v>
      </c>
      <c r="BP204" s="41">
        <v>0</v>
      </c>
      <c r="BQ204" s="41">
        <v>0</v>
      </c>
      <c r="BR204" s="41">
        <v>0</v>
      </c>
      <c r="BS204" s="41">
        <v>0</v>
      </c>
      <c r="BT204" s="41">
        <v>0</v>
      </c>
      <c r="BU204" s="41">
        <v>0</v>
      </c>
      <c r="BV204" s="41">
        <v>0</v>
      </c>
      <c r="BW204" s="41">
        <v>1</v>
      </c>
      <c r="BX204" s="41">
        <v>0</v>
      </c>
      <c r="BY204" s="41">
        <v>0</v>
      </c>
      <c r="BZ204" s="41">
        <v>0</v>
      </c>
      <c r="CA204" s="41">
        <v>0</v>
      </c>
      <c r="CB204" s="41">
        <v>2</v>
      </c>
      <c r="CC204" s="41">
        <v>0</v>
      </c>
      <c r="CD204" s="41">
        <v>0</v>
      </c>
      <c r="CE204" s="41">
        <v>0</v>
      </c>
      <c r="CF204" s="41">
        <v>0</v>
      </c>
      <c r="CG204" s="41">
        <v>0</v>
      </c>
      <c r="CH204" s="41">
        <v>0</v>
      </c>
      <c r="CI204" s="41">
        <v>0</v>
      </c>
      <c r="CJ204" s="1">
        <f t="shared" si="110"/>
        <v>3</v>
      </c>
      <c r="CK204" s="1">
        <f t="shared" si="111"/>
        <v>2</v>
      </c>
      <c r="CL204" s="3">
        <f t="shared" si="92"/>
        <v>0</v>
      </c>
      <c r="CM204" s="3">
        <f t="shared" si="93"/>
        <v>0</v>
      </c>
      <c r="CN204" s="3">
        <f t="shared" si="94"/>
        <v>3</v>
      </c>
      <c r="CO204" s="3">
        <f t="shared" si="95"/>
        <v>2</v>
      </c>
      <c r="CP204">
        <v>50.2</v>
      </c>
      <c r="CQ204">
        <v>97.8</v>
      </c>
      <c r="CR204">
        <v>-3.2</v>
      </c>
      <c r="CS204">
        <v>26</v>
      </c>
      <c r="CT204" s="3">
        <f t="shared" si="109"/>
        <v>26.26</v>
      </c>
      <c r="CU204">
        <v>3</v>
      </c>
      <c r="CV204">
        <v>1</v>
      </c>
      <c r="CW204" s="3">
        <v>1091</v>
      </c>
      <c r="CX204" s="62">
        <v>1092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51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51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2">
        <v>0</v>
      </c>
      <c r="DU204" s="3">
        <v>0</v>
      </c>
      <c r="DV204" s="3">
        <v>0</v>
      </c>
      <c r="DW204" s="3">
        <v>0</v>
      </c>
      <c r="DX204" s="3">
        <v>0</v>
      </c>
      <c r="DY204" s="58">
        <v>0</v>
      </c>
      <c r="DZ204" s="3">
        <f>1*2</f>
        <v>2</v>
      </c>
      <c r="EA204" s="3">
        <f>2*34</f>
        <v>68</v>
      </c>
      <c r="EB204" s="3">
        <f>2*16</f>
        <v>32</v>
      </c>
      <c r="EC204" s="3">
        <f>2*3</f>
        <v>6</v>
      </c>
      <c r="ED204" s="3">
        <v>0</v>
      </c>
      <c r="EE204" s="2">
        <v>0</v>
      </c>
      <c r="EF204" s="3">
        <f>2*2</f>
        <v>4</v>
      </c>
      <c r="EG204" s="3">
        <f>2*6</f>
        <v>12</v>
      </c>
      <c r="EH204" s="3">
        <f>2*5</f>
        <v>10</v>
      </c>
      <c r="EI204" s="3">
        <v>2</v>
      </c>
      <c r="EJ204" s="3">
        <v>2</v>
      </c>
      <c r="EK204" s="2">
        <v>0</v>
      </c>
      <c r="EL204" s="3">
        <v>0</v>
      </c>
      <c r="EM204" s="3">
        <v>0</v>
      </c>
      <c r="EN204" s="3">
        <v>0</v>
      </c>
      <c r="EO204" s="3">
        <v>0</v>
      </c>
      <c r="EP204" s="2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2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2">
        <v>0</v>
      </c>
    </row>
    <row r="205" spans="1:163" s="1" customFormat="1">
      <c r="A205" t="s">
        <v>50</v>
      </c>
      <c r="B205" t="s">
        <v>118</v>
      </c>
      <c r="C205" t="s">
        <v>8</v>
      </c>
      <c r="D205">
        <v>13</v>
      </c>
      <c r="E205" t="s">
        <v>186</v>
      </c>
      <c r="F205" t="str">
        <f t="shared" si="99"/>
        <v>TSHE-L-13C</v>
      </c>
      <c r="G205" s="15"/>
      <c r="H205" s="49">
        <v>48.61645</v>
      </c>
      <c r="J205" s="3">
        <v>113.86935</v>
      </c>
      <c r="L205" s="3">
        <v>1036</v>
      </c>
      <c r="M205" s="3">
        <v>5.6</v>
      </c>
      <c r="N205" s="3">
        <v>260</v>
      </c>
      <c r="O205" s="15">
        <v>46</v>
      </c>
      <c r="P205" s="16">
        <v>2</v>
      </c>
      <c r="Q205" s="3">
        <v>10</v>
      </c>
      <c r="R205" s="3">
        <v>0</v>
      </c>
      <c r="S205" s="3">
        <v>0</v>
      </c>
      <c r="T205" s="3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2</v>
      </c>
      <c r="AJ205">
        <v>15</v>
      </c>
      <c r="AK205">
        <v>0</v>
      </c>
      <c r="AL205">
        <v>0</v>
      </c>
      <c r="AM205">
        <v>0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s="1">
        <f t="shared" si="100"/>
        <v>240</v>
      </c>
      <c r="BC205" s="3">
        <f t="shared" si="96"/>
        <v>150</v>
      </c>
      <c r="BD205" s="1">
        <f t="shared" si="97"/>
        <v>150</v>
      </c>
      <c r="BE205" s="1">
        <f t="shared" si="101"/>
        <v>0</v>
      </c>
      <c r="BF205" s="1">
        <f t="shared" si="98"/>
        <v>150</v>
      </c>
      <c r="BG205" s="1">
        <f t="shared" si="102"/>
        <v>30</v>
      </c>
      <c r="BH205" s="1">
        <f t="shared" si="103"/>
        <v>70</v>
      </c>
      <c r="BI205" s="1">
        <f t="shared" si="104"/>
        <v>60</v>
      </c>
      <c r="BJ205" s="1">
        <f t="shared" si="105"/>
        <v>90</v>
      </c>
      <c r="BK205" s="1">
        <f t="shared" si="106"/>
        <v>180</v>
      </c>
      <c r="BL205" s="1">
        <f t="shared" si="107"/>
        <v>40</v>
      </c>
      <c r="BM205" s="1">
        <f t="shared" si="108"/>
        <v>20</v>
      </c>
      <c r="BN205" s="41">
        <v>0</v>
      </c>
      <c r="BO205" s="41">
        <v>0</v>
      </c>
      <c r="BP205" s="41">
        <v>0</v>
      </c>
      <c r="BQ205" s="41">
        <v>0</v>
      </c>
      <c r="BR205" s="41">
        <v>0</v>
      </c>
      <c r="BS205" s="41">
        <v>0</v>
      </c>
      <c r="BT205" s="41">
        <v>0</v>
      </c>
      <c r="BU205" s="41">
        <v>0</v>
      </c>
      <c r="BV205" s="41">
        <v>0</v>
      </c>
      <c r="BW205" s="41">
        <v>0</v>
      </c>
      <c r="BX205" s="41">
        <v>0</v>
      </c>
      <c r="BY205" s="41">
        <v>0</v>
      </c>
      <c r="BZ205" s="41">
        <v>0</v>
      </c>
      <c r="CA205" s="41">
        <v>0</v>
      </c>
      <c r="CB205" s="41">
        <v>1</v>
      </c>
      <c r="CC205" s="41">
        <v>0</v>
      </c>
      <c r="CD205" s="41">
        <v>0</v>
      </c>
      <c r="CE205" s="41">
        <v>0</v>
      </c>
      <c r="CF205" s="41">
        <v>0</v>
      </c>
      <c r="CG205" s="41">
        <v>0</v>
      </c>
      <c r="CH205" s="41">
        <v>0</v>
      </c>
      <c r="CI205" s="41">
        <v>0</v>
      </c>
      <c r="CJ205" s="1">
        <f t="shared" si="110"/>
        <v>1</v>
      </c>
      <c r="CK205" s="1">
        <f t="shared" si="111"/>
        <v>1</v>
      </c>
      <c r="CL205" s="3">
        <f t="shared" si="92"/>
        <v>0</v>
      </c>
      <c r="CM205" s="3">
        <f t="shared" si="93"/>
        <v>0</v>
      </c>
      <c r="CN205" s="3">
        <f t="shared" si="94"/>
        <v>1</v>
      </c>
      <c r="CO205" s="3">
        <f t="shared" si="95"/>
        <v>1</v>
      </c>
      <c r="CP205">
        <v>63.4</v>
      </c>
      <c r="CQ205">
        <v>96</v>
      </c>
      <c r="CR205">
        <v>-8.8000000000000007</v>
      </c>
      <c r="CS205">
        <v>32</v>
      </c>
      <c r="CT205" s="3">
        <f t="shared" si="109"/>
        <v>33.536000000000001</v>
      </c>
      <c r="CU205" s="29"/>
      <c r="CV205">
        <v>0.5</v>
      </c>
      <c r="CW205" s="3">
        <v>1095</v>
      </c>
      <c r="CX205" s="62">
        <v>1096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51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51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2">
        <v>0</v>
      </c>
      <c r="DU205" s="3">
        <v>0</v>
      </c>
      <c r="DV205" s="3">
        <v>0</v>
      </c>
      <c r="DW205" s="3">
        <v>0</v>
      </c>
      <c r="DX205" s="3">
        <v>0</v>
      </c>
      <c r="DY205" s="58">
        <v>0</v>
      </c>
      <c r="DZ205" s="3">
        <v>2</v>
      </c>
      <c r="EA205" s="3">
        <v>2</v>
      </c>
      <c r="EB205" s="3">
        <v>0</v>
      </c>
      <c r="EC205" s="3">
        <v>0</v>
      </c>
      <c r="ED205" s="3">
        <v>0</v>
      </c>
      <c r="EE205" s="2">
        <v>0</v>
      </c>
      <c r="EF205" s="3">
        <v>15</v>
      </c>
      <c r="EG205" s="3">
        <v>1</v>
      </c>
      <c r="EH205" s="3">
        <v>0</v>
      </c>
      <c r="EI205" s="3">
        <v>0</v>
      </c>
      <c r="EJ205" s="3">
        <v>0</v>
      </c>
      <c r="EK205" s="2">
        <v>0</v>
      </c>
      <c r="EL205" s="3">
        <v>0</v>
      </c>
      <c r="EM205" s="3">
        <v>0</v>
      </c>
      <c r="EN205" s="3">
        <v>0</v>
      </c>
      <c r="EO205" s="3">
        <v>0</v>
      </c>
      <c r="EP205" s="2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2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2">
        <v>0</v>
      </c>
    </row>
    <row r="206" spans="1:163" s="1" customFormat="1">
      <c r="A206" t="s">
        <v>50</v>
      </c>
      <c r="B206" t="s">
        <v>118</v>
      </c>
      <c r="C206" t="s">
        <v>8</v>
      </c>
      <c r="D206">
        <v>13</v>
      </c>
      <c r="E206" t="s">
        <v>187</v>
      </c>
      <c r="F206" t="str">
        <f t="shared" si="99"/>
        <v>TSHE-L-13N</v>
      </c>
      <c r="G206" s="15"/>
      <c r="H206" s="49">
        <v>48.616230000000002</v>
      </c>
      <c r="J206" s="3">
        <v>113.86897999999999</v>
      </c>
      <c r="L206" s="3">
        <v>1045</v>
      </c>
      <c r="M206" s="3">
        <v>21.4</v>
      </c>
      <c r="N206" s="3">
        <v>260</v>
      </c>
      <c r="O206" s="15">
        <v>44.4</v>
      </c>
      <c r="P206" s="16">
        <v>2.2999999999999998</v>
      </c>
      <c r="Q206" s="3">
        <v>10</v>
      </c>
      <c r="R206" s="3">
        <v>0</v>
      </c>
      <c r="S206" s="3">
        <v>0</v>
      </c>
      <c r="T206" s="3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11</v>
      </c>
      <c r="AK206">
        <v>0</v>
      </c>
      <c r="AL206">
        <v>2</v>
      </c>
      <c r="AM206">
        <v>0</v>
      </c>
      <c r="AN206">
        <v>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s="1">
        <f t="shared" si="100"/>
        <v>240</v>
      </c>
      <c r="BC206" s="3">
        <f t="shared" si="96"/>
        <v>110</v>
      </c>
      <c r="BD206" s="1">
        <f t="shared" si="97"/>
        <v>110</v>
      </c>
      <c r="BE206" s="1">
        <f t="shared" si="101"/>
        <v>20</v>
      </c>
      <c r="BF206" s="1">
        <f t="shared" si="98"/>
        <v>130</v>
      </c>
      <c r="BG206" s="1">
        <f t="shared" si="102"/>
        <v>20</v>
      </c>
      <c r="BH206" s="1">
        <f t="shared" si="103"/>
        <v>110</v>
      </c>
      <c r="BI206" s="1">
        <f t="shared" si="104"/>
        <v>90</v>
      </c>
      <c r="BJ206" s="1">
        <f t="shared" si="105"/>
        <v>110</v>
      </c>
      <c r="BK206" s="1">
        <f t="shared" si="106"/>
        <v>130</v>
      </c>
      <c r="BL206" s="1">
        <f t="shared" si="107"/>
        <v>90</v>
      </c>
      <c r="BM206" s="1">
        <f t="shared" si="108"/>
        <v>20</v>
      </c>
      <c r="BN206" s="41">
        <v>0</v>
      </c>
      <c r="BO206" s="41">
        <v>0</v>
      </c>
      <c r="BP206" s="41">
        <v>0</v>
      </c>
      <c r="BQ206" s="41">
        <v>0</v>
      </c>
      <c r="BR206" s="41">
        <v>0</v>
      </c>
      <c r="BS206" s="41">
        <v>0</v>
      </c>
      <c r="BT206" s="41">
        <v>0</v>
      </c>
      <c r="BU206" s="41">
        <v>0</v>
      </c>
      <c r="BV206" s="41">
        <v>0</v>
      </c>
      <c r="BW206" s="41">
        <v>0</v>
      </c>
      <c r="BX206" s="41">
        <v>0</v>
      </c>
      <c r="BY206" s="41">
        <v>0</v>
      </c>
      <c r="BZ206" s="41">
        <v>0</v>
      </c>
      <c r="CA206" s="41">
        <v>0</v>
      </c>
      <c r="CB206" s="41">
        <v>1</v>
      </c>
      <c r="CC206" s="41">
        <v>0</v>
      </c>
      <c r="CD206" s="41">
        <v>0</v>
      </c>
      <c r="CE206" s="41">
        <v>0</v>
      </c>
      <c r="CF206" s="41">
        <v>0</v>
      </c>
      <c r="CG206" s="41">
        <v>0</v>
      </c>
      <c r="CH206" s="41">
        <v>0</v>
      </c>
      <c r="CI206" s="41">
        <v>0</v>
      </c>
      <c r="CJ206" s="1">
        <f t="shared" si="110"/>
        <v>1</v>
      </c>
      <c r="CK206" s="1">
        <f t="shared" si="111"/>
        <v>1</v>
      </c>
      <c r="CL206" s="3">
        <f t="shared" si="92"/>
        <v>0</v>
      </c>
      <c r="CM206" s="3">
        <f t="shared" si="93"/>
        <v>0</v>
      </c>
      <c r="CN206" s="3">
        <f t="shared" si="94"/>
        <v>1</v>
      </c>
      <c r="CO206" s="3">
        <f t="shared" si="95"/>
        <v>1</v>
      </c>
      <c r="CP206">
        <v>67.400000000000006</v>
      </c>
      <c r="CQ206">
        <v>87.5</v>
      </c>
      <c r="CR206">
        <v>-6.2</v>
      </c>
      <c r="CS206">
        <v>28</v>
      </c>
      <c r="CT206" s="3">
        <f t="shared" si="109"/>
        <v>26.236000000000001</v>
      </c>
      <c r="CU206">
        <v>2</v>
      </c>
      <c r="CV206">
        <v>1</v>
      </c>
      <c r="CW206" s="3">
        <v>1093</v>
      </c>
      <c r="CX206" s="62">
        <v>1094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51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51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2">
        <v>0</v>
      </c>
      <c r="DU206" s="3">
        <v>0</v>
      </c>
      <c r="DV206" s="3">
        <v>0</v>
      </c>
      <c r="DW206" s="3">
        <v>0</v>
      </c>
      <c r="DX206" s="3">
        <v>0</v>
      </c>
      <c r="DY206" s="58">
        <v>0</v>
      </c>
      <c r="DZ206" s="3">
        <v>24</v>
      </c>
      <c r="EA206" s="3">
        <v>19</v>
      </c>
      <c r="EB206" s="3">
        <v>7</v>
      </c>
      <c r="EC206" s="3">
        <v>0</v>
      </c>
      <c r="ED206" s="3">
        <v>0</v>
      </c>
      <c r="EE206" s="2">
        <v>0</v>
      </c>
      <c r="EF206" s="3">
        <v>5</v>
      </c>
      <c r="EG206" s="3">
        <v>9</v>
      </c>
      <c r="EH206" s="3">
        <v>7</v>
      </c>
      <c r="EI206" s="3">
        <v>1</v>
      </c>
      <c r="EJ206" s="3">
        <v>0</v>
      </c>
      <c r="EK206" s="2">
        <v>0</v>
      </c>
      <c r="EL206" s="3">
        <v>0</v>
      </c>
      <c r="EM206" s="3">
        <v>0</v>
      </c>
      <c r="EN206" s="3">
        <v>0</v>
      </c>
      <c r="EO206" s="3">
        <v>0</v>
      </c>
      <c r="EP206" s="2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2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2">
        <v>0</v>
      </c>
    </row>
    <row r="207" spans="1:163" s="1" customFormat="1">
      <c r="A207" t="s">
        <v>50</v>
      </c>
      <c r="B207" t="s">
        <v>118</v>
      </c>
      <c r="C207" t="s">
        <v>7</v>
      </c>
      <c r="D207">
        <v>1</v>
      </c>
      <c r="E207" t="s">
        <v>186</v>
      </c>
      <c r="F207" t="str">
        <f t="shared" si="99"/>
        <v>TSHE-M-1C</v>
      </c>
      <c r="G207" s="15"/>
      <c r="H207" s="49">
        <v>48.611499999999999</v>
      </c>
      <c r="J207" s="3">
        <v>113.86185999999999</v>
      </c>
      <c r="L207" s="3">
        <v>1178</v>
      </c>
      <c r="M207" s="3">
        <v>44.4</v>
      </c>
      <c r="N207" s="3">
        <v>245</v>
      </c>
      <c r="O207" s="15">
        <v>29.7</v>
      </c>
      <c r="P207" s="16">
        <v>1.2</v>
      </c>
      <c r="Q207" s="3">
        <v>10</v>
      </c>
      <c r="R207" s="3">
        <v>0</v>
      </c>
      <c r="S207" s="3">
        <v>0</v>
      </c>
      <c r="T207" s="3">
        <v>0</v>
      </c>
      <c r="U207" s="3">
        <v>4</v>
      </c>
      <c r="V207" s="3">
        <v>0</v>
      </c>
      <c r="W207" s="3">
        <v>2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>
        <v>1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 s="1">
        <v>0</v>
      </c>
      <c r="BB207" s="1">
        <f t="shared" si="100"/>
        <v>120</v>
      </c>
      <c r="BC207" s="3">
        <f t="shared" si="96"/>
        <v>20</v>
      </c>
      <c r="BD207" s="1">
        <f t="shared" si="97"/>
        <v>20</v>
      </c>
      <c r="BE207" s="1">
        <f t="shared" si="101"/>
        <v>0</v>
      </c>
      <c r="BF207" s="1">
        <f t="shared" si="98"/>
        <v>20</v>
      </c>
      <c r="BG207" s="1">
        <f t="shared" si="102"/>
        <v>70</v>
      </c>
      <c r="BH207" s="1">
        <f t="shared" si="103"/>
        <v>70</v>
      </c>
      <c r="BI207" s="1">
        <f t="shared" si="104"/>
        <v>30</v>
      </c>
      <c r="BJ207" s="1">
        <f t="shared" si="105"/>
        <v>100</v>
      </c>
      <c r="BK207" s="1">
        <f t="shared" si="106"/>
        <v>90</v>
      </c>
      <c r="BL207" s="1">
        <f t="shared" si="107"/>
        <v>0</v>
      </c>
      <c r="BM207" s="1">
        <f t="shared" si="108"/>
        <v>30</v>
      </c>
      <c r="BN207" s="41">
        <v>0</v>
      </c>
      <c r="BO207" s="41">
        <v>0</v>
      </c>
      <c r="BP207" s="41">
        <v>3</v>
      </c>
      <c r="BQ207" s="41">
        <v>0</v>
      </c>
      <c r="BR207" s="41">
        <v>0</v>
      </c>
      <c r="BS207" s="41">
        <v>0</v>
      </c>
      <c r="BT207" s="41">
        <v>0</v>
      </c>
      <c r="BU207" s="41">
        <v>0</v>
      </c>
      <c r="BV207" s="41">
        <v>1</v>
      </c>
      <c r="BW207" s="41">
        <v>0</v>
      </c>
      <c r="BX207" s="41">
        <v>0</v>
      </c>
      <c r="BY207" s="41">
        <v>0</v>
      </c>
      <c r="BZ207" s="41">
        <v>1</v>
      </c>
      <c r="CA207" s="41">
        <v>0</v>
      </c>
      <c r="CB207" s="41">
        <v>0</v>
      </c>
      <c r="CC207" s="41">
        <v>0</v>
      </c>
      <c r="CD207" s="41">
        <v>0</v>
      </c>
      <c r="CE207" s="41">
        <v>0</v>
      </c>
      <c r="CF207" s="41">
        <v>2</v>
      </c>
      <c r="CG207" s="41">
        <v>1</v>
      </c>
      <c r="CH207" s="41">
        <v>0</v>
      </c>
      <c r="CI207" s="41">
        <v>0</v>
      </c>
      <c r="CJ207" s="1">
        <f t="shared" si="110"/>
        <v>8</v>
      </c>
      <c r="CK207" s="1">
        <f t="shared" si="111"/>
        <v>7</v>
      </c>
      <c r="CL207" s="3">
        <f t="shared" si="92"/>
        <v>1</v>
      </c>
      <c r="CM207" s="3">
        <f t="shared" si="93"/>
        <v>0</v>
      </c>
      <c r="CN207" s="3">
        <f t="shared" si="94"/>
        <v>7</v>
      </c>
      <c r="CO207" s="3">
        <f t="shared" si="95"/>
        <v>7</v>
      </c>
      <c r="CP207">
        <v>24.4</v>
      </c>
      <c r="CQ207">
        <v>111</v>
      </c>
      <c r="CR207">
        <v>-11.3</v>
      </c>
      <c r="CS207">
        <v>17</v>
      </c>
      <c r="CT207" s="3">
        <f t="shared" si="109"/>
        <v>20.791</v>
      </c>
      <c r="CU207">
        <v>4</v>
      </c>
      <c r="CV207">
        <v>0.4</v>
      </c>
      <c r="CW207">
        <v>825</v>
      </c>
      <c r="CX207" s="62">
        <v>826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51">
        <v>0</v>
      </c>
      <c r="DE207" s="3">
        <v>3</v>
      </c>
      <c r="DF207" s="3">
        <v>0</v>
      </c>
      <c r="DG207" s="3">
        <v>0</v>
      </c>
      <c r="DH207" s="3">
        <v>0</v>
      </c>
      <c r="DI207" s="3">
        <v>0</v>
      </c>
      <c r="DJ207" s="2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51">
        <v>0</v>
      </c>
      <c r="DU207" s="3">
        <v>0</v>
      </c>
      <c r="DV207" s="3">
        <v>0</v>
      </c>
      <c r="DW207" s="3">
        <v>0</v>
      </c>
      <c r="DX207" s="3">
        <v>0</v>
      </c>
      <c r="DY207" s="51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2">
        <v>0</v>
      </c>
      <c r="EF207" s="3">
        <v>0</v>
      </c>
      <c r="EG207" s="3">
        <v>1</v>
      </c>
      <c r="EH207" s="3">
        <v>0</v>
      </c>
      <c r="EI207" s="3">
        <v>1</v>
      </c>
      <c r="EJ207" s="3">
        <v>0</v>
      </c>
      <c r="EK207" s="2">
        <v>0</v>
      </c>
      <c r="EL207" s="3">
        <v>0</v>
      </c>
      <c r="EM207" s="3">
        <v>0</v>
      </c>
      <c r="EN207" s="3">
        <v>0</v>
      </c>
      <c r="EO207" s="3">
        <v>0</v>
      </c>
      <c r="EP207" s="2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2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2">
        <v>0</v>
      </c>
    </row>
    <row r="208" spans="1:163" s="1" customFormat="1">
      <c r="A208" t="s">
        <v>50</v>
      </c>
      <c r="B208" t="s">
        <v>118</v>
      </c>
      <c r="C208" t="s">
        <v>7</v>
      </c>
      <c r="D208">
        <v>1</v>
      </c>
      <c r="E208" t="s">
        <v>187</v>
      </c>
      <c r="F208" t="str">
        <f t="shared" si="99"/>
        <v>TSHE-M-1N</v>
      </c>
      <c r="G208" s="15"/>
      <c r="H208" s="49">
        <v>48.611429999999999</v>
      </c>
      <c r="J208" s="3">
        <v>113.86184</v>
      </c>
      <c r="L208" s="3">
        <v>1176</v>
      </c>
      <c r="M208" s="3">
        <v>22.4</v>
      </c>
      <c r="N208" s="3">
        <v>315</v>
      </c>
      <c r="O208" s="15">
        <v>32.200000000000003</v>
      </c>
      <c r="P208" s="16">
        <v>1.2</v>
      </c>
      <c r="Q208" s="3">
        <v>10</v>
      </c>
      <c r="R208" s="3">
        <v>0</v>
      </c>
      <c r="S208" s="3">
        <v>0</v>
      </c>
      <c r="T208" s="3">
        <v>0</v>
      </c>
      <c r="U208" s="3">
        <v>2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>
        <v>4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0</v>
      </c>
      <c r="AY208">
        <v>0</v>
      </c>
      <c r="AZ208">
        <v>0</v>
      </c>
      <c r="BA208" s="1">
        <v>0</v>
      </c>
      <c r="BB208" s="1">
        <f t="shared" si="100"/>
        <v>100</v>
      </c>
      <c r="BC208" s="3">
        <f t="shared" si="96"/>
        <v>20</v>
      </c>
      <c r="BD208" s="1">
        <f t="shared" si="97"/>
        <v>20</v>
      </c>
      <c r="BE208" s="1">
        <f t="shared" si="101"/>
        <v>0</v>
      </c>
      <c r="BF208" s="1">
        <f t="shared" si="98"/>
        <v>20</v>
      </c>
      <c r="BG208" s="1">
        <f t="shared" si="102"/>
        <v>80</v>
      </c>
      <c r="BH208" s="1">
        <f t="shared" si="103"/>
        <v>80</v>
      </c>
      <c r="BI208" s="1">
        <f t="shared" si="104"/>
        <v>0</v>
      </c>
      <c r="BJ208" s="1">
        <f t="shared" si="105"/>
        <v>80</v>
      </c>
      <c r="BK208" s="1">
        <f t="shared" si="106"/>
        <v>100</v>
      </c>
      <c r="BL208" s="1">
        <f t="shared" si="107"/>
        <v>0</v>
      </c>
      <c r="BM208" s="1">
        <f t="shared" si="108"/>
        <v>0</v>
      </c>
      <c r="BN208" s="41">
        <v>0</v>
      </c>
      <c r="BO208" s="41">
        <v>0</v>
      </c>
      <c r="BP208" s="41">
        <v>1</v>
      </c>
      <c r="BQ208" s="41">
        <v>0</v>
      </c>
      <c r="BR208" s="41">
        <v>0</v>
      </c>
      <c r="BS208" s="41">
        <v>0</v>
      </c>
      <c r="BT208" s="41">
        <v>0</v>
      </c>
      <c r="BU208" s="41">
        <v>0</v>
      </c>
      <c r="BV208" s="41">
        <v>0</v>
      </c>
      <c r="BW208" s="41">
        <v>0</v>
      </c>
      <c r="BX208" s="41">
        <v>0</v>
      </c>
      <c r="BY208" s="41">
        <v>0</v>
      </c>
      <c r="BZ208" s="41">
        <v>1</v>
      </c>
      <c r="CA208" s="41">
        <v>0</v>
      </c>
      <c r="CB208" s="41">
        <v>0</v>
      </c>
      <c r="CC208" s="41">
        <v>0</v>
      </c>
      <c r="CD208" s="41">
        <v>0</v>
      </c>
      <c r="CE208" s="41">
        <v>0</v>
      </c>
      <c r="CF208" s="41">
        <v>0</v>
      </c>
      <c r="CG208" s="41">
        <v>0</v>
      </c>
      <c r="CH208" s="41">
        <v>0</v>
      </c>
      <c r="CI208" s="41">
        <v>0</v>
      </c>
      <c r="CJ208" s="1">
        <f t="shared" si="110"/>
        <v>2</v>
      </c>
      <c r="CK208" s="1">
        <f t="shared" si="111"/>
        <v>2</v>
      </c>
      <c r="CL208" s="3">
        <f t="shared" si="92"/>
        <v>1</v>
      </c>
      <c r="CM208" s="3">
        <f t="shared" si="93"/>
        <v>0</v>
      </c>
      <c r="CN208" s="3">
        <f t="shared" si="94"/>
        <v>1</v>
      </c>
      <c r="CO208" s="3">
        <f t="shared" si="95"/>
        <v>2</v>
      </c>
      <c r="CP208">
        <v>25.6</v>
      </c>
      <c r="CQ208">
        <v>112</v>
      </c>
      <c r="CR208">
        <v>10.1</v>
      </c>
      <c r="CS208">
        <v>19</v>
      </c>
      <c r="CT208" s="3">
        <f t="shared" si="109"/>
        <v>19.361000000000001</v>
      </c>
      <c r="CU208">
        <v>1</v>
      </c>
      <c r="CV208">
        <v>0.9</v>
      </c>
      <c r="CW208">
        <v>823</v>
      </c>
      <c r="CX208" s="62">
        <v>824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51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2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51">
        <v>0</v>
      </c>
      <c r="DU208" s="3">
        <v>0</v>
      </c>
      <c r="DV208" s="3">
        <v>0</v>
      </c>
      <c r="DW208" s="3">
        <v>0</v>
      </c>
      <c r="DX208" s="3">
        <v>0</v>
      </c>
      <c r="DY208" s="51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2">
        <v>0</v>
      </c>
      <c r="EF208" s="3">
        <v>0</v>
      </c>
      <c r="EG208" s="3">
        <v>0</v>
      </c>
      <c r="EH208" s="3">
        <v>0</v>
      </c>
      <c r="EI208" s="3">
        <v>1</v>
      </c>
      <c r="EJ208" s="3">
        <v>0</v>
      </c>
      <c r="EK208" s="2">
        <v>0</v>
      </c>
      <c r="EL208" s="3">
        <v>0</v>
      </c>
      <c r="EM208" s="3">
        <v>0</v>
      </c>
      <c r="EN208" s="3">
        <v>0</v>
      </c>
      <c r="EO208" s="3">
        <v>0</v>
      </c>
      <c r="EP208" s="2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2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2">
        <v>0</v>
      </c>
    </row>
    <row r="209" spans="1:163">
      <c r="A209" t="s">
        <v>50</v>
      </c>
      <c r="B209" t="s">
        <v>118</v>
      </c>
      <c r="C209" t="s">
        <v>7</v>
      </c>
      <c r="D209">
        <v>2</v>
      </c>
      <c r="E209" t="s">
        <v>186</v>
      </c>
      <c r="F209" t="str">
        <f t="shared" si="99"/>
        <v>TSHE-M-2C</v>
      </c>
      <c r="H209" s="49">
        <v>48.611930000000001</v>
      </c>
      <c r="J209" s="3">
        <v>113.86118</v>
      </c>
      <c r="L209" s="3">
        <v>1198</v>
      </c>
      <c r="M209" s="3">
        <v>28.9</v>
      </c>
      <c r="N209" s="3">
        <v>295</v>
      </c>
      <c r="O209" s="15">
        <v>28.1</v>
      </c>
      <c r="P209" s="16">
        <v>1.1000000000000001</v>
      </c>
      <c r="Q209" s="3">
        <v>10</v>
      </c>
      <c r="R209" s="3">
        <v>0</v>
      </c>
      <c r="S209" s="3">
        <v>0</v>
      </c>
      <c r="T209" s="3">
        <v>0</v>
      </c>
      <c r="U209" s="3">
        <v>3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>
        <v>1</v>
      </c>
      <c r="AH209">
        <v>0</v>
      </c>
      <c r="AI209">
        <v>0</v>
      </c>
      <c r="AJ209">
        <v>16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s="1">
        <v>0</v>
      </c>
      <c r="BB209" s="1">
        <f t="shared" si="100"/>
        <v>200</v>
      </c>
      <c r="BC209" s="3">
        <f t="shared" si="96"/>
        <v>160</v>
      </c>
      <c r="BD209" s="1">
        <f t="shared" si="97"/>
        <v>160</v>
      </c>
      <c r="BE209" s="1">
        <f t="shared" si="101"/>
        <v>0</v>
      </c>
      <c r="BF209" s="1">
        <f t="shared" si="98"/>
        <v>160</v>
      </c>
      <c r="BG209" s="1">
        <f t="shared" si="102"/>
        <v>40</v>
      </c>
      <c r="BH209" s="1">
        <f t="shared" si="103"/>
        <v>40</v>
      </c>
      <c r="BI209" s="1">
        <f t="shared" si="104"/>
        <v>0</v>
      </c>
      <c r="BJ209" s="1">
        <f t="shared" si="105"/>
        <v>40</v>
      </c>
      <c r="BK209" s="1">
        <f t="shared" si="106"/>
        <v>200</v>
      </c>
      <c r="BL209" s="1">
        <f t="shared" si="107"/>
        <v>0</v>
      </c>
      <c r="BM209" s="1">
        <f t="shared" si="108"/>
        <v>0</v>
      </c>
      <c r="BN209" s="41">
        <v>0</v>
      </c>
      <c r="BO209" s="41">
        <v>0</v>
      </c>
      <c r="BP209" s="41">
        <v>1</v>
      </c>
      <c r="BQ209" s="41">
        <v>0</v>
      </c>
      <c r="BR209" s="41">
        <v>0</v>
      </c>
      <c r="BS209" s="41">
        <v>0</v>
      </c>
      <c r="BT209" s="41">
        <v>0</v>
      </c>
      <c r="BU209" s="41">
        <v>0</v>
      </c>
      <c r="BV209" s="41">
        <v>0</v>
      </c>
      <c r="BW209" s="41">
        <v>0</v>
      </c>
      <c r="BX209" s="41">
        <v>0</v>
      </c>
      <c r="BY209" s="41">
        <v>0</v>
      </c>
      <c r="BZ209" s="41">
        <v>8</v>
      </c>
      <c r="CA209" s="41">
        <v>0</v>
      </c>
      <c r="CB209" s="41">
        <v>0</v>
      </c>
      <c r="CC209" s="41">
        <v>0</v>
      </c>
      <c r="CD209" s="41">
        <v>0</v>
      </c>
      <c r="CE209" s="41">
        <v>0</v>
      </c>
      <c r="CF209" s="41">
        <v>0</v>
      </c>
      <c r="CG209" s="41">
        <v>0</v>
      </c>
      <c r="CH209" s="41">
        <v>0</v>
      </c>
      <c r="CI209" s="41">
        <v>0</v>
      </c>
      <c r="CJ209" s="1">
        <f t="shared" si="110"/>
        <v>9</v>
      </c>
      <c r="CK209" s="1">
        <f t="shared" si="111"/>
        <v>9</v>
      </c>
      <c r="CL209" s="3">
        <f t="shared" si="92"/>
        <v>8</v>
      </c>
      <c r="CM209" s="3">
        <f t="shared" si="93"/>
        <v>0</v>
      </c>
      <c r="CN209" s="3">
        <f t="shared" si="94"/>
        <v>1</v>
      </c>
      <c r="CO209" s="3">
        <f t="shared" si="95"/>
        <v>9</v>
      </c>
      <c r="CP209">
        <v>59.8</v>
      </c>
      <c r="CQ209">
        <v>109</v>
      </c>
      <c r="CR209">
        <v>-1.9</v>
      </c>
      <c r="CS209">
        <v>20</v>
      </c>
      <c r="CT209" s="3">
        <f t="shared" si="109"/>
        <v>22.18</v>
      </c>
      <c r="CU209">
        <v>8</v>
      </c>
      <c r="CV209">
        <v>0.9</v>
      </c>
      <c r="CW209">
        <v>829</v>
      </c>
      <c r="CX209" s="62">
        <v>830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51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2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51">
        <v>0</v>
      </c>
      <c r="DU209" s="3">
        <v>0</v>
      </c>
      <c r="DV209" s="3">
        <v>0</v>
      </c>
      <c r="DW209" s="3">
        <v>0</v>
      </c>
      <c r="DX209" s="3">
        <v>0</v>
      </c>
      <c r="DY209" s="51">
        <v>0</v>
      </c>
      <c r="DZ209" s="3">
        <v>0</v>
      </c>
      <c r="EA209" s="3">
        <v>0</v>
      </c>
      <c r="EB209" s="3">
        <v>2</v>
      </c>
      <c r="EC209" s="3">
        <v>1</v>
      </c>
      <c r="ED209" s="3">
        <v>5</v>
      </c>
      <c r="EE209" s="2">
        <v>1</v>
      </c>
      <c r="EF209" s="3">
        <v>2</v>
      </c>
      <c r="EG209" s="3">
        <v>0</v>
      </c>
      <c r="EH209" s="3">
        <v>0</v>
      </c>
      <c r="EI209" s="3">
        <v>0</v>
      </c>
      <c r="EJ209" s="3">
        <v>0</v>
      </c>
      <c r="EK209" s="2">
        <v>0</v>
      </c>
      <c r="EL209" s="3">
        <v>0</v>
      </c>
      <c r="EM209" s="3">
        <v>0</v>
      </c>
      <c r="EN209" s="3">
        <v>0</v>
      </c>
      <c r="EO209" s="3">
        <v>0</v>
      </c>
      <c r="EP209" s="2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2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2">
        <v>0</v>
      </c>
      <c r="FG209" s="1"/>
    </row>
    <row r="210" spans="1:163">
      <c r="A210" t="s">
        <v>50</v>
      </c>
      <c r="B210" t="s">
        <v>118</v>
      </c>
      <c r="C210" t="s">
        <v>7</v>
      </c>
      <c r="D210">
        <v>2</v>
      </c>
      <c r="E210" t="s">
        <v>187</v>
      </c>
      <c r="F210" t="str">
        <f t="shared" si="99"/>
        <v>TSHE-M-2N</v>
      </c>
      <c r="H210" s="49">
        <v>48.61204</v>
      </c>
      <c r="J210" s="3">
        <v>113.86131</v>
      </c>
      <c r="L210" s="3">
        <v>1195</v>
      </c>
      <c r="M210" s="3">
        <v>14.5</v>
      </c>
      <c r="N210" s="3">
        <v>240</v>
      </c>
      <c r="O210" s="15">
        <v>29.2</v>
      </c>
      <c r="P210" s="16">
        <v>1.5</v>
      </c>
      <c r="Q210" s="3">
        <v>10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3">
        <v>1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>
        <v>3</v>
      </c>
      <c r="AH210">
        <v>0</v>
      </c>
      <c r="AI210">
        <v>0</v>
      </c>
      <c r="AJ210">
        <v>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s="1">
        <v>0</v>
      </c>
      <c r="BB210" s="1">
        <f t="shared" si="100"/>
        <v>140</v>
      </c>
      <c r="BC210" s="3">
        <f t="shared" si="96"/>
        <v>90</v>
      </c>
      <c r="BD210" s="1">
        <f t="shared" si="97"/>
        <v>90</v>
      </c>
      <c r="BE210" s="1">
        <f t="shared" si="101"/>
        <v>0</v>
      </c>
      <c r="BF210" s="1">
        <f t="shared" si="98"/>
        <v>90</v>
      </c>
      <c r="BG210" s="1">
        <f t="shared" si="102"/>
        <v>40</v>
      </c>
      <c r="BH210" s="1">
        <f t="shared" si="103"/>
        <v>40</v>
      </c>
      <c r="BI210" s="1">
        <f t="shared" si="104"/>
        <v>10</v>
      </c>
      <c r="BJ210" s="1">
        <f t="shared" si="105"/>
        <v>50</v>
      </c>
      <c r="BK210" s="1">
        <f t="shared" si="106"/>
        <v>130</v>
      </c>
      <c r="BL210" s="1">
        <f t="shared" si="107"/>
        <v>0</v>
      </c>
      <c r="BM210" s="1">
        <f t="shared" si="108"/>
        <v>10</v>
      </c>
      <c r="BN210" s="41">
        <v>0</v>
      </c>
      <c r="BO210" s="41">
        <v>0</v>
      </c>
      <c r="BP210" s="41">
        <v>0</v>
      </c>
      <c r="BQ210" s="41">
        <v>0</v>
      </c>
      <c r="BR210" s="41">
        <v>0</v>
      </c>
      <c r="BS210" s="41">
        <v>0</v>
      </c>
      <c r="BT210" s="41">
        <v>0</v>
      </c>
      <c r="BU210" s="41">
        <v>0</v>
      </c>
      <c r="BV210" s="41">
        <v>1</v>
      </c>
      <c r="BW210" s="41">
        <v>0</v>
      </c>
      <c r="BX210" s="41">
        <v>0</v>
      </c>
      <c r="BY210" s="41">
        <v>0</v>
      </c>
      <c r="BZ210" s="41">
        <v>5</v>
      </c>
      <c r="CA210" s="41">
        <v>1</v>
      </c>
      <c r="CB210" s="41">
        <v>0</v>
      </c>
      <c r="CC210" s="41">
        <v>0</v>
      </c>
      <c r="CD210" s="41">
        <v>0</v>
      </c>
      <c r="CE210" s="41">
        <v>0</v>
      </c>
      <c r="CF210" s="41">
        <v>0</v>
      </c>
      <c r="CG210" s="41">
        <v>0</v>
      </c>
      <c r="CH210" s="41">
        <v>0</v>
      </c>
      <c r="CI210" s="41">
        <v>0</v>
      </c>
      <c r="CJ210" s="1">
        <f t="shared" si="110"/>
        <v>7</v>
      </c>
      <c r="CK210" s="1">
        <f t="shared" si="111"/>
        <v>6</v>
      </c>
      <c r="CL210" s="3">
        <f t="shared" si="92"/>
        <v>6</v>
      </c>
      <c r="CM210" s="3">
        <f t="shared" si="93"/>
        <v>1</v>
      </c>
      <c r="CN210" s="3">
        <f t="shared" si="94"/>
        <v>1</v>
      </c>
      <c r="CO210" s="3">
        <f t="shared" si="95"/>
        <v>5</v>
      </c>
      <c r="CP210">
        <v>31.6</v>
      </c>
      <c r="CQ210">
        <v>105</v>
      </c>
      <c r="CR210">
        <v>-3.7</v>
      </c>
      <c r="CS210">
        <v>18</v>
      </c>
      <c r="CT210" s="3">
        <f t="shared" si="109"/>
        <v>19.566000000000003</v>
      </c>
      <c r="CU210">
        <v>4</v>
      </c>
      <c r="CV210">
        <v>0.8</v>
      </c>
      <c r="CW210">
        <v>827</v>
      </c>
      <c r="CX210" s="62">
        <v>828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51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2">
        <v>0</v>
      </c>
      <c r="DK210" s="3">
        <v>0</v>
      </c>
      <c r="DL210" s="3">
        <v>0</v>
      </c>
      <c r="DM210" s="3">
        <v>0</v>
      </c>
      <c r="DN210" s="3">
        <v>0</v>
      </c>
      <c r="DO210" s="51">
        <v>0</v>
      </c>
      <c r="DP210" s="3">
        <v>0</v>
      </c>
      <c r="DQ210" s="3">
        <v>0</v>
      </c>
      <c r="DR210" s="3">
        <v>0</v>
      </c>
      <c r="DS210" s="3">
        <v>0</v>
      </c>
      <c r="DT210" s="51">
        <v>0</v>
      </c>
      <c r="DU210" s="3">
        <v>0</v>
      </c>
      <c r="DV210" s="3">
        <v>0</v>
      </c>
      <c r="DW210" s="3">
        <v>0</v>
      </c>
      <c r="DX210" s="3">
        <v>0</v>
      </c>
      <c r="DY210" s="51">
        <v>0</v>
      </c>
      <c r="DZ210" s="3">
        <v>0</v>
      </c>
      <c r="EA210" s="3">
        <v>0</v>
      </c>
      <c r="EB210" s="3">
        <v>2</v>
      </c>
      <c r="EC210" s="3">
        <v>1</v>
      </c>
      <c r="ED210" s="3">
        <v>0</v>
      </c>
      <c r="EE210" s="2">
        <v>3</v>
      </c>
      <c r="EF210" s="3">
        <v>0</v>
      </c>
      <c r="EG210" s="3">
        <v>0</v>
      </c>
      <c r="EH210" s="3">
        <v>0</v>
      </c>
      <c r="EI210" s="3">
        <v>1</v>
      </c>
      <c r="EJ210" s="3">
        <v>0</v>
      </c>
      <c r="EK210" s="2">
        <v>0</v>
      </c>
      <c r="EL210" s="3">
        <v>0</v>
      </c>
      <c r="EM210" s="3">
        <v>0</v>
      </c>
      <c r="EN210" s="3">
        <v>0</v>
      </c>
      <c r="EO210" s="3">
        <v>0</v>
      </c>
      <c r="EP210" s="2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2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2">
        <v>0</v>
      </c>
      <c r="FG210" s="1"/>
    </row>
    <row r="211" spans="1:163">
      <c r="A211" t="s">
        <v>50</v>
      </c>
      <c r="B211" t="s">
        <v>118</v>
      </c>
      <c r="C211" t="s">
        <v>7</v>
      </c>
      <c r="D211">
        <v>3</v>
      </c>
      <c r="E211" t="s">
        <v>186</v>
      </c>
      <c r="F211" t="str">
        <f t="shared" si="99"/>
        <v>TSHE-M-3C</v>
      </c>
      <c r="H211" s="49">
        <v>48.612369999999999</v>
      </c>
      <c r="J211" s="3">
        <v>113.86136</v>
      </c>
      <c r="L211" s="3">
        <v>1195</v>
      </c>
      <c r="M211" s="3">
        <v>12.9</v>
      </c>
      <c r="N211" s="3">
        <v>270</v>
      </c>
      <c r="O211" s="15">
        <v>47.9</v>
      </c>
      <c r="P211" s="16">
        <v>2</v>
      </c>
      <c r="Q211" s="3">
        <v>10</v>
      </c>
      <c r="R211" s="3">
        <v>0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>
        <v>5</v>
      </c>
      <c r="AH211">
        <v>0</v>
      </c>
      <c r="AI211">
        <v>0</v>
      </c>
      <c r="AJ211">
        <v>11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1</v>
      </c>
      <c r="AY211">
        <v>0</v>
      </c>
      <c r="AZ211">
        <v>0</v>
      </c>
      <c r="BA211" s="1">
        <v>0</v>
      </c>
      <c r="BB211" s="1">
        <f t="shared" si="100"/>
        <v>220</v>
      </c>
      <c r="BC211" s="3">
        <f t="shared" si="96"/>
        <v>110</v>
      </c>
      <c r="BD211" s="1">
        <f t="shared" si="97"/>
        <v>110</v>
      </c>
      <c r="BE211" s="1">
        <f t="shared" si="101"/>
        <v>0</v>
      </c>
      <c r="BF211" s="1">
        <f t="shared" si="98"/>
        <v>110</v>
      </c>
      <c r="BG211" s="1">
        <f t="shared" si="102"/>
        <v>100</v>
      </c>
      <c r="BH211" s="1">
        <f t="shared" si="103"/>
        <v>100</v>
      </c>
      <c r="BI211" s="1">
        <f t="shared" si="104"/>
        <v>10</v>
      </c>
      <c r="BJ211" s="1">
        <f t="shared" si="105"/>
        <v>110</v>
      </c>
      <c r="BK211" s="1">
        <f t="shared" si="106"/>
        <v>210</v>
      </c>
      <c r="BL211" s="1">
        <f t="shared" si="107"/>
        <v>0</v>
      </c>
      <c r="BM211" s="1">
        <f t="shared" si="108"/>
        <v>10</v>
      </c>
      <c r="BN211" s="41">
        <v>0</v>
      </c>
      <c r="BO211" s="41">
        <v>0</v>
      </c>
      <c r="BP211" s="41">
        <v>0</v>
      </c>
      <c r="BQ211" s="41">
        <v>0</v>
      </c>
      <c r="BR211" s="41">
        <v>0</v>
      </c>
      <c r="BS211" s="41">
        <v>0</v>
      </c>
      <c r="BT211" s="41">
        <v>0</v>
      </c>
      <c r="BU211" s="41">
        <v>0</v>
      </c>
      <c r="BV211" s="41">
        <v>0</v>
      </c>
      <c r="BW211" s="41">
        <v>0</v>
      </c>
      <c r="BX211" s="41">
        <v>0</v>
      </c>
      <c r="BY211" s="41">
        <v>0</v>
      </c>
      <c r="BZ211" s="41">
        <v>0</v>
      </c>
      <c r="CA211" s="41">
        <v>0</v>
      </c>
      <c r="CB211" s="41">
        <v>4</v>
      </c>
      <c r="CC211" s="41">
        <v>0</v>
      </c>
      <c r="CD211" s="41">
        <v>0</v>
      </c>
      <c r="CE211" s="41">
        <v>0</v>
      </c>
      <c r="CF211" s="41">
        <v>0</v>
      </c>
      <c r="CG211" s="41">
        <v>0</v>
      </c>
      <c r="CH211" s="41">
        <v>0</v>
      </c>
      <c r="CI211" s="41">
        <v>0</v>
      </c>
      <c r="CJ211" s="1">
        <f t="shared" si="110"/>
        <v>4</v>
      </c>
      <c r="CK211" s="1">
        <f t="shared" si="111"/>
        <v>4</v>
      </c>
      <c r="CL211" s="3">
        <f t="shared" si="92"/>
        <v>0</v>
      </c>
      <c r="CM211" s="3">
        <f t="shared" si="93"/>
        <v>0</v>
      </c>
      <c r="CN211" s="3">
        <f t="shared" si="94"/>
        <v>4</v>
      </c>
      <c r="CO211" s="3">
        <f t="shared" si="95"/>
        <v>4</v>
      </c>
      <c r="CP211">
        <v>6.3</v>
      </c>
      <c r="CQ211">
        <v>111</v>
      </c>
      <c r="CR211">
        <v>-3.5</v>
      </c>
      <c r="CS211">
        <v>19</v>
      </c>
      <c r="CT211" s="3">
        <f t="shared" si="109"/>
        <v>21.754999999999999</v>
      </c>
      <c r="CU211">
        <v>7</v>
      </c>
      <c r="CV211">
        <v>0.9</v>
      </c>
      <c r="CW211">
        <v>833</v>
      </c>
      <c r="CX211" s="62">
        <v>834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51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2">
        <v>0</v>
      </c>
      <c r="DK211" s="3">
        <v>0</v>
      </c>
      <c r="DL211" s="3">
        <v>0</v>
      </c>
      <c r="DM211" s="3">
        <v>0</v>
      </c>
      <c r="DN211" s="3">
        <v>0</v>
      </c>
      <c r="DO211" s="51">
        <v>0</v>
      </c>
      <c r="DP211" s="3">
        <v>0</v>
      </c>
      <c r="DQ211" s="3">
        <v>0</v>
      </c>
      <c r="DR211" s="3">
        <v>0</v>
      </c>
      <c r="DS211" s="3">
        <v>0</v>
      </c>
      <c r="DT211" s="51">
        <v>0</v>
      </c>
      <c r="DU211" s="3">
        <v>0</v>
      </c>
      <c r="DV211" s="3">
        <v>0</v>
      </c>
      <c r="DW211" s="3">
        <v>0</v>
      </c>
      <c r="DX211" s="3">
        <v>0</v>
      </c>
      <c r="DY211" s="51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2">
        <v>3</v>
      </c>
      <c r="EF211" s="3">
        <v>0</v>
      </c>
      <c r="EG211" s="3">
        <v>0</v>
      </c>
      <c r="EH211" s="3">
        <v>1</v>
      </c>
      <c r="EI211" s="3">
        <v>1</v>
      </c>
      <c r="EJ211" s="3">
        <v>3</v>
      </c>
      <c r="EK211" s="2">
        <v>0</v>
      </c>
      <c r="EL211" s="3">
        <v>0</v>
      </c>
      <c r="EM211" s="3">
        <v>0</v>
      </c>
      <c r="EN211" s="3">
        <v>0</v>
      </c>
      <c r="EO211" s="3">
        <v>0</v>
      </c>
      <c r="EP211" s="2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2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2">
        <v>0</v>
      </c>
      <c r="FG211" s="1"/>
    </row>
    <row r="212" spans="1:163">
      <c r="A212" t="s">
        <v>50</v>
      </c>
      <c r="B212" t="s">
        <v>118</v>
      </c>
      <c r="C212" t="s">
        <v>7</v>
      </c>
      <c r="D212">
        <v>3</v>
      </c>
      <c r="E212" t="s">
        <v>187</v>
      </c>
      <c r="F212" t="str">
        <f t="shared" si="99"/>
        <v>TSHE-M-3N</v>
      </c>
      <c r="H212" s="49">
        <v>48.612490000000001</v>
      </c>
      <c r="J212" s="3">
        <v>113.86126</v>
      </c>
      <c r="L212" s="3">
        <v>1197</v>
      </c>
      <c r="M212" s="3">
        <v>19.7</v>
      </c>
      <c r="N212" s="3">
        <v>250</v>
      </c>
      <c r="O212" s="15">
        <v>44.6</v>
      </c>
      <c r="P212" s="16">
        <v>1.9</v>
      </c>
      <c r="Q212" s="3">
        <v>10</v>
      </c>
      <c r="R212" s="3">
        <v>0</v>
      </c>
      <c r="S212" s="3">
        <v>0</v>
      </c>
      <c r="T212" s="3">
        <v>0</v>
      </c>
      <c r="U212" s="3">
        <v>3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>
        <v>4</v>
      </c>
      <c r="AH212">
        <v>0</v>
      </c>
      <c r="AI212">
        <v>1</v>
      </c>
      <c r="AJ212">
        <v>9</v>
      </c>
      <c r="AK212">
        <v>0</v>
      </c>
      <c r="AL212">
        <v>1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3</v>
      </c>
      <c r="AY212">
        <v>0</v>
      </c>
      <c r="AZ212">
        <v>0</v>
      </c>
      <c r="BA212" s="1">
        <v>0</v>
      </c>
      <c r="BB212" s="1">
        <f t="shared" si="100"/>
        <v>260</v>
      </c>
      <c r="BC212" s="3">
        <f t="shared" si="96"/>
        <v>90</v>
      </c>
      <c r="BD212" s="1">
        <f t="shared" si="97"/>
        <v>90</v>
      </c>
      <c r="BE212" s="1">
        <f t="shared" si="101"/>
        <v>10</v>
      </c>
      <c r="BF212" s="1">
        <f t="shared" si="98"/>
        <v>100</v>
      </c>
      <c r="BG212" s="1">
        <f t="shared" si="102"/>
        <v>120</v>
      </c>
      <c r="BH212" s="1">
        <f t="shared" si="103"/>
        <v>120</v>
      </c>
      <c r="BI212" s="1">
        <f t="shared" si="104"/>
        <v>40</v>
      </c>
      <c r="BJ212" s="1">
        <f t="shared" si="105"/>
        <v>160</v>
      </c>
      <c r="BK212" s="1">
        <f t="shared" si="106"/>
        <v>210</v>
      </c>
      <c r="BL212" s="1">
        <f t="shared" si="107"/>
        <v>0</v>
      </c>
      <c r="BM212" s="1">
        <f t="shared" si="108"/>
        <v>50</v>
      </c>
      <c r="BN212" s="41">
        <v>0</v>
      </c>
      <c r="BO212" s="41">
        <v>0</v>
      </c>
      <c r="BP212" s="41">
        <v>2</v>
      </c>
      <c r="BQ212" s="41">
        <v>0</v>
      </c>
      <c r="BR212" s="41">
        <v>0</v>
      </c>
      <c r="BS212" s="41">
        <v>0</v>
      </c>
      <c r="BT212" s="41">
        <v>0</v>
      </c>
      <c r="BU212" s="41">
        <v>0</v>
      </c>
      <c r="BV212" s="41">
        <v>0</v>
      </c>
      <c r="BW212" s="41">
        <v>0</v>
      </c>
      <c r="BX212" s="41">
        <v>0</v>
      </c>
      <c r="BY212" s="41">
        <v>0</v>
      </c>
      <c r="BZ212" s="41">
        <v>2</v>
      </c>
      <c r="CA212" s="41">
        <v>0</v>
      </c>
      <c r="CB212" s="41">
        <v>0</v>
      </c>
      <c r="CC212" s="41">
        <v>0</v>
      </c>
      <c r="CD212" s="41">
        <v>0</v>
      </c>
      <c r="CE212" s="41">
        <v>0</v>
      </c>
      <c r="CF212" s="41">
        <v>0</v>
      </c>
      <c r="CG212" s="41">
        <v>2</v>
      </c>
      <c r="CH212" s="41">
        <v>0</v>
      </c>
      <c r="CI212" s="41">
        <v>0</v>
      </c>
      <c r="CJ212" s="1">
        <f t="shared" si="110"/>
        <v>6</v>
      </c>
      <c r="CK212" s="1">
        <f t="shared" si="111"/>
        <v>4</v>
      </c>
      <c r="CL212" s="3">
        <f t="shared" si="92"/>
        <v>2</v>
      </c>
      <c r="CM212" s="3">
        <f t="shared" si="93"/>
        <v>0</v>
      </c>
      <c r="CN212" s="3">
        <f t="shared" si="94"/>
        <v>4</v>
      </c>
      <c r="CO212" s="3">
        <f t="shared" si="95"/>
        <v>4</v>
      </c>
      <c r="CP212">
        <v>45</v>
      </c>
      <c r="CQ212">
        <v>101</v>
      </c>
      <c r="CR212">
        <v>-6.7</v>
      </c>
      <c r="CS212">
        <v>25</v>
      </c>
      <c r="CT212" s="3">
        <f t="shared" si="109"/>
        <v>26.925000000000001</v>
      </c>
      <c r="CU212">
        <v>5</v>
      </c>
      <c r="CV212">
        <v>0.9</v>
      </c>
      <c r="CW212">
        <v>831</v>
      </c>
      <c r="CX212" s="62">
        <v>832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51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2">
        <v>0</v>
      </c>
      <c r="DK212" s="3">
        <v>0</v>
      </c>
      <c r="DL212" s="3">
        <v>0</v>
      </c>
      <c r="DM212" s="3">
        <v>0</v>
      </c>
      <c r="DN212" s="3">
        <v>0</v>
      </c>
      <c r="DO212" s="51">
        <v>0</v>
      </c>
      <c r="DP212" s="3">
        <v>0</v>
      </c>
      <c r="DQ212" s="3">
        <v>0</v>
      </c>
      <c r="DR212" s="3">
        <v>0</v>
      </c>
      <c r="DS212" s="3">
        <v>0</v>
      </c>
      <c r="DT212" s="51">
        <v>0</v>
      </c>
      <c r="DU212" s="3">
        <v>0</v>
      </c>
      <c r="DV212" s="3">
        <v>0</v>
      </c>
      <c r="DW212" s="3">
        <v>0</v>
      </c>
      <c r="DX212" s="3">
        <v>0</v>
      </c>
      <c r="DY212" s="51">
        <v>0</v>
      </c>
      <c r="DZ212" s="3">
        <v>0</v>
      </c>
      <c r="EA212" s="3">
        <v>2</v>
      </c>
      <c r="EB212" s="3">
        <v>1</v>
      </c>
      <c r="EC212" s="3">
        <v>0</v>
      </c>
      <c r="ED212" s="3">
        <v>0</v>
      </c>
      <c r="EE212" s="2">
        <v>1</v>
      </c>
      <c r="EF212" s="3">
        <v>2</v>
      </c>
      <c r="EG212" s="3">
        <v>4</v>
      </c>
      <c r="EH212" s="3">
        <v>5</v>
      </c>
      <c r="EI212" s="3">
        <v>0</v>
      </c>
      <c r="EJ212" s="3">
        <v>0</v>
      </c>
      <c r="EK212" s="2">
        <v>0</v>
      </c>
      <c r="EL212" s="3">
        <v>0</v>
      </c>
      <c r="EM212" s="3">
        <v>0</v>
      </c>
      <c r="EN212" s="3">
        <v>0</v>
      </c>
      <c r="EO212" s="3">
        <v>0</v>
      </c>
      <c r="EP212" s="2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2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2">
        <v>0</v>
      </c>
      <c r="FG212" s="1"/>
    </row>
    <row r="213" spans="1:163">
      <c r="A213" t="s">
        <v>50</v>
      </c>
      <c r="B213" t="s">
        <v>118</v>
      </c>
      <c r="C213" t="s">
        <v>7</v>
      </c>
      <c r="D213">
        <v>4</v>
      </c>
      <c r="E213" t="s">
        <v>186</v>
      </c>
      <c r="F213" t="str">
        <f t="shared" si="99"/>
        <v>TSHE-M-4C</v>
      </c>
      <c r="H213" s="49">
        <v>48.613120000000002</v>
      </c>
      <c r="J213" s="3">
        <v>113.86176</v>
      </c>
      <c r="L213" s="3">
        <v>1187</v>
      </c>
      <c r="M213" s="3">
        <v>27.5</v>
      </c>
      <c r="N213" s="3">
        <v>290</v>
      </c>
      <c r="O213" s="15">
        <v>26.9</v>
      </c>
      <c r="P213" s="16">
        <v>1.1000000000000001</v>
      </c>
      <c r="Q213" s="3">
        <v>10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>
        <v>2</v>
      </c>
      <c r="AH213">
        <v>0</v>
      </c>
      <c r="AI213">
        <v>2</v>
      </c>
      <c r="AJ213">
        <v>9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0</v>
      </c>
      <c r="AZ213">
        <v>0</v>
      </c>
      <c r="BA213" s="1">
        <v>0</v>
      </c>
      <c r="BB213" s="1">
        <f t="shared" si="100"/>
        <v>180</v>
      </c>
      <c r="BC213" s="3">
        <f t="shared" si="96"/>
        <v>90</v>
      </c>
      <c r="BD213" s="1">
        <f t="shared" si="97"/>
        <v>90</v>
      </c>
      <c r="BE213" s="1">
        <f t="shared" si="101"/>
        <v>0</v>
      </c>
      <c r="BF213" s="1">
        <f t="shared" si="98"/>
        <v>90</v>
      </c>
      <c r="BG213" s="1">
        <f t="shared" si="102"/>
        <v>70</v>
      </c>
      <c r="BH213" s="1">
        <f t="shared" si="103"/>
        <v>70</v>
      </c>
      <c r="BI213" s="1">
        <f t="shared" si="104"/>
        <v>20</v>
      </c>
      <c r="BJ213" s="1">
        <f t="shared" si="105"/>
        <v>90</v>
      </c>
      <c r="BK213" s="1">
        <f t="shared" si="106"/>
        <v>160</v>
      </c>
      <c r="BL213" s="1">
        <f t="shared" si="107"/>
        <v>0</v>
      </c>
      <c r="BM213" s="1">
        <f t="shared" si="108"/>
        <v>20</v>
      </c>
      <c r="BN213" s="41">
        <v>0</v>
      </c>
      <c r="BO213" s="41">
        <v>0</v>
      </c>
      <c r="BP213" s="41">
        <v>0</v>
      </c>
      <c r="BQ213" s="41">
        <v>0</v>
      </c>
      <c r="BR213" s="41">
        <v>0</v>
      </c>
      <c r="BS213" s="41">
        <v>0</v>
      </c>
      <c r="BT213" s="41">
        <v>0</v>
      </c>
      <c r="BU213" s="41">
        <v>0</v>
      </c>
      <c r="BV213" s="41">
        <v>1</v>
      </c>
      <c r="BW213" s="41">
        <v>1</v>
      </c>
      <c r="BX213" s="41">
        <v>0</v>
      </c>
      <c r="BY213" s="41">
        <v>0</v>
      </c>
      <c r="BZ213" s="41">
        <v>6</v>
      </c>
      <c r="CA213" s="41">
        <v>0</v>
      </c>
      <c r="CB213" s="41">
        <v>2</v>
      </c>
      <c r="CC213" s="41">
        <v>0</v>
      </c>
      <c r="CD213" s="41">
        <v>0</v>
      </c>
      <c r="CE213" s="41">
        <v>0</v>
      </c>
      <c r="CF213" s="41">
        <v>0</v>
      </c>
      <c r="CG213" s="41">
        <v>0</v>
      </c>
      <c r="CH213" s="41">
        <v>0</v>
      </c>
      <c r="CI213" s="41">
        <v>0</v>
      </c>
      <c r="CJ213" s="1">
        <f t="shared" si="110"/>
        <v>10</v>
      </c>
      <c r="CK213" s="1">
        <f t="shared" si="111"/>
        <v>9</v>
      </c>
      <c r="CL213" s="3">
        <f t="shared" si="92"/>
        <v>6</v>
      </c>
      <c r="CM213" s="3">
        <f t="shared" si="93"/>
        <v>0</v>
      </c>
      <c r="CN213" s="3">
        <f t="shared" si="94"/>
        <v>4</v>
      </c>
      <c r="CO213" s="3">
        <f t="shared" si="95"/>
        <v>9</v>
      </c>
      <c r="CP213">
        <v>58.7</v>
      </c>
      <c r="CQ213">
        <v>113</v>
      </c>
      <c r="CR213">
        <v>-2.9</v>
      </c>
      <c r="CS213">
        <v>17</v>
      </c>
      <c r="CT213" s="3">
        <f t="shared" si="109"/>
        <v>19.703000000000003</v>
      </c>
      <c r="CU213">
        <v>5</v>
      </c>
      <c r="CV213">
        <v>0.5</v>
      </c>
      <c r="CW213">
        <v>837</v>
      </c>
      <c r="CX213" s="62">
        <v>838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51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2">
        <v>0</v>
      </c>
      <c r="DK213" s="3">
        <v>0</v>
      </c>
      <c r="DL213" s="3">
        <v>0</v>
      </c>
      <c r="DM213" s="3">
        <v>0</v>
      </c>
      <c r="DN213" s="3">
        <v>0</v>
      </c>
      <c r="DO213" s="51">
        <v>0</v>
      </c>
      <c r="DP213" s="3">
        <v>0</v>
      </c>
      <c r="DQ213" s="3">
        <v>0</v>
      </c>
      <c r="DR213" s="3">
        <v>0</v>
      </c>
      <c r="DS213" s="3">
        <v>0</v>
      </c>
      <c r="DT213" s="51">
        <v>0</v>
      </c>
      <c r="DU213" s="3">
        <v>0</v>
      </c>
      <c r="DV213" s="3">
        <v>0</v>
      </c>
      <c r="DW213" s="3">
        <v>0</v>
      </c>
      <c r="DX213" s="3">
        <v>0</v>
      </c>
      <c r="DY213" s="51">
        <v>0</v>
      </c>
      <c r="DZ213" s="3">
        <v>0</v>
      </c>
      <c r="EA213" s="3">
        <v>1</v>
      </c>
      <c r="EB213" s="3">
        <v>1</v>
      </c>
      <c r="EC213" s="3">
        <v>2</v>
      </c>
      <c r="ED213" s="3">
        <v>0</v>
      </c>
      <c r="EE213" s="2">
        <v>2</v>
      </c>
      <c r="EF213" s="3">
        <v>2</v>
      </c>
      <c r="EG213" s="3">
        <v>0</v>
      </c>
      <c r="EH213" s="3">
        <v>1</v>
      </c>
      <c r="EI213" s="3">
        <v>1</v>
      </c>
      <c r="EJ213" s="3">
        <v>3</v>
      </c>
      <c r="EK213" s="2">
        <v>0</v>
      </c>
      <c r="EL213" s="3">
        <v>0</v>
      </c>
      <c r="EM213" s="3">
        <v>0</v>
      </c>
      <c r="EN213" s="3">
        <v>0</v>
      </c>
      <c r="EO213" s="3">
        <v>0</v>
      </c>
      <c r="EP213" s="2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2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2">
        <v>0</v>
      </c>
      <c r="FG213" s="1"/>
    </row>
    <row r="214" spans="1:163">
      <c r="A214" t="s">
        <v>50</v>
      </c>
      <c r="B214" t="s">
        <v>118</v>
      </c>
      <c r="C214" t="s">
        <v>7</v>
      </c>
      <c r="D214">
        <v>4</v>
      </c>
      <c r="E214" t="s">
        <v>187</v>
      </c>
      <c r="F214" t="str">
        <f t="shared" si="99"/>
        <v>TSHE-M-4N</v>
      </c>
      <c r="H214" s="49">
        <v>48.613250000000001</v>
      </c>
      <c r="J214" s="3">
        <v>113.86175</v>
      </c>
      <c r="L214" s="3">
        <v>1188</v>
      </c>
      <c r="M214" s="3">
        <v>30.2</v>
      </c>
      <c r="N214" s="3">
        <v>275</v>
      </c>
      <c r="O214" s="15">
        <v>27.8</v>
      </c>
      <c r="P214" s="16">
        <v>1.2</v>
      </c>
      <c r="Q214" s="3">
        <v>10</v>
      </c>
      <c r="R214" s="3">
        <v>0</v>
      </c>
      <c r="S214" s="3">
        <v>0</v>
      </c>
      <c r="T214" s="3">
        <v>0</v>
      </c>
      <c r="U214" s="3">
        <v>2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>
        <v>4</v>
      </c>
      <c r="AH214">
        <v>0</v>
      </c>
      <c r="AI214">
        <v>0</v>
      </c>
      <c r="AJ214">
        <v>8</v>
      </c>
      <c r="AK214">
        <v>0</v>
      </c>
      <c r="AL214">
        <v>0</v>
      </c>
      <c r="AM214">
        <v>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 s="1">
        <v>0</v>
      </c>
      <c r="BB214" s="1">
        <f t="shared" si="100"/>
        <v>190</v>
      </c>
      <c r="BC214" s="3">
        <f t="shared" si="96"/>
        <v>80</v>
      </c>
      <c r="BD214" s="1">
        <f t="shared" si="97"/>
        <v>80</v>
      </c>
      <c r="BE214" s="1">
        <f t="shared" si="101"/>
        <v>0</v>
      </c>
      <c r="BF214" s="1">
        <f t="shared" si="98"/>
        <v>80</v>
      </c>
      <c r="BG214" s="1">
        <f t="shared" si="102"/>
        <v>100</v>
      </c>
      <c r="BH214" s="1">
        <f t="shared" si="103"/>
        <v>100</v>
      </c>
      <c r="BI214" s="1">
        <f t="shared" si="104"/>
        <v>10</v>
      </c>
      <c r="BJ214" s="1">
        <f t="shared" si="105"/>
        <v>110</v>
      </c>
      <c r="BK214" s="1">
        <f t="shared" si="106"/>
        <v>180</v>
      </c>
      <c r="BL214" s="1">
        <f t="shared" si="107"/>
        <v>0</v>
      </c>
      <c r="BM214" s="1">
        <f t="shared" si="108"/>
        <v>10</v>
      </c>
      <c r="BN214" s="41">
        <v>0</v>
      </c>
      <c r="BO214" s="41">
        <v>0</v>
      </c>
      <c r="BP214" s="41">
        <v>0</v>
      </c>
      <c r="BQ214" s="41">
        <v>0</v>
      </c>
      <c r="BR214" s="41">
        <v>0</v>
      </c>
      <c r="BS214" s="41">
        <v>0</v>
      </c>
      <c r="BT214" s="41">
        <v>0</v>
      </c>
      <c r="BU214" s="41">
        <v>0</v>
      </c>
      <c r="BV214" s="41">
        <v>0</v>
      </c>
      <c r="BW214" s="41">
        <v>0</v>
      </c>
      <c r="BX214" s="41">
        <v>0</v>
      </c>
      <c r="BY214" s="41">
        <v>0</v>
      </c>
      <c r="BZ214" s="41">
        <v>2</v>
      </c>
      <c r="CA214" s="41">
        <v>0</v>
      </c>
      <c r="CB214" s="41">
        <v>2</v>
      </c>
      <c r="CC214" s="41">
        <v>0</v>
      </c>
      <c r="CD214" s="41">
        <v>0</v>
      </c>
      <c r="CE214" s="41">
        <v>0</v>
      </c>
      <c r="CF214" s="41">
        <v>1</v>
      </c>
      <c r="CG214" s="41">
        <v>1</v>
      </c>
      <c r="CH214" s="41">
        <v>0</v>
      </c>
      <c r="CI214" s="41">
        <v>0</v>
      </c>
      <c r="CJ214" s="1">
        <f t="shared" si="110"/>
        <v>6</v>
      </c>
      <c r="CK214" s="1">
        <f t="shared" si="111"/>
        <v>5</v>
      </c>
      <c r="CL214" s="3">
        <f t="shared" si="92"/>
        <v>2</v>
      </c>
      <c r="CM214" s="3">
        <f t="shared" si="93"/>
        <v>0</v>
      </c>
      <c r="CN214" s="3">
        <f t="shared" si="94"/>
        <v>4</v>
      </c>
      <c r="CO214" s="3">
        <f t="shared" si="95"/>
        <v>5</v>
      </c>
      <c r="CP214">
        <v>38.5</v>
      </c>
      <c r="CQ214">
        <v>87</v>
      </c>
      <c r="CR214">
        <v>-8.8000000000000007</v>
      </c>
      <c r="CS214">
        <v>21</v>
      </c>
      <c r="CT214" s="3">
        <f t="shared" si="109"/>
        <v>20.117999999999999</v>
      </c>
      <c r="CU214">
        <v>7</v>
      </c>
      <c r="CV214">
        <v>0.75</v>
      </c>
      <c r="CW214">
        <v>835</v>
      </c>
      <c r="CX214" s="62">
        <v>836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51">
        <v>0</v>
      </c>
      <c r="DE214" s="3">
        <v>1</v>
      </c>
      <c r="DF214" s="3">
        <v>0</v>
      </c>
      <c r="DG214" s="3">
        <v>0</v>
      </c>
      <c r="DH214" s="3">
        <v>0</v>
      </c>
      <c r="DI214" s="3">
        <v>0</v>
      </c>
      <c r="DJ214" s="2">
        <v>0</v>
      </c>
      <c r="DK214" s="3">
        <v>0</v>
      </c>
      <c r="DL214" s="3">
        <v>0</v>
      </c>
      <c r="DM214" s="3">
        <v>0</v>
      </c>
      <c r="DN214" s="3">
        <v>0</v>
      </c>
      <c r="DO214" s="51">
        <v>0</v>
      </c>
      <c r="DP214" s="3">
        <v>0</v>
      </c>
      <c r="DQ214" s="3">
        <v>0</v>
      </c>
      <c r="DR214" s="3">
        <v>0</v>
      </c>
      <c r="DS214" s="3">
        <v>0</v>
      </c>
      <c r="DT214" s="51">
        <v>0</v>
      </c>
      <c r="DU214" s="3">
        <v>0</v>
      </c>
      <c r="DV214" s="3">
        <v>0</v>
      </c>
      <c r="DW214" s="3">
        <v>0</v>
      </c>
      <c r="DX214" s="3">
        <v>0</v>
      </c>
      <c r="DY214" s="51">
        <v>0</v>
      </c>
      <c r="DZ214" s="3">
        <v>1</v>
      </c>
      <c r="EA214" s="3">
        <v>0</v>
      </c>
      <c r="EB214" s="3">
        <v>0</v>
      </c>
      <c r="EC214" s="3">
        <v>0</v>
      </c>
      <c r="ED214" s="3">
        <v>0</v>
      </c>
      <c r="EE214" s="2">
        <v>0</v>
      </c>
      <c r="EF214" s="3">
        <v>12</v>
      </c>
      <c r="EG214" s="3">
        <v>11</v>
      </c>
      <c r="EH214" s="3">
        <v>1</v>
      </c>
      <c r="EI214" s="3">
        <v>0</v>
      </c>
      <c r="EJ214" s="3">
        <v>0</v>
      </c>
      <c r="EK214" s="2">
        <v>0</v>
      </c>
      <c r="EL214" s="3">
        <v>0</v>
      </c>
      <c r="EM214" s="3">
        <v>0</v>
      </c>
      <c r="EN214" s="3">
        <v>0</v>
      </c>
      <c r="EO214" s="3">
        <v>0</v>
      </c>
      <c r="EP214" s="2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2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2">
        <v>0</v>
      </c>
      <c r="FG214" s="1"/>
    </row>
    <row r="215" spans="1:163">
      <c r="A215" t="s">
        <v>50</v>
      </c>
      <c r="B215" t="s">
        <v>118</v>
      </c>
      <c r="C215" t="s">
        <v>7</v>
      </c>
      <c r="D215">
        <v>5</v>
      </c>
      <c r="E215" t="s">
        <v>186</v>
      </c>
      <c r="F215" t="str">
        <f t="shared" si="99"/>
        <v>TSHE-M-5C</v>
      </c>
      <c r="H215" s="49">
        <v>48.613689999999998</v>
      </c>
      <c r="J215" s="3">
        <v>113.86154999999999</v>
      </c>
      <c r="L215" s="3">
        <v>1174</v>
      </c>
      <c r="M215" s="3">
        <v>50.3</v>
      </c>
      <c r="N215" s="3">
        <v>265</v>
      </c>
      <c r="O215" s="15">
        <v>27.3</v>
      </c>
      <c r="P215" s="16">
        <v>1.1000000000000001</v>
      </c>
      <c r="Q215" s="3">
        <v>10</v>
      </c>
      <c r="R215" s="3">
        <v>0</v>
      </c>
      <c r="S215" s="3">
        <v>0</v>
      </c>
      <c r="T215" s="3">
        <v>0</v>
      </c>
      <c r="U215" s="3">
        <v>3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>
        <v>2</v>
      </c>
      <c r="AH215">
        <v>0</v>
      </c>
      <c r="AI215">
        <v>0</v>
      </c>
      <c r="AJ215">
        <v>14</v>
      </c>
      <c r="AK215">
        <v>0</v>
      </c>
      <c r="AL215">
        <v>1</v>
      </c>
      <c r="AM215">
        <v>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1</v>
      </c>
      <c r="AY215">
        <v>0</v>
      </c>
      <c r="AZ215">
        <v>0</v>
      </c>
      <c r="BA215" s="1">
        <v>0</v>
      </c>
      <c r="BB215" s="1">
        <f t="shared" si="100"/>
        <v>300</v>
      </c>
      <c r="BC215" s="3">
        <f t="shared" si="96"/>
        <v>140</v>
      </c>
      <c r="BD215" s="1">
        <f t="shared" si="97"/>
        <v>140</v>
      </c>
      <c r="BE215" s="1">
        <f t="shared" si="101"/>
        <v>10</v>
      </c>
      <c r="BF215" s="1">
        <f t="shared" si="98"/>
        <v>150</v>
      </c>
      <c r="BG215" s="1">
        <f t="shared" si="102"/>
        <v>140</v>
      </c>
      <c r="BH215" s="1">
        <f t="shared" si="103"/>
        <v>140</v>
      </c>
      <c r="BI215" s="1">
        <f t="shared" si="104"/>
        <v>10</v>
      </c>
      <c r="BJ215" s="1">
        <f t="shared" si="105"/>
        <v>150</v>
      </c>
      <c r="BK215" s="1">
        <f t="shared" si="106"/>
        <v>280</v>
      </c>
      <c r="BL215" s="1">
        <f t="shared" si="107"/>
        <v>0</v>
      </c>
      <c r="BM215" s="1">
        <f t="shared" si="108"/>
        <v>20</v>
      </c>
      <c r="BN215" s="41">
        <v>0</v>
      </c>
      <c r="BO215" s="41">
        <v>0</v>
      </c>
      <c r="BP215" s="41">
        <v>0</v>
      </c>
      <c r="BQ215" s="41">
        <v>0</v>
      </c>
      <c r="BR215" s="41">
        <v>0</v>
      </c>
      <c r="BS215" s="41">
        <v>0</v>
      </c>
      <c r="BT215" s="41">
        <v>0</v>
      </c>
      <c r="BU215" s="41">
        <v>0</v>
      </c>
      <c r="BV215" s="41">
        <v>0</v>
      </c>
      <c r="BW215" s="41">
        <v>0</v>
      </c>
      <c r="BX215" s="41">
        <v>0</v>
      </c>
      <c r="BY215" s="41">
        <v>0</v>
      </c>
      <c r="BZ215" s="41">
        <v>6</v>
      </c>
      <c r="CA215" s="41">
        <v>1</v>
      </c>
      <c r="CB215" s="41">
        <v>3</v>
      </c>
      <c r="CC215" s="41">
        <v>0</v>
      </c>
      <c r="CD215" s="41">
        <v>0</v>
      </c>
      <c r="CE215" s="41">
        <v>0</v>
      </c>
      <c r="CF215" s="41">
        <v>1</v>
      </c>
      <c r="CG215" s="41">
        <v>0</v>
      </c>
      <c r="CH215" s="41">
        <v>0</v>
      </c>
      <c r="CI215" s="41">
        <v>0</v>
      </c>
      <c r="CJ215" s="1">
        <f t="shared" si="110"/>
        <v>11</v>
      </c>
      <c r="CK215" s="1">
        <f t="shared" si="111"/>
        <v>10</v>
      </c>
      <c r="CL215" s="3">
        <f t="shared" si="92"/>
        <v>7</v>
      </c>
      <c r="CM215" s="3">
        <f t="shared" si="93"/>
        <v>1</v>
      </c>
      <c r="CN215" s="3">
        <f t="shared" si="94"/>
        <v>4</v>
      </c>
      <c r="CO215" s="3">
        <f t="shared" si="95"/>
        <v>9</v>
      </c>
      <c r="CP215">
        <v>70.599999999999994</v>
      </c>
      <c r="CQ215">
        <v>120</v>
      </c>
      <c r="CR215">
        <v>-3.4</v>
      </c>
      <c r="CS215">
        <v>17</v>
      </c>
      <c r="CT215" s="3">
        <f t="shared" si="109"/>
        <v>20.978000000000002</v>
      </c>
      <c r="CU215">
        <v>6</v>
      </c>
      <c r="CV215">
        <v>0.8</v>
      </c>
      <c r="CW215">
        <v>841</v>
      </c>
      <c r="CX215" s="62">
        <v>842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51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2">
        <v>0</v>
      </c>
      <c r="DK215" s="3">
        <v>0</v>
      </c>
      <c r="DL215" s="3">
        <v>0</v>
      </c>
      <c r="DM215" s="3">
        <v>0</v>
      </c>
      <c r="DN215" s="3">
        <v>0</v>
      </c>
      <c r="DO215" s="51">
        <v>0</v>
      </c>
      <c r="DP215" s="3">
        <v>0</v>
      </c>
      <c r="DQ215" s="3">
        <v>0</v>
      </c>
      <c r="DR215" s="3">
        <v>0</v>
      </c>
      <c r="DS215" s="3">
        <v>0</v>
      </c>
      <c r="DT215" s="51">
        <v>0</v>
      </c>
      <c r="DU215" s="3">
        <v>0</v>
      </c>
      <c r="DV215" s="3">
        <v>0</v>
      </c>
      <c r="DW215" s="3">
        <v>0</v>
      </c>
      <c r="DX215" s="3">
        <v>0</v>
      </c>
      <c r="DY215" s="51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2">
        <v>0</v>
      </c>
      <c r="EF215" s="3">
        <v>3</v>
      </c>
      <c r="EG215" s="3">
        <v>1</v>
      </c>
      <c r="EH215" s="3">
        <v>2</v>
      </c>
      <c r="EI215" s="3">
        <v>1</v>
      </c>
      <c r="EJ215" s="3">
        <v>4</v>
      </c>
      <c r="EK215" s="2">
        <v>0</v>
      </c>
      <c r="EL215" s="3">
        <v>0</v>
      </c>
      <c r="EM215" s="3">
        <v>0</v>
      </c>
      <c r="EN215" s="3">
        <v>0</v>
      </c>
      <c r="EO215" s="3">
        <v>0</v>
      </c>
      <c r="EP215" s="2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2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2">
        <v>0</v>
      </c>
      <c r="FG215" s="1"/>
    </row>
    <row r="216" spans="1:163">
      <c r="A216" t="s">
        <v>50</v>
      </c>
      <c r="B216" t="s">
        <v>118</v>
      </c>
      <c r="C216" t="s">
        <v>7</v>
      </c>
      <c r="D216">
        <v>5</v>
      </c>
      <c r="E216" t="s">
        <v>187</v>
      </c>
      <c r="F216" t="str">
        <f t="shared" si="99"/>
        <v>TSHE-M-5N</v>
      </c>
      <c r="H216" s="49">
        <v>48.613939999999999</v>
      </c>
      <c r="J216" s="3">
        <v>113.86124</v>
      </c>
      <c r="L216" s="3">
        <v>1173</v>
      </c>
      <c r="M216" s="3">
        <v>48.7</v>
      </c>
      <c r="N216" s="3">
        <v>280</v>
      </c>
      <c r="O216" s="15">
        <v>28.2</v>
      </c>
      <c r="P216" s="16">
        <v>1.3</v>
      </c>
      <c r="Q216" s="3">
        <v>10</v>
      </c>
      <c r="R216" s="3">
        <v>1</v>
      </c>
      <c r="S216" s="3">
        <v>0</v>
      </c>
      <c r="T216" s="3">
        <v>1</v>
      </c>
      <c r="U216" s="3">
        <v>2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>
        <v>5</v>
      </c>
      <c r="AH216">
        <v>0</v>
      </c>
      <c r="AI216">
        <v>1</v>
      </c>
      <c r="AJ216">
        <v>6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 s="1">
        <v>0</v>
      </c>
      <c r="BB216" s="1">
        <f t="shared" si="100"/>
        <v>210</v>
      </c>
      <c r="BC216" s="3">
        <f t="shared" si="96"/>
        <v>60</v>
      </c>
      <c r="BD216" s="1">
        <f t="shared" si="97"/>
        <v>60</v>
      </c>
      <c r="BE216" s="1">
        <f t="shared" si="101"/>
        <v>0</v>
      </c>
      <c r="BF216" s="1">
        <f t="shared" si="98"/>
        <v>60</v>
      </c>
      <c r="BG216" s="1">
        <f t="shared" si="102"/>
        <v>120</v>
      </c>
      <c r="BH216" s="1">
        <f t="shared" si="103"/>
        <v>120</v>
      </c>
      <c r="BI216" s="1">
        <f t="shared" si="104"/>
        <v>30</v>
      </c>
      <c r="BJ216" s="1">
        <f t="shared" si="105"/>
        <v>150</v>
      </c>
      <c r="BK216" s="1">
        <f t="shared" si="106"/>
        <v>180</v>
      </c>
      <c r="BL216" s="1">
        <f t="shared" si="107"/>
        <v>0</v>
      </c>
      <c r="BM216" s="1">
        <f t="shared" si="108"/>
        <v>30</v>
      </c>
      <c r="BN216" s="41">
        <v>1</v>
      </c>
      <c r="BO216" s="41">
        <v>1</v>
      </c>
      <c r="BP216" s="41">
        <v>0</v>
      </c>
      <c r="BQ216" s="41">
        <v>0</v>
      </c>
      <c r="BR216" s="41">
        <v>0</v>
      </c>
      <c r="BS216" s="41">
        <v>0</v>
      </c>
      <c r="BT216" s="41">
        <v>0</v>
      </c>
      <c r="BU216" s="41">
        <v>0</v>
      </c>
      <c r="BV216" s="41">
        <v>1</v>
      </c>
      <c r="BW216" s="41">
        <v>1</v>
      </c>
      <c r="BX216" s="41">
        <v>0</v>
      </c>
      <c r="BY216" s="41">
        <v>0</v>
      </c>
      <c r="BZ216" s="41">
        <v>0</v>
      </c>
      <c r="CA216" s="41">
        <v>0</v>
      </c>
      <c r="CB216" s="41">
        <v>1</v>
      </c>
      <c r="CC216" s="41">
        <v>0</v>
      </c>
      <c r="CD216" s="41">
        <v>0</v>
      </c>
      <c r="CE216" s="41">
        <v>0</v>
      </c>
      <c r="CF216" s="41">
        <v>0</v>
      </c>
      <c r="CG216" s="41">
        <v>2</v>
      </c>
      <c r="CH216" s="41">
        <v>0</v>
      </c>
      <c r="CI216" s="41">
        <v>0</v>
      </c>
      <c r="CJ216" s="1">
        <f t="shared" si="110"/>
        <v>7</v>
      </c>
      <c r="CK216" s="1">
        <f t="shared" si="111"/>
        <v>3</v>
      </c>
      <c r="CL216" s="3">
        <f t="shared" si="92"/>
        <v>0</v>
      </c>
      <c r="CM216" s="3">
        <f t="shared" si="93"/>
        <v>0</v>
      </c>
      <c r="CN216" s="3">
        <f t="shared" si="94"/>
        <v>7</v>
      </c>
      <c r="CO216" s="3">
        <f t="shared" si="95"/>
        <v>3</v>
      </c>
      <c r="CP216">
        <v>58.4</v>
      </c>
      <c r="CQ216">
        <v>99.4</v>
      </c>
      <c r="CR216">
        <v>-7.7</v>
      </c>
      <c r="CS216">
        <v>20</v>
      </c>
      <c r="CT216" s="3">
        <f t="shared" si="109"/>
        <v>21.42</v>
      </c>
      <c r="CU216">
        <v>4</v>
      </c>
      <c r="CV216">
        <v>0.5</v>
      </c>
      <c r="CW216">
        <v>839</v>
      </c>
      <c r="CX216" s="62">
        <v>840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51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2">
        <v>0</v>
      </c>
      <c r="DK216" s="3">
        <v>0</v>
      </c>
      <c r="DL216" s="3">
        <v>0</v>
      </c>
      <c r="DM216" s="3">
        <v>0</v>
      </c>
      <c r="DN216" s="3">
        <v>0</v>
      </c>
      <c r="DO216" s="51">
        <v>0</v>
      </c>
      <c r="DP216" s="3">
        <v>0</v>
      </c>
      <c r="DQ216" s="3">
        <v>0</v>
      </c>
      <c r="DR216" s="3">
        <v>0</v>
      </c>
      <c r="DS216" s="3">
        <v>0</v>
      </c>
      <c r="DT216" s="51">
        <v>0</v>
      </c>
      <c r="DU216" s="3">
        <v>0</v>
      </c>
      <c r="DV216" s="3">
        <v>0</v>
      </c>
      <c r="DW216" s="3">
        <v>0</v>
      </c>
      <c r="DX216" s="3">
        <v>0</v>
      </c>
      <c r="DY216" s="51">
        <v>0</v>
      </c>
      <c r="DZ216" s="3">
        <v>0</v>
      </c>
      <c r="EA216" s="3">
        <v>1</v>
      </c>
      <c r="EB216" s="3">
        <v>0</v>
      </c>
      <c r="EC216" s="3">
        <v>0</v>
      </c>
      <c r="ED216" s="3">
        <v>0</v>
      </c>
      <c r="EE216" s="2">
        <v>0</v>
      </c>
      <c r="EF216" s="3">
        <v>15</v>
      </c>
      <c r="EG216" s="3">
        <v>14</v>
      </c>
      <c r="EH216" s="3">
        <v>2</v>
      </c>
      <c r="EI216" s="3">
        <v>2</v>
      </c>
      <c r="EJ216" s="3">
        <v>0</v>
      </c>
      <c r="EK216" s="2">
        <v>0</v>
      </c>
      <c r="EL216" s="3">
        <v>0</v>
      </c>
      <c r="EM216" s="3">
        <v>0</v>
      </c>
      <c r="EN216" s="3">
        <v>0</v>
      </c>
      <c r="EO216" s="3">
        <v>0</v>
      </c>
      <c r="EP216" s="2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2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2">
        <v>0</v>
      </c>
      <c r="FG216" s="1"/>
    </row>
    <row r="217" spans="1:163">
      <c r="A217" t="s">
        <v>50</v>
      </c>
      <c r="B217" t="s">
        <v>118</v>
      </c>
      <c r="C217" t="s">
        <v>7</v>
      </c>
      <c r="D217">
        <v>6</v>
      </c>
      <c r="E217" t="s">
        <v>186</v>
      </c>
      <c r="F217" t="str">
        <f t="shared" si="99"/>
        <v>TSHE-M-6C</v>
      </c>
      <c r="H217" s="49">
        <v>48.614490000000004</v>
      </c>
      <c r="J217" s="3">
        <v>113.86096999999999</v>
      </c>
      <c r="L217" s="3">
        <v>1180</v>
      </c>
      <c r="M217" s="3">
        <v>38</v>
      </c>
      <c r="N217" s="3">
        <v>270</v>
      </c>
      <c r="O217" s="15">
        <v>28.2</v>
      </c>
      <c r="P217" s="16">
        <v>1</v>
      </c>
      <c r="Q217" s="3">
        <v>10</v>
      </c>
      <c r="R217" s="3">
        <v>0</v>
      </c>
      <c r="S217" s="3">
        <v>0</v>
      </c>
      <c r="T217" s="3">
        <v>0</v>
      </c>
      <c r="U217" s="3">
        <v>3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>
        <v>6</v>
      </c>
      <c r="AH217">
        <v>0</v>
      </c>
      <c r="AI217">
        <v>0</v>
      </c>
      <c r="AJ217">
        <v>8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 s="1">
        <v>0</v>
      </c>
      <c r="BB217" s="1">
        <f t="shared" si="100"/>
        <v>190</v>
      </c>
      <c r="BC217" s="3">
        <f t="shared" si="96"/>
        <v>80</v>
      </c>
      <c r="BD217" s="1">
        <f t="shared" si="97"/>
        <v>80</v>
      </c>
      <c r="BE217" s="1">
        <f t="shared" si="101"/>
        <v>0</v>
      </c>
      <c r="BF217" s="1">
        <f t="shared" si="98"/>
        <v>80</v>
      </c>
      <c r="BG217" s="1">
        <f t="shared" si="102"/>
        <v>100</v>
      </c>
      <c r="BH217" s="1">
        <f t="shared" si="103"/>
        <v>100</v>
      </c>
      <c r="BI217" s="1">
        <f t="shared" si="104"/>
        <v>10</v>
      </c>
      <c r="BJ217" s="1">
        <f t="shared" si="105"/>
        <v>110</v>
      </c>
      <c r="BK217" s="1">
        <f t="shared" si="106"/>
        <v>180</v>
      </c>
      <c r="BL217" s="1">
        <f t="shared" si="107"/>
        <v>0</v>
      </c>
      <c r="BM217" s="1">
        <f t="shared" si="108"/>
        <v>10</v>
      </c>
      <c r="BN217" s="41">
        <v>0</v>
      </c>
      <c r="BO217" s="41">
        <v>0</v>
      </c>
      <c r="BP217" s="41">
        <v>0</v>
      </c>
      <c r="BQ217" s="41">
        <v>0</v>
      </c>
      <c r="BR217" s="41">
        <v>0</v>
      </c>
      <c r="BS217" s="41">
        <v>0</v>
      </c>
      <c r="BT217" s="41">
        <v>0</v>
      </c>
      <c r="BU217" s="41">
        <v>0</v>
      </c>
      <c r="BV217" s="41">
        <v>2</v>
      </c>
      <c r="BW217" s="41">
        <v>0</v>
      </c>
      <c r="BX217" s="41">
        <v>0</v>
      </c>
      <c r="BY217" s="41">
        <v>0</v>
      </c>
      <c r="BZ217" s="41">
        <v>3</v>
      </c>
      <c r="CA217" s="41">
        <v>0</v>
      </c>
      <c r="CB217" s="41">
        <v>0</v>
      </c>
      <c r="CC217" s="41">
        <v>0</v>
      </c>
      <c r="CD217" s="41">
        <v>0</v>
      </c>
      <c r="CE217" s="41">
        <v>0</v>
      </c>
      <c r="CF217" s="41">
        <v>0</v>
      </c>
      <c r="CG217" s="41">
        <v>0</v>
      </c>
      <c r="CH217" s="41">
        <v>0</v>
      </c>
      <c r="CI217" s="41">
        <v>0</v>
      </c>
      <c r="CJ217" s="1">
        <f t="shared" si="110"/>
        <v>5</v>
      </c>
      <c r="CK217" s="1">
        <f t="shared" si="111"/>
        <v>5</v>
      </c>
      <c r="CL217" s="3">
        <f t="shared" si="92"/>
        <v>3</v>
      </c>
      <c r="CM217" s="3">
        <f t="shared" si="93"/>
        <v>0</v>
      </c>
      <c r="CN217" s="3">
        <f t="shared" si="94"/>
        <v>2</v>
      </c>
      <c r="CO217" s="3">
        <f t="shared" si="95"/>
        <v>5</v>
      </c>
      <c r="CP217">
        <v>25.3</v>
      </c>
      <c r="CQ217">
        <v>83.2</v>
      </c>
      <c r="CR217">
        <v>-7.6</v>
      </c>
      <c r="CS217">
        <v>21</v>
      </c>
      <c r="CT217" s="3">
        <f t="shared" si="109"/>
        <v>19.067999999999998</v>
      </c>
      <c r="CU217">
        <v>6</v>
      </c>
      <c r="CV217">
        <v>0.3</v>
      </c>
      <c r="CW217">
        <v>843</v>
      </c>
      <c r="CX217" s="62">
        <v>844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51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2">
        <v>1</v>
      </c>
      <c r="DK217" s="3">
        <v>0</v>
      </c>
      <c r="DL217" s="3">
        <v>0</v>
      </c>
      <c r="DM217" s="3">
        <v>0</v>
      </c>
      <c r="DN217" s="3">
        <v>0</v>
      </c>
      <c r="DO217" s="51">
        <v>0</v>
      </c>
      <c r="DP217" s="3">
        <v>0</v>
      </c>
      <c r="DQ217" s="3">
        <v>0</v>
      </c>
      <c r="DR217" s="3">
        <v>0</v>
      </c>
      <c r="DS217" s="3">
        <v>0</v>
      </c>
      <c r="DT217" s="51">
        <v>0</v>
      </c>
      <c r="DU217" s="3">
        <v>0</v>
      </c>
      <c r="DV217" s="3">
        <v>0</v>
      </c>
      <c r="DW217" s="3">
        <v>0</v>
      </c>
      <c r="DX217" s="3">
        <v>0</v>
      </c>
      <c r="DY217" s="51">
        <v>0</v>
      </c>
      <c r="DZ217" s="3">
        <v>0</v>
      </c>
      <c r="EA217" s="3">
        <v>0</v>
      </c>
      <c r="EB217" s="3">
        <v>1</v>
      </c>
      <c r="EC217" s="3">
        <v>0</v>
      </c>
      <c r="ED217" s="3">
        <v>0</v>
      </c>
      <c r="EE217" s="2">
        <v>0</v>
      </c>
      <c r="EF217" s="3">
        <v>2</v>
      </c>
      <c r="EG217" s="3">
        <v>0</v>
      </c>
      <c r="EH217" s="3">
        <v>0</v>
      </c>
      <c r="EI217" s="3">
        <v>0</v>
      </c>
      <c r="EJ217" s="3">
        <v>0</v>
      </c>
      <c r="EK217" s="2">
        <v>0</v>
      </c>
      <c r="EL217" s="3">
        <v>0</v>
      </c>
      <c r="EM217" s="3">
        <v>0</v>
      </c>
      <c r="EN217" s="3">
        <v>0</v>
      </c>
      <c r="EO217" s="3">
        <v>0</v>
      </c>
      <c r="EP217" s="2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2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2">
        <v>0</v>
      </c>
      <c r="FG217" s="1"/>
    </row>
    <row r="218" spans="1:163">
      <c r="A218" t="s">
        <v>50</v>
      </c>
      <c r="B218" t="s">
        <v>118</v>
      </c>
      <c r="C218" t="s">
        <v>7</v>
      </c>
      <c r="D218">
        <v>6</v>
      </c>
      <c r="E218" t="s">
        <v>187</v>
      </c>
      <c r="F218" t="str">
        <f t="shared" si="99"/>
        <v>TSHE-M-6N</v>
      </c>
      <c r="H218" s="49">
        <v>48.614420000000003</v>
      </c>
      <c r="J218" s="3">
        <v>113.86102</v>
      </c>
      <c r="L218" s="3">
        <v>1180</v>
      </c>
      <c r="M218" s="3">
        <v>38</v>
      </c>
      <c r="N218" s="3">
        <v>270</v>
      </c>
      <c r="O218" s="15">
        <v>27.6</v>
      </c>
      <c r="P218" s="16">
        <v>1.4</v>
      </c>
      <c r="Q218" s="3">
        <v>10</v>
      </c>
      <c r="R218" s="3">
        <v>0</v>
      </c>
      <c r="S218" s="3">
        <v>0</v>
      </c>
      <c r="T218" s="3">
        <v>0</v>
      </c>
      <c r="U218" s="3">
        <v>5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>
        <v>4</v>
      </c>
      <c r="AH218">
        <v>0</v>
      </c>
      <c r="AI218">
        <v>0</v>
      </c>
      <c r="AJ218">
        <v>4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s="1">
        <v>0</v>
      </c>
      <c r="BB218" s="1">
        <f t="shared" si="100"/>
        <v>140</v>
      </c>
      <c r="BC218" s="3">
        <f t="shared" si="96"/>
        <v>40</v>
      </c>
      <c r="BD218" s="1">
        <f t="shared" si="97"/>
        <v>40</v>
      </c>
      <c r="BE218" s="1">
        <f t="shared" si="101"/>
        <v>10</v>
      </c>
      <c r="BF218" s="1">
        <f t="shared" si="98"/>
        <v>50</v>
      </c>
      <c r="BG218" s="1">
        <f t="shared" si="102"/>
        <v>90</v>
      </c>
      <c r="BH218" s="1">
        <f t="shared" si="103"/>
        <v>90</v>
      </c>
      <c r="BI218" s="1">
        <f t="shared" si="104"/>
        <v>0</v>
      </c>
      <c r="BJ218" s="1">
        <f t="shared" si="105"/>
        <v>90</v>
      </c>
      <c r="BK218" s="1">
        <f t="shared" si="106"/>
        <v>130</v>
      </c>
      <c r="BL218" s="1">
        <f t="shared" si="107"/>
        <v>0</v>
      </c>
      <c r="BM218" s="1">
        <f t="shared" si="108"/>
        <v>10</v>
      </c>
      <c r="BN218" s="41">
        <v>0</v>
      </c>
      <c r="BO218" s="41">
        <v>0</v>
      </c>
      <c r="BP218" s="41">
        <v>0</v>
      </c>
      <c r="BQ218" s="41">
        <v>0</v>
      </c>
      <c r="BR218" s="41">
        <v>0</v>
      </c>
      <c r="BS218" s="41">
        <v>0</v>
      </c>
      <c r="BT218" s="41">
        <v>0</v>
      </c>
      <c r="BU218" s="41">
        <v>0</v>
      </c>
      <c r="BV218" s="41">
        <v>1</v>
      </c>
      <c r="BW218" s="41">
        <v>0</v>
      </c>
      <c r="BX218" s="41">
        <v>0</v>
      </c>
      <c r="BY218" s="41">
        <v>0</v>
      </c>
      <c r="BZ218" s="41">
        <v>0</v>
      </c>
      <c r="CA218" s="41">
        <v>1</v>
      </c>
      <c r="CB218" s="41">
        <v>0</v>
      </c>
      <c r="CC218" s="41">
        <v>0</v>
      </c>
      <c r="CD218" s="41">
        <v>0</v>
      </c>
      <c r="CE218" s="41">
        <v>0</v>
      </c>
      <c r="CF218" s="41">
        <v>0</v>
      </c>
      <c r="CG218" s="41">
        <v>1</v>
      </c>
      <c r="CH218" s="41">
        <v>0</v>
      </c>
      <c r="CI218" s="41">
        <v>0</v>
      </c>
      <c r="CJ218" s="1">
        <f t="shared" si="110"/>
        <v>3</v>
      </c>
      <c r="CK218" s="1">
        <f t="shared" si="111"/>
        <v>1</v>
      </c>
      <c r="CL218" s="3">
        <f t="shared" si="92"/>
        <v>1</v>
      </c>
      <c r="CM218" s="3">
        <f t="shared" si="93"/>
        <v>1</v>
      </c>
      <c r="CN218" s="3">
        <f t="shared" si="94"/>
        <v>2</v>
      </c>
      <c r="CO218" s="3">
        <f t="shared" si="95"/>
        <v>0</v>
      </c>
      <c r="CP218">
        <v>29.3</v>
      </c>
      <c r="CQ218">
        <v>74.099999999999994</v>
      </c>
      <c r="CR218">
        <v>1.1000000000000001</v>
      </c>
      <c r="CS218">
        <v>21</v>
      </c>
      <c r="CT218" s="3">
        <f t="shared" si="109"/>
        <v>15.33</v>
      </c>
      <c r="CU218">
        <v>4</v>
      </c>
      <c r="CV218">
        <v>0.4</v>
      </c>
      <c r="CW218">
        <v>845</v>
      </c>
      <c r="CX218" s="62">
        <v>846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51">
        <v>0</v>
      </c>
      <c r="DE218" s="3">
        <v>0</v>
      </c>
      <c r="DF218" s="3">
        <v>0</v>
      </c>
      <c r="DG218" s="3">
        <v>0</v>
      </c>
      <c r="DH218" s="3">
        <v>0</v>
      </c>
      <c r="DI218" s="1">
        <v>1</v>
      </c>
      <c r="DJ218" s="2">
        <v>0</v>
      </c>
      <c r="DK218" s="3">
        <v>0</v>
      </c>
      <c r="DL218" s="3">
        <v>0</v>
      </c>
      <c r="DM218" s="3">
        <v>0</v>
      </c>
      <c r="DN218" s="3">
        <v>0</v>
      </c>
      <c r="DO218" s="51">
        <v>0</v>
      </c>
      <c r="DP218" s="3">
        <v>0</v>
      </c>
      <c r="DQ218" s="3">
        <v>0</v>
      </c>
      <c r="DR218" s="3">
        <v>0</v>
      </c>
      <c r="DS218" s="3">
        <v>0</v>
      </c>
      <c r="DT218" s="51">
        <v>0</v>
      </c>
      <c r="DU218" s="3">
        <v>0</v>
      </c>
      <c r="DV218" s="3">
        <v>0</v>
      </c>
      <c r="DW218" s="3">
        <v>0</v>
      </c>
      <c r="DX218" s="3">
        <v>0</v>
      </c>
      <c r="DY218" s="51">
        <v>0</v>
      </c>
      <c r="DZ218" s="3">
        <v>0</v>
      </c>
      <c r="EA218" s="3">
        <v>0</v>
      </c>
      <c r="EB218" s="3">
        <v>0</v>
      </c>
      <c r="EC218" s="3">
        <v>1</v>
      </c>
      <c r="ED218" s="3">
        <v>0</v>
      </c>
      <c r="EE218" s="2">
        <v>0</v>
      </c>
      <c r="EF218" s="3">
        <v>2</v>
      </c>
      <c r="EG218" s="3">
        <v>6</v>
      </c>
      <c r="EH218" s="3">
        <v>1</v>
      </c>
      <c r="EI218" s="3">
        <v>1</v>
      </c>
      <c r="EJ218" s="3">
        <v>0</v>
      </c>
      <c r="EK218" s="2">
        <v>0</v>
      </c>
      <c r="EL218" s="3">
        <v>0</v>
      </c>
      <c r="EM218" s="3">
        <v>0</v>
      </c>
      <c r="EN218" s="3">
        <v>0</v>
      </c>
      <c r="EO218" s="3">
        <v>0</v>
      </c>
      <c r="EP218" s="2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2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2">
        <v>0</v>
      </c>
      <c r="FG218" s="1"/>
    </row>
    <row r="219" spans="1:163">
      <c r="A219" t="s">
        <v>50</v>
      </c>
      <c r="B219" t="s">
        <v>118</v>
      </c>
      <c r="C219" t="s">
        <v>7</v>
      </c>
      <c r="D219">
        <v>7</v>
      </c>
      <c r="E219" t="s">
        <v>186</v>
      </c>
      <c r="F219" t="str">
        <f t="shared" si="99"/>
        <v>TSHE-M-7C</v>
      </c>
      <c r="H219" s="49">
        <v>48.615540000000003</v>
      </c>
      <c r="J219" s="3">
        <v>113.86086</v>
      </c>
      <c r="K219" s="1">
        <f>AVERAGE(L207:L232)</f>
        <v>1164.1153846153845</v>
      </c>
      <c r="L219" s="3">
        <v>1184</v>
      </c>
      <c r="M219" s="3">
        <v>40.299999999999997</v>
      </c>
      <c r="N219" s="3">
        <v>275</v>
      </c>
      <c r="O219" s="15">
        <v>27.6</v>
      </c>
      <c r="P219" s="16">
        <v>1</v>
      </c>
      <c r="Q219" s="3">
        <v>10</v>
      </c>
      <c r="R219" s="3">
        <v>3</v>
      </c>
      <c r="S219" s="3">
        <v>0</v>
      </c>
      <c r="T219" s="3">
        <v>1</v>
      </c>
      <c r="U219" s="3">
        <v>2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>
        <v>0</v>
      </c>
      <c r="AH219">
        <v>0</v>
      </c>
      <c r="AI219">
        <v>4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 s="1">
        <v>0</v>
      </c>
      <c r="BB219" s="1">
        <f t="shared" si="100"/>
        <v>200</v>
      </c>
      <c r="BC219" s="3">
        <f t="shared" ref="BC219:BC232" si="112">Q219*AJ219</f>
        <v>60</v>
      </c>
      <c r="BD219" s="1">
        <f t="shared" ref="BD219:BD232" si="113">(AJ219+AK219)*Q219</f>
        <v>60</v>
      </c>
      <c r="BE219" s="1">
        <f t="shared" si="101"/>
        <v>0</v>
      </c>
      <c r="BF219" s="1">
        <f t="shared" ref="BF219:BF232" si="114">SUM(AJ219:AL219)*Q219</f>
        <v>60</v>
      </c>
      <c r="BG219" s="1">
        <f t="shared" si="102"/>
        <v>90</v>
      </c>
      <c r="BH219" s="1">
        <f t="shared" si="103"/>
        <v>90</v>
      </c>
      <c r="BI219" s="1">
        <f t="shared" si="104"/>
        <v>50</v>
      </c>
      <c r="BJ219" s="1">
        <f t="shared" si="105"/>
        <v>140</v>
      </c>
      <c r="BK219" s="1">
        <f t="shared" si="106"/>
        <v>150</v>
      </c>
      <c r="BL219" s="1">
        <f t="shared" si="107"/>
        <v>0</v>
      </c>
      <c r="BM219" s="1">
        <f t="shared" si="108"/>
        <v>50</v>
      </c>
      <c r="BN219" s="41">
        <v>4</v>
      </c>
      <c r="BO219" s="41">
        <v>1</v>
      </c>
      <c r="BP219" s="41">
        <v>1</v>
      </c>
      <c r="BQ219" s="41">
        <v>0</v>
      </c>
      <c r="BR219" s="41">
        <v>0</v>
      </c>
      <c r="BS219" s="41">
        <v>0</v>
      </c>
      <c r="BT219" s="41">
        <v>0</v>
      </c>
      <c r="BU219" s="41">
        <v>0</v>
      </c>
      <c r="BV219" s="41">
        <v>0</v>
      </c>
      <c r="BW219" s="41">
        <v>0</v>
      </c>
      <c r="BX219" s="41">
        <v>0</v>
      </c>
      <c r="BY219" s="41">
        <v>0</v>
      </c>
      <c r="BZ219" s="41">
        <v>4</v>
      </c>
      <c r="CA219" s="41">
        <v>0</v>
      </c>
      <c r="CB219" s="41">
        <v>2</v>
      </c>
      <c r="CC219" s="41">
        <v>0</v>
      </c>
      <c r="CD219" s="41">
        <v>0</v>
      </c>
      <c r="CE219" s="41">
        <v>0</v>
      </c>
      <c r="CF219" s="41">
        <v>0</v>
      </c>
      <c r="CG219" s="41">
        <v>0</v>
      </c>
      <c r="CH219" s="41">
        <v>0</v>
      </c>
      <c r="CI219" s="41">
        <v>0</v>
      </c>
      <c r="CJ219" s="1">
        <f t="shared" si="110"/>
        <v>12</v>
      </c>
      <c r="CK219" s="1">
        <f t="shared" si="111"/>
        <v>11</v>
      </c>
      <c r="CL219" s="3">
        <f t="shared" si="92"/>
        <v>4</v>
      </c>
      <c r="CM219" s="3">
        <f t="shared" si="93"/>
        <v>0</v>
      </c>
      <c r="CN219" s="3">
        <f t="shared" si="94"/>
        <v>8</v>
      </c>
      <c r="CO219" s="3">
        <f t="shared" si="95"/>
        <v>11</v>
      </c>
      <c r="CP219">
        <v>23.2</v>
      </c>
      <c r="CQ219">
        <v>93.2</v>
      </c>
      <c r="CR219">
        <v>-6.7</v>
      </c>
      <c r="CS219">
        <v>22</v>
      </c>
      <c r="CT219" s="3">
        <f t="shared" si="109"/>
        <v>21.978000000000002</v>
      </c>
      <c r="CU219">
        <v>7</v>
      </c>
      <c r="CV219">
        <v>0.5</v>
      </c>
      <c r="CW219">
        <v>849</v>
      </c>
      <c r="CX219" s="62">
        <v>850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51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2">
        <v>0</v>
      </c>
      <c r="DK219" s="3">
        <v>0</v>
      </c>
      <c r="DL219" s="3">
        <v>0</v>
      </c>
      <c r="DM219" s="3">
        <v>0</v>
      </c>
      <c r="DN219" s="3">
        <v>0</v>
      </c>
      <c r="DO219" s="51">
        <v>0</v>
      </c>
      <c r="DP219" s="3">
        <v>0</v>
      </c>
      <c r="DQ219" s="3">
        <v>0</v>
      </c>
      <c r="DR219" s="3">
        <v>0</v>
      </c>
      <c r="DS219" s="3">
        <v>0</v>
      </c>
      <c r="DT219" s="51">
        <v>0</v>
      </c>
      <c r="DU219" s="3">
        <v>0</v>
      </c>
      <c r="DV219" s="3">
        <v>0</v>
      </c>
      <c r="DW219" s="3">
        <v>0</v>
      </c>
      <c r="DX219" s="3">
        <v>0</v>
      </c>
      <c r="DY219" s="51">
        <v>0</v>
      </c>
      <c r="DZ219" s="3">
        <v>0</v>
      </c>
      <c r="EA219" s="3">
        <v>0</v>
      </c>
      <c r="EB219" s="3">
        <v>1</v>
      </c>
      <c r="EC219" s="3">
        <v>0</v>
      </c>
      <c r="ED219" s="3">
        <v>0</v>
      </c>
      <c r="EE219" s="2">
        <v>1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2">
        <v>0</v>
      </c>
      <c r="EL219" s="3">
        <v>0</v>
      </c>
      <c r="EM219" s="3">
        <v>0</v>
      </c>
      <c r="EN219" s="3">
        <v>0</v>
      </c>
      <c r="EO219" s="3">
        <v>0</v>
      </c>
      <c r="EP219" s="2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2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2">
        <v>0</v>
      </c>
      <c r="FG219" s="1"/>
    </row>
    <row r="220" spans="1:163">
      <c r="A220" t="s">
        <v>50</v>
      </c>
      <c r="B220" t="s">
        <v>118</v>
      </c>
      <c r="C220" t="s">
        <v>7</v>
      </c>
      <c r="D220">
        <v>7</v>
      </c>
      <c r="E220" t="s">
        <v>187</v>
      </c>
      <c r="F220" t="str">
        <f t="shared" si="99"/>
        <v>TSHE-M-7N</v>
      </c>
      <c r="H220" s="3">
        <v>48.615409999999997</v>
      </c>
      <c r="J220" s="3">
        <v>113.86075</v>
      </c>
      <c r="L220" s="3">
        <v>1186</v>
      </c>
      <c r="M220" s="3">
        <v>40.299999999999997</v>
      </c>
      <c r="N220" s="3">
        <v>275</v>
      </c>
      <c r="O220" s="15">
        <v>29.4</v>
      </c>
      <c r="P220" s="16">
        <v>1.5</v>
      </c>
      <c r="Q220" s="3">
        <v>10</v>
      </c>
      <c r="R220" s="3">
        <v>3</v>
      </c>
      <c r="S220" s="3">
        <v>0</v>
      </c>
      <c r="T220" s="3">
        <v>0</v>
      </c>
      <c r="U220" s="3">
        <v>2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>
        <v>0</v>
      </c>
      <c r="AH220">
        <v>0</v>
      </c>
      <c r="AI220">
        <v>6</v>
      </c>
      <c r="AJ220">
        <v>3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0</v>
      </c>
      <c r="AY220">
        <v>0</v>
      </c>
      <c r="AZ220">
        <v>0</v>
      </c>
      <c r="BA220" s="62">
        <v>0</v>
      </c>
      <c r="BB220" s="1">
        <f t="shared" si="100"/>
        <v>180</v>
      </c>
      <c r="BC220" s="3">
        <f t="shared" si="112"/>
        <v>30</v>
      </c>
      <c r="BD220" s="1">
        <f t="shared" si="113"/>
        <v>30</v>
      </c>
      <c r="BE220" s="1">
        <f t="shared" si="101"/>
        <v>0</v>
      </c>
      <c r="BF220" s="1">
        <f t="shared" si="114"/>
        <v>30</v>
      </c>
      <c r="BG220" s="1">
        <f t="shared" si="102"/>
        <v>90</v>
      </c>
      <c r="BH220" s="1">
        <f t="shared" si="103"/>
        <v>90</v>
      </c>
      <c r="BI220" s="1">
        <f t="shared" si="104"/>
        <v>60</v>
      </c>
      <c r="BJ220" s="1">
        <f t="shared" si="105"/>
        <v>150</v>
      </c>
      <c r="BK220" s="1">
        <f t="shared" si="106"/>
        <v>120</v>
      </c>
      <c r="BL220" s="1">
        <f t="shared" si="107"/>
        <v>0</v>
      </c>
      <c r="BM220" s="1">
        <f t="shared" si="108"/>
        <v>60</v>
      </c>
      <c r="BN220" s="41">
        <v>1</v>
      </c>
      <c r="BO220" s="41">
        <v>0</v>
      </c>
      <c r="BP220" s="41">
        <v>1</v>
      </c>
      <c r="BQ220" s="41">
        <v>0</v>
      </c>
      <c r="BR220" s="41">
        <v>0</v>
      </c>
      <c r="BS220" s="41">
        <v>0</v>
      </c>
      <c r="BT220" s="41">
        <v>0</v>
      </c>
      <c r="BU220" s="41">
        <v>0</v>
      </c>
      <c r="BV220" s="41">
        <v>0</v>
      </c>
      <c r="BW220" s="41">
        <v>2</v>
      </c>
      <c r="BX220" s="41">
        <v>0</v>
      </c>
      <c r="BY220" s="41">
        <v>0</v>
      </c>
      <c r="BZ220" s="41">
        <v>2</v>
      </c>
      <c r="CA220" s="41">
        <v>0</v>
      </c>
      <c r="CB220" s="41">
        <v>0</v>
      </c>
      <c r="CC220" s="41">
        <v>0</v>
      </c>
      <c r="CD220" s="41">
        <v>0</v>
      </c>
      <c r="CE220" s="41">
        <v>0</v>
      </c>
      <c r="CF220" s="41">
        <v>0</v>
      </c>
      <c r="CG220" s="41">
        <v>0</v>
      </c>
      <c r="CH220" s="41">
        <v>0</v>
      </c>
      <c r="CI220" s="41">
        <v>0</v>
      </c>
      <c r="CJ220" s="1">
        <f t="shared" si="110"/>
        <v>6</v>
      </c>
      <c r="CK220" s="1">
        <f t="shared" si="111"/>
        <v>4</v>
      </c>
      <c r="CL220" s="3">
        <f t="shared" ref="CL220:CL232" si="115">BZ220+CA220</f>
        <v>2</v>
      </c>
      <c r="CM220" s="3">
        <f t="shared" ref="CM220:CM232" si="116">CA220</f>
        <v>0</v>
      </c>
      <c r="CN220" s="3">
        <f t="shared" ref="CN220:CN232" si="117">CJ220-CL220</f>
        <v>4</v>
      </c>
      <c r="CO220" s="3">
        <f t="shared" ref="CO220:CO232" si="118">CK220-CM220</f>
        <v>4</v>
      </c>
      <c r="CP220">
        <v>38.700000000000003</v>
      </c>
      <c r="CQ220">
        <v>98.3</v>
      </c>
      <c r="CR220">
        <v>-1.3</v>
      </c>
      <c r="CS220">
        <v>23</v>
      </c>
      <c r="CT220" s="3">
        <f t="shared" si="109"/>
        <v>22.907999999999998</v>
      </c>
      <c r="CU220">
        <v>4</v>
      </c>
      <c r="CV220">
        <v>0.75</v>
      </c>
      <c r="CW220">
        <v>847</v>
      </c>
      <c r="CX220" s="62">
        <v>848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51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2">
        <v>0</v>
      </c>
      <c r="DK220" s="3">
        <v>0</v>
      </c>
      <c r="DL220" s="3">
        <v>0</v>
      </c>
      <c r="DM220" s="3">
        <v>0</v>
      </c>
      <c r="DN220" s="3">
        <v>0</v>
      </c>
      <c r="DO220" s="51">
        <v>0</v>
      </c>
      <c r="DP220" s="3">
        <v>0</v>
      </c>
      <c r="DQ220" s="3">
        <v>0</v>
      </c>
      <c r="DR220" s="3">
        <v>0</v>
      </c>
      <c r="DS220" s="3">
        <v>0</v>
      </c>
      <c r="DT220" s="51">
        <v>0</v>
      </c>
      <c r="DU220" s="3">
        <v>0</v>
      </c>
      <c r="DV220" s="3">
        <v>0</v>
      </c>
      <c r="DW220" s="3">
        <v>0</v>
      </c>
      <c r="DX220" s="3">
        <v>0</v>
      </c>
      <c r="DY220" s="51">
        <v>0</v>
      </c>
      <c r="DZ220" s="3">
        <v>1</v>
      </c>
      <c r="EA220" s="3">
        <v>0</v>
      </c>
      <c r="EB220" s="3">
        <v>2</v>
      </c>
      <c r="EC220" s="3">
        <v>0</v>
      </c>
      <c r="ED220" s="3">
        <v>0</v>
      </c>
      <c r="EE220" s="2">
        <v>0</v>
      </c>
      <c r="EF220" s="3">
        <v>2</v>
      </c>
      <c r="EG220" s="3">
        <v>1</v>
      </c>
      <c r="EH220" s="3">
        <v>1</v>
      </c>
      <c r="EI220" s="3">
        <v>0</v>
      </c>
      <c r="EJ220" s="3">
        <v>0</v>
      </c>
      <c r="EK220" s="2">
        <v>0</v>
      </c>
      <c r="EL220" s="3">
        <v>0</v>
      </c>
      <c r="EM220" s="3">
        <v>0</v>
      </c>
      <c r="EN220" s="3">
        <v>0</v>
      </c>
      <c r="EO220" s="3">
        <v>0</v>
      </c>
      <c r="EP220" s="2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2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2">
        <v>0</v>
      </c>
      <c r="FG220" s="1"/>
    </row>
    <row r="221" spans="1:163">
      <c r="A221" t="s">
        <v>50</v>
      </c>
      <c r="B221" t="s">
        <v>118</v>
      </c>
      <c r="C221" t="s">
        <v>7</v>
      </c>
      <c r="D221">
        <v>8</v>
      </c>
      <c r="E221" t="s">
        <v>186</v>
      </c>
      <c r="F221" s="2" t="str">
        <f t="shared" si="99"/>
        <v>TSHE-M-8C</v>
      </c>
      <c r="G221" s="1"/>
      <c r="H221" s="3">
        <v>48.61674</v>
      </c>
      <c r="J221" s="3">
        <v>113.86166</v>
      </c>
      <c r="L221" s="3">
        <v>1159</v>
      </c>
      <c r="M221" s="3">
        <v>33.700000000000003</v>
      </c>
      <c r="N221" s="3">
        <v>240</v>
      </c>
      <c r="O221" s="15">
        <v>21</v>
      </c>
      <c r="P221" s="16">
        <v>0.7</v>
      </c>
      <c r="Q221" s="3">
        <v>10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>
        <v>0</v>
      </c>
      <c r="AH221">
        <v>0</v>
      </c>
      <c r="AI221">
        <v>2</v>
      </c>
      <c r="AJ221">
        <v>9</v>
      </c>
      <c r="AK221">
        <v>0</v>
      </c>
      <c r="AL221">
        <v>0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s="62">
        <v>0</v>
      </c>
      <c r="BB221" s="1">
        <f t="shared" si="100"/>
        <v>140</v>
      </c>
      <c r="BC221" s="3">
        <f t="shared" si="112"/>
        <v>90</v>
      </c>
      <c r="BD221" s="1">
        <f t="shared" si="113"/>
        <v>90</v>
      </c>
      <c r="BE221" s="1">
        <f t="shared" si="101"/>
        <v>0</v>
      </c>
      <c r="BF221" s="1">
        <f t="shared" si="114"/>
        <v>90</v>
      </c>
      <c r="BG221" s="1">
        <f t="shared" si="102"/>
        <v>30</v>
      </c>
      <c r="BH221" s="1">
        <f t="shared" si="103"/>
        <v>30</v>
      </c>
      <c r="BI221" s="1">
        <f t="shared" si="104"/>
        <v>20</v>
      </c>
      <c r="BJ221" s="1">
        <f t="shared" si="105"/>
        <v>50</v>
      </c>
      <c r="BK221" s="1">
        <f t="shared" si="106"/>
        <v>120</v>
      </c>
      <c r="BL221" s="1">
        <f t="shared" si="107"/>
        <v>0</v>
      </c>
      <c r="BM221" s="1">
        <f t="shared" si="108"/>
        <v>20</v>
      </c>
      <c r="BN221" s="41">
        <v>0</v>
      </c>
      <c r="BO221" s="41">
        <v>0</v>
      </c>
      <c r="BP221" s="41">
        <v>0</v>
      </c>
      <c r="BQ221" s="41">
        <v>0</v>
      </c>
      <c r="BR221" s="41">
        <v>0</v>
      </c>
      <c r="BS221" s="41">
        <v>0</v>
      </c>
      <c r="BT221" s="41">
        <v>0</v>
      </c>
      <c r="BU221" s="41">
        <v>0</v>
      </c>
      <c r="BV221" s="41">
        <v>0</v>
      </c>
      <c r="BW221" s="41">
        <v>2</v>
      </c>
      <c r="BX221" s="41">
        <v>0</v>
      </c>
      <c r="BY221" s="41">
        <v>0</v>
      </c>
      <c r="BZ221" s="41">
        <v>13</v>
      </c>
      <c r="CA221" s="41">
        <v>0</v>
      </c>
      <c r="CB221" s="41">
        <v>2</v>
      </c>
      <c r="CC221" s="41">
        <v>0</v>
      </c>
      <c r="CD221" s="41">
        <v>0</v>
      </c>
      <c r="CE221" s="41">
        <v>0</v>
      </c>
      <c r="CF221" s="41">
        <v>0</v>
      </c>
      <c r="CG221" s="41">
        <v>0</v>
      </c>
      <c r="CH221" s="41">
        <v>0</v>
      </c>
      <c r="CI221" s="41">
        <v>0</v>
      </c>
      <c r="CJ221" s="1">
        <f t="shared" si="110"/>
        <v>17</v>
      </c>
      <c r="CK221" s="1">
        <f t="shared" si="111"/>
        <v>15</v>
      </c>
      <c r="CL221" s="3">
        <f t="shared" si="115"/>
        <v>13</v>
      </c>
      <c r="CM221" s="3">
        <f t="shared" si="116"/>
        <v>0</v>
      </c>
      <c r="CN221" s="3">
        <f t="shared" si="117"/>
        <v>4</v>
      </c>
      <c r="CO221" s="3">
        <f t="shared" si="118"/>
        <v>15</v>
      </c>
      <c r="CP221">
        <v>54.5</v>
      </c>
      <c r="CQ221">
        <v>97.6</v>
      </c>
      <c r="CR221">
        <v>-14.7</v>
      </c>
      <c r="CS221">
        <v>17</v>
      </c>
      <c r="CT221" s="3">
        <f t="shared" si="109"/>
        <v>19.090999999999998</v>
      </c>
      <c r="CU221">
        <v>6</v>
      </c>
      <c r="CV221">
        <v>0.6</v>
      </c>
      <c r="CW221">
        <v>853</v>
      </c>
      <c r="CX221" s="62">
        <v>854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51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2">
        <v>0</v>
      </c>
      <c r="DK221" s="3">
        <v>0</v>
      </c>
      <c r="DL221" s="3">
        <v>0</v>
      </c>
      <c r="DM221" s="3">
        <v>0</v>
      </c>
      <c r="DN221" s="3">
        <v>0</v>
      </c>
      <c r="DO221" s="51">
        <v>0</v>
      </c>
      <c r="DP221" s="3">
        <v>0</v>
      </c>
      <c r="DQ221" s="3">
        <v>0</v>
      </c>
      <c r="DR221" s="3">
        <v>0</v>
      </c>
      <c r="DS221" s="3">
        <v>0</v>
      </c>
      <c r="DT221" s="51">
        <v>0</v>
      </c>
      <c r="DU221" s="3">
        <v>0</v>
      </c>
      <c r="DV221" s="3">
        <v>0</v>
      </c>
      <c r="DW221" s="3">
        <v>0</v>
      </c>
      <c r="DX221" s="3">
        <v>0</v>
      </c>
      <c r="DY221" s="51">
        <v>0</v>
      </c>
      <c r="DZ221" s="3">
        <v>0</v>
      </c>
      <c r="EA221" s="3">
        <v>0</v>
      </c>
      <c r="EB221" s="3">
        <v>0</v>
      </c>
      <c r="EC221" s="3">
        <v>2</v>
      </c>
      <c r="ED221" s="3">
        <v>0</v>
      </c>
      <c r="EE221" s="2">
        <v>2</v>
      </c>
      <c r="EF221" s="3">
        <v>0</v>
      </c>
      <c r="EG221" s="3">
        <v>0</v>
      </c>
      <c r="EH221" s="3">
        <v>0</v>
      </c>
      <c r="EI221" s="3">
        <v>2</v>
      </c>
      <c r="EJ221" s="3">
        <v>2</v>
      </c>
      <c r="EK221" s="2">
        <v>0</v>
      </c>
      <c r="EL221" s="3">
        <v>0</v>
      </c>
      <c r="EM221" s="3">
        <v>0</v>
      </c>
      <c r="EN221" s="3">
        <v>0</v>
      </c>
      <c r="EO221" s="3">
        <v>0</v>
      </c>
      <c r="EP221" s="2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2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2">
        <v>0</v>
      </c>
      <c r="FG221" s="1"/>
    </row>
    <row r="222" spans="1:163">
      <c r="A222" t="s">
        <v>50</v>
      </c>
      <c r="B222" t="s">
        <v>118</v>
      </c>
      <c r="C222" t="s">
        <v>7</v>
      </c>
      <c r="D222">
        <v>8</v>
      </c>
      <c r="E222" t="s">
        <v>187</v>
      </c>
      <c r="F222" s="2" t="str">
        <f t="shared" si="99"/>
        <v>TSHE-M-8N</v>
      </c>
      <c r="G222" s="1"/>
      <c r="H222" s="3">
        <v>48.61656</v>
      </c>
      <c r="J222" s="3">
        <v>113.86163999999999</v>
      </c>
      <c r="L222" s="3">
        <v>1160</v>
      </c>
      <c r="M222" s="3">
        <v>33</v>
      </c>
      <c r="N222" s="3">
        <v>270</v>
      </c>
      <c r="O222" s="15">
        <v>22.6</v>
      </c>
      <c r="P222" s="16">
        <v>0.7</v>
      </c>
      <c r="Q222" s="3">
        <v>10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>
        <v>0</v>
      </c>
      <c r="AH222">
        <v>0</v>
      </c>
      <c r="AI222">
        <v>3</v>
      </c>
      <c r="AJ222">
        <v>6</v>
      </c>
      <c r="AK222">
        <v>0</v>
      </c>
      <c r="AL222">
        <v>0</v>
      </c>
      <c r="AM222">
        <v>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s="62">
        <v>0</v>
      </c>
      <c r="BB222" s="1">
        <f t="shared" si="100"/>
        <v>130</v>
      </c>
      <c r="BC222" s="3">
        <f t="shared" si="112"/>
        <v>60</v>
      </c>
      <c r="BD222" s="1">
        <f t="shared" si="113"/>
        <v>60</v>
      </c>
      <c r="BE222" s="1">
        <f t="shared" si="101"/>
        <v>0</v>
      </c>
      <c r="BF222" s="1">
        <f t="shared" si="114"/>
        <v>60</v>
      </c>
      <c r="BG222" s="1">
        <f t="shared" si="102"/>
        <v>40</v>
      </c>
      <c r="BH222" s="1">
        <f t="shared" si="103"/>
        <v>40</v>
      </c>
      <c r="BI222" s="1">
        <f t="shared" si="104"/>
        <v>30</v>
      </c>
      <c r="BJ222" s="1">
        <f t="shared" si="105"/>
        <v>70</v>
      </c>
      <c r="BK222" s="1">
        <f t="shared" si="106"/>
        <v>100</v>
      </c>
      <c r="BL222" s="1">
        <f t="shared" si="107"/>
        <v>0</v>
      </c>
      <c r="BM222" s="1">
        <f t="shared" si="108"/>
        <v>30</v>
      </c>
      <c r="BN222" s="41">
        <v>0</v>
      </c>
      <c r="BO222" s="41">
        <v>0</v>
      </c>
      <c r="BP222" s="41">
        <v>0</v>
      </c>
      <c r="BQ222" s="41">
        <v>0</v>
      </c>
      <c r="BR222" s="41">
        <v>0</v>
      </c>
      <c r="BS222" s="41">
        <v>0</v>
      </c>
      <c r="BT222" s="41">
        <v>0</v>
      </c>
      <c r="BU222" s="41">
        <v>0</v>
      </c>
      <c r="BV222" s="41">
        <v>0</v>
      </c>
      <c r="BW222" s="41">
        <v>1</v>
      </c>
      <c r="BX222" s="41">
        <v>0</v>
      </c>
      <c r="BY222" s="41">
        <v>0</v>
      </c>
      <c r="BZ222" s="41">
        <v>5</v>
      </c>
      <c r="CA222" s="41">
        <v>0</v>
      </c>
      <c r="CB222" s="41">
        <v>2</v>
      </c>
      <c r="CC222" s="41">
        <v>0</v>
      </c>
      <c r="CD222" s="41">
        <v>0</v>
      </c>
      <c r="CE222" s="41">
        <v>0</v>
      </c>
      <c r="CF222" s="41">
        <v>1</v>
      </c>
      <c r="CG222" s="41">
        <v>0</v>
      </c>
      <c r="CH222" s="41">
        <v>0</v>
      </c>
      <c r="CI222" s="41">
        <v>0</v>
      </c>
      <c r="CJ222" s="1">
        <f t="shared" si="110"/>
        <v>9</v>
      </c>
      <c r="CK222" s="1">
        <f t="shared" si="111"/>
        <v>8</v>
      </c>
      <c r="CL222" s="3">
        <f t="shared" si="115"/>
        <v>5</v>
      </c>
      <c r="CM222" s="3">
        <f t="shared" si="116"/>
        <v>0</v>
      </c>
      <c r="CN222" s="3">
        <f t="shared" si="117"/>
        <v>4</v>
      </c>
      <c r="CO222" s="3">
        <f t="shared" si="118"/>
        <v>8</v>
      </c>
      <c r="CP222">
        <v>18.600000000000001</v>
      </c>
      <c r="CQ222">
        <v>73.7</v>
      </c>
      <c r="CR222">
        <v>-5</v>
      </c>
      <c r="CS222">
        <v>17</v>
      </c>
      <c r="CT222" s="3">
        <f t="shared" si="109"/>
        <v>13.379000000000001</v>
      </c>
      <c r="CU222">
        <v>4</v>
      </c>
      <c r="CV222">
        <v>0.75</v>
      </c>
      <c r="CW222">
        <v>851</v>
      </c>
      <c r="CX222" s="62">
        <v>852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51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2">
        <v>0</v>
      </c>
      <c r="DK222" s="3">
        <v>0</v>
      </c>
      <c r="DL222" s="3">
        <v>0</v>
      </c>
      <c r="DM222" s="3">
        <v>0</v>
      </c>
      <c r="DN222" s="3">
        <v>0</v>
      </c>
      <c r="DO222" s="51">
        <v>0</v>
      </c>
      <c r="DP222" s="3">
        <v>0</v>
      </c>
      <c r="DQ222" s="3">
        <v>0</v>
      </c>
      <c r="DR222" s="3">
        <v>0</v>
      </c>
      <c r="DS222" s="3">
        <v>0</v>
      </c>
      <c r="DT222" s="51">
        <v>0</v>
      </c>
      <c r="DU222" s="3">
        <v>0</v>
      </c>
      <c r="DV222" s="3">
        <v>0</v>
      </c>
      <c r="DW222" s="3">
        <v>0</v>
      </c>
      <c r="DX222" s="3">
        <v>0</v>
      </c>
      <c r="DY222" s="51">
        <v>0</v>
      </c>
      <c r="DZ222" s="3">
        <v>1</v>
      </c>
      <c r="EA222" s="3">
        <v>2</v>
      </c>
      <c r="EB222" s="3">
        <v>0</v>
      </c>
      <c r="EC222" s="3">
        <v>1</v>
      </c>
      <c r="ED222" s="3">
        <v>0</v>
      </c>
      <c r="EE222" s="2">
        <v>4</v>
      </c>
      <c r="EF222" s="3">
        <v>1</v>
      </c>
      <c r="EG222" s="3">
        <v>0</v>
      </c>
      <c r="EH222" s="3">
        <v>1</v>
      </c>
      <c r="EI222" s="3">
        <v>0</v>
      </c>
      <c r="EJ222" s="3">
        <v>0</v>
      </c>
      <c r="EK222" s="2">
        <v>0</v>
      </c>
      <c r="EL222" s="3">
        <v>0</v>
      </c>
      <c r="EM222" s="3">
        <v>0</v>
      </c>
      <c r="EN222" s="3">
        <v>0</v>
      </c>
      <c r="EO222" s="3">
        <v>0</v>
      </c>
      <c r="EP222" s="2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2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2">
        <v>0</v>
      </c>
      <c r="FG222" s="1"/>
    </row>
    <row r="223" spans="1:163">
      <c r="A223" t="s">
        <v>50</v>
      </c>
      <c r="B223" t="s">
        <v>118</v>
      </c>
      <c r="C223" t="s">
        <v>7</v>
      </c>
      <c r="D223">
        <v>9</v>
      </c>
      <c r="E223" t="s">
        <v>186</v>
      </c>
      <c r="F223" s="2" t="str">
        <f t="shared" si="99"/>
        <v>TSHE-M-9C</v>
      </c>
      <c r="G223" s="1"/>
      <c r="H223" s="3">
        <v>48.616459999999996</v>
      </c>
      <c r="J223" s="3">
        <v>113.86273</v>
      </c>
      <c r="L223" s="3">
        <v>1140</v>
      </c>
      <c r="M223" s="3">
        <v>23.4</v>
      </c>
      <c r="N223" s="3">
        <v>280</v>
      </c>
      <c r="O223" s="15">
        <v>46.1</v>
      </c>
      <c r="P223" s="16">
        <v>1.9</v>
      </c>
      <c r="Q223" s="3">
        <v>10</v>
      </c>
      <c r="R223" s="3">
        <v>0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>
        <v>0</v>
      </c>
      <c r="AH223">
        <v>1</v>
      </c>
      <c r="AI223">
        <v>5</v>
      </c>
      <c r="AJ223">
        <v>6</v>
      </c>
      <c r="AK223">
        <v>0</v>
      </c>
      <c r="AL223">
        <v>0</v>
      </c>
      <c r="AM223">
        <v>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s="62">
        <v>0</v>
      </c>
      <c r="BB223" s="1">
        <f t="shared" si="100"/>
        <v>180</v>
      </c>
      <c r="BC223" s="3">
        <f t="shared" si="112"/>
        <v>60</v>
      </c>
      <c r="BD223" s="1">
        <f t="shared" si="113"/>
        <v>60</v>
      </c>
      <c r="BE223" s="1">
        <f t="shared" si="101"/>
        <v>0</v>
      </c>
      <c r="BF223" s="1">
        <f t="shared" si="114"/>
        <v>60</v>
      </c>
      <c r="BG223" s="1">
        <f t="shared" si="102"/>
        <v>60</v>
      </c>
      <c r="BH223" s="1">
        <f t="shared" si="103"/>
        <v>70</v>
      </c>
      <c r="BI223" s="1">
        <f t="shared" si="104"/>
        <v>60</v>
      </c>
      <c r="BJ223" s="1">
        <f t="shared" si="105"/>
        <v>120</v>
      </c>
      <c r="BK223" s="1">
        <f t="shared" si="106"/>
        <v>120</v>
      </c>
      <c r="BL223" s="1">
        <f t="shared" si="107"/>
        <v>10</v>
      </c>
      <c r="BM223" s="1">
        <f t="shared" si="108"/>
        <v>50</v>
      </c>
      <c r="BN223" s="41">
        <v>0</v>
      </c>
      <c r="BO223" s="41">
        <v>0</v>
      </c>
      <c r="BP223" s="41">
        <v>0</v>
      </c>
      <c r="BQ223" s="41">
        <v>0</v>
      </c>
      <c r="BR223" s="41">
        <v>0</v>
      </c>
      <c r="BS223" s="41">
        <v>0</v>
      </c>
      <c r="BT223" s="41">
        <v>0</v>
      </c>
      <c r="BU223" s="41">
        <v>0</v>
      </c>
      <c r="BV223" s="41">
        <v>0</v>
      </c>
      <c r="BW223" s="41">
        <v>2</v>
      </c>
      <c r="BX223" s="41">
        <v>0</v>
      </c>
      <c r="BY223" s="41">
        <v>0</v>
      </c>
      <c r="BZ223" s="41">
        <v>4</v>
      </c>
      <c r="CA223" s="41">
        <v>0</v>
      </c>
      <c r="CB223" s="41">
        <v>2</v>
      </c>
      <c r="CC223" s="41">
        <v>0</v>
      </c>
      <c r="CD223" s="41">
        <v>0</v>
      </c>
      <c r="CE223" s="41">
        <v>0</v>
      </c>
      <c r="CF223" s="41">
        <v>0</v>
      </c>
      <c r="CG223" s="41">
        <v>0</v>
      </c>
      <c r="CH223" s="41">
        <v>0</v>
      </c>
      <c r="CI223" s="41">
        <v>0</v>
      </c>
      <c r="CJ223" s="1">
        <f t="shared" si="110"/>
        <v>8</v>
      </c>
      <c r="CK223" s="1">
        <f t="shared" si="111"/>
        <v>6</v>
      </c>
      <c r="CL223" s="3">
        <f t="shared" si="115"/>
        <v>4</v>
      </c>
      <c r="CM223" s="3">
        <f t="shared" si="116"/>
        <v>0</v>
      </c>
      <c r="CN223" s="3">
        <f t="shared" si="117"/>
        <v>4</v>
      </c>
      <c r="CO223" s="3">
        <f t="shared" si="118"/>
        <v>6</v>
      </c>
      <c r="CP223">
        <v>37.700000000000003</v>
      </c>
      <c r="CQ223">
        <v>91.4</v>
      </c>
      <c r="CR223">
        <v>-8.5</v>
      </c>
      <c r="CS223">
        <v>29</v>
      </c>
      <c r="CT223" s="3">
        <f t="shared" si="109"/>
        <v>28.971000000000004</v>
      </c>
      <c r="CU223">
        <v>6</v>
      </c>
      <c r="CV223">
        <v>1</v>
      </c>
      <c r="CW223">
        <v>855</v>
      </c>
      <c r="CX223" s="62">
        <v>856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51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2">
        <v>0</v>
      </c>
      <c r="DK223" s="3">
        <v>0</v>
      </c>
      <c r="DL223" s="3">
        <v>0</v>
      </c>
      <c r="DM223" s="3">
        <v>0</v>
      </c>
      <c r="DN223" s="3">
        <v>0</v>
      </c>
      <c r="DO223" s="51">
        <v>0</v>
      </c>
      <c r="DP223" s="3">
        <v>0</v>
      </c>
      <c r="DQ223" s="3">
        <v>0</v>
      </c>
      <c r="DR223" s="3">
        <v>0</v>
      </c>
      <c r="DS223" s="3">
        <v>0</v>
      </c>
      <c r="DT223" s="51">
        <v>0</v>
      </c>
      <c r="DU223" s="3">
        <v>0</v>
      </c>
      <c r="DV223" s="3">
        <v>0</v>
      </c>
      <c r="DW223" s="3">
        <v>0</v>
      </c>
      <c r="DX223" s="3">
        <v>0</v>
      </c>
      <c r="DY223" s="51">
        <v>0</v>
      </c>
      <c r="DZ223" s="3">
        <v>0</v>
      </c>
      <c r="EA223" s="3">
        <v>0</v>
      </c>
      <c r="EB223" s="3">
        <v>2</v>
      </c>
      <c r="EC223" s="3">
        <v>7</v>
      </c>
      <c r="ED223" s="3">
        <v>0</v>
      </c>
      <c r="EE223" s="2">
        <v>4</v>
      </c>
      <c r="EF223" s="3">
        <v>0</v>
      </c>
      <c r="EG223" s="3">
        <v>0</v>
      </c>
      <c r="EH223" s="3">
        <v>0</v>
      </c>
      <c r="EI223" s="3">
        <v>1</v>
      </c>
      <c r="EJ223" s="3">
        <v>0</v>
      </c>
      <c r="EK223" s="2">
        <v>0</v>
      </c>
      <c r="EL223" s="3">
        <v>0</v>
      </c>
      <c r="EM223" s="3">
        <v>0</v>
      </c>
      <c r="EN223" s="3">
        <v>0</v>
      </c>
      <c r="EO223" s="3">
        <v>0</v>
      </c>
      <c r="EP223" s="2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2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2">
        <v>0</v>
      </c>
      <c r="FG223" s="1"/>
    </row>
    <row r="224" spans="1:163">
      <c r="A224" t="s">
        <v>50</v>
      </c>
      <c r="B224" t="s">
        <v>118</v>
      </c>
      <c r="C224" t="s">
        <v>7</v>
      </c>
      <c r="D224">
        <v>9</v>
      </c>
      <c r="E224" t="s">
        <v>187</v>
      </c>
      <c r="F224" s="2" t="str">
        <f t="shared" si="99"/>
        <v>TSHE-M-9N</v>
      </c>
      <c r="G224" s="1"/>
      <c r="H224" s="3">
        <v>48.616599999999998</v>
      </c>
      <c r="J224" s="3">
        <v>113.86259</v>
      </c>
      <c r="L224" s="3">
        <v>1140</v>
      </c>
      <c r="M224" s="3">
        <v>25.11</v>
      </c>
      <c r="N224" s="3">
        <v>285</v>
      </c>
      <c r="O224" s="15">
        <v>40.6</v>
      </c>
      <c r="P224" s="16">
        <v>1.7</v>
      </c>
      <c r="Q224" s="3">
        <v>10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>
        <v>0</v>
      </c>
      <c r="AH224">
        <v>0</v>
      </c>
      <c r="AI224">
        <v>3</v>
      </c>
      <c r="AJ224">
        <v>7</v>
      </c>
      <c r="AK224">
        <v>0</v>
      </c>
      <c r="AL224">
        <v>0</v>
      </c>
      <c r="AM224">
        <v>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s="62">
        <v>0</v>
      </c>
      <c r="BB224" s="1">
        <f t="shared" si="100"/>
        <v>160</v>
      </c>
      <c r="BC224" s="3">
        <f t="shared" si="112"/>
        <v>70</v>
      </c>
      <c r="BD224" s="1">
        <f t="shared" si="113"/>
        <v>70</v>
      </c>
      <c r="BE224" s="1">
        <f t="shared" si="101"/>
        <v>0</v>
      </c>
      <c r="BF224" s="1">
        <f t="shared" si="114"/>
        <v>70</v>
      </c>
      <c r="BG224" s="1">
        <f t="shared" si="102"/>
        <v>60</v>
      </c>
      <c r="BH224" s="1">
        <f t="shared" si="103"/>
        <v>60</v>
      </c>
      <c r="BI224" s="1">
        <f t="shared" si="104"/>
        <v>30</v>
      </c>
      <c r="BJ224" s="1">
        <f t="shared" si="105"/>
        <v>90</v>
      </c>
      <c r="BK224" s="1">
        <f t="shared" si="106"/>
        <v>130</v>
      </c>
      <c r="BL224" s="1">
        <f t="shared" si="107"/>
        <v>0</v>
      </c>
      <c r="BM224" s="1">
        <f t="shared" si="108"/>
        <v>30</v>
      </c>
      <c r="BN224" s="41">
        <v>0</v>
      </c>
      <c r="BO224" s="41">
        <v>0</v>
      </c>
      <c r="BP224" s="41">
        <v>0</v>
      </c>
      <c r="BQ224" s="41">
        <v>0</v>
      </c>
      <c r="BR224" s="41">
        <v>0</v>
      </c>
      <c r="BS224" s="41">
        <v>0</v>
      </c>
      <c r="BT224" s="41">
        <v>0</v>
      </c>
      <c r="BU224" s="41">
        <v>0</v>
      </c>
      <c r="BV224" s="41">
        <v>0</v>
      </c>
      <c r="BW224" s="41">
        <v>0</v>
      </c>
      <c r="BX224" s="41">
        <v>0</v>
      </c>
      <c r="BY224" s="41">
        <v>0</v>
      </c>
      <c r="BZ224" s="41">
        <v>7</v>
      </c>
      <c r="CA224" s="41">
        <v>0</v>
      </c>
      <c r="CB224" s="41">
        <v>0</v>
      </c>
      <c r="CC224" s="41">
        <v>0</v>
      </c>
      <c r="CD224" s="41">
        <v>0</v>
      </c>
      <c r="CE224" s="41">
        <v>0</v>
      </c>
      <c r="CF224" s="41">
        <v>0</v>
      </c>
      <c r="CG224" s="41">
        <v>0</v>
      </c>
      <c r="CH224" s="41">
        <v>0</v>
      </c>
      <c r="CI224" s="41">
        <v>0</v>
      </c>
      <c r="CJ224" s="1">
        <f t="shared" si="110"/>
        <v>7</v>
      </c>
      <c r="CK224" s="1">
        <f t="shared" si="111"/>
        <v>7</v>
      </c>
      <c r="CL224" s="3">
        <f t="shared" si="115"/>
        <v>7</v>
      </c>
      <c r="CM224" s="3">
        <f t="shared" si="116"/>
        <v>0</v>
      </c>
      <c r="CN224" s="3">
        <f t="shared" si="117"/>
        <v>0</v>
      </c>
      <c r="CO224" s="3">
        <f t="shared" si="118"/>
        <v>7</v>
      </c>
      <c r="CP224">
        <v>38.200000000000003</v>
      </c>
      <c r="CQ224">
        <v>98.9</v>
      </c>
      <c r="CR224">
        <v>-2.4</v>
      </c>
      <c r="CS224">
        <v>27</v>
      </c>
      <c r="CT224" s="3">
        <f t="shared" si="109"/>
        <v>27.351000000000003</v>
      </c>
      <c r="CU224">
        <v>3</v>
      </c>
      <c r="CV224">
        <v>1</v>
      </c>
      <c r="CW224">
        <v>857</v>
      </c>
      <c r="CX224" s="62">
        <v>858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51">
        <v>0</v>
      </c>
      <c r="DE224" s="3">
        <v>0</v>
      </c>
      <c r="DF224" s="3">
        <v>0</v>
      </c>
      <c r="DG224" s="3">
        <v>0</v>
      </c>
      <c r="DH224" s="1">
        <v>1</v>
      </c>
      <c r="DI224" s="3">
        <v>0</v>
      </c>
      <c r="DJ224" s="2">
        <v>0</v>
      </c>
      <c r="DK224" s="3">
        <v>0</v>
      </c>
      <c r="DL224" s="3">
        <v>0</v>
      </c>
      <c r="DM224" s="3">
        <v>0</v>
      </c>
      <c r="DN224" s="3">
        <v>0</v>
      </c>
      <c r="DO224" s="51">
        <v>0</v>
      </c>
      <c r="DP224" s="3">
        <v>0</v>
      </c>
      <c r="DQ224" s="3">
        <v>0</v>
      </c>
      <c r="DR224" s="3">
        <v>0</v>
      </c>
      <c r="DS224" s="3">
        <v>0</v>
      </c>
      <c r="DT224" s="51">
        <v>0</v>
      </c>
      <c r="DU224" s="3">
        <v>0</v>
      </c>
      <c r="DV224" s="3">
        <v>0</v>
      </c>
      <c r="DW224" s="3">
        <v>0</v>
      </c>
      <c r="DX224" s="3">
        <v>0</v>
      </c>
      <c r="DY224" s="51">
        <v>0</v>
      </c>
      <c r="DZ224" s="3">
        <v>0</v>
      </c>
      <c r="EA224" s="3">
        <v>1</v>
      </c>
      <c r="EB224" s="3">
        <v>1</v>
      </c>
      <c r="EC224" s="3">
        <v>2</v>
      </c>
      <c r="ED224" s="3">
        <v>0</v>
      </c>
      <c r="EE224" s="2">
        <v>3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2">
        <v>0</v>
      </c>
      <c r="EL224" s="3">
        <v>0</v>
      </c>
      <c r="EM224" s="3">
        <v>0</v>
      </c>
      <c r="EN224" s="3">
        <v>0</v>
      </c>
      <c r="EO224" s="3">
        <v>0</v>
      </c>
      <c r="EP224" s="2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2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2">
        <v>0</v>
      </c>
      <c r="FG224" s="1"/>
    </row>
    <row r="225" spans="1:163">
      <c r="A225" t="s">
        <v>50</v>
      </c>
      <c r="B225" t="s">
        <v>118</v>
      </c>
      <c r="C225" t="s">
        <v>7</v>
      </c>
      <c r="D225">
        <v>10</v>
      </c>
      <c r="E225" t="s">
        <v>186</v>
      </c>
      <c r="F225" s="2" t="str">
        <f t="shared" si="99"/>
        <v>TSHE-M-10C</v>
      </c>
      <c r="G225" s="1"/>
      <c r="H225" s="3">
        <v>48.615850000000002</v>
      </c>
      <c r="J225" s="3">
        <v>113.86315999999999</v>
      </c>
      <c r="L225" s="3">
        <v>1119</v>
      </c>
      <c r="M225" s="3">
        <v>32.6</v>
      </c>
      <c r="N225" s="3">
        <v>280</v>
      </c>
      <c r="O225" s="15">
        <v>22.8</v>
      </c>
      <c r="P225" s="16">
        <v>0.9</v>
      </c>
      <c r="Q225" s="3">
        <v>10</v>
      </c>
      <c r="R225" s="3">
        <v>0</v>
      </c>
      <c r="S225" s="3">
        <v>0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>
        <v>0</v>
      </c>
      <c r="AH225">
        <v>0</v>
      </c>
      <c r="AI225">
        <v>1</v>
      </c>
      <c r="AJ225">
        <v>14</v>
      </c>
      <c r="AK225">
        <v>0</v>
      </c>
      <c r="AL225">
        <v>0</v>
      </c>
      <c r="AM225">
        <v>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</v>
      </c>
      <c r="AW225">
        <v>0</v>
      </c>
      <c r="AX225">
        <v>0</v>
      </c>
      <c r="AY225">
        <v>0</v>
      </c>
      <c r="AZ225">
        <v>0</v>
      </c>
      <c r="BA225" s="62">
        <v>0</v>
      </c>
      <c r="BB225" s="1">
        <f t="shared" si="100"/>
        <v>250</v>
      </c>
      <c r="BC225" s="3">
        <f t="shared" si="112"/>
        <v>140</v>
      </c>
      <c r="BD225" s="1">
        <f t="shared" si="113"/>
        <v>140</v>
      </c>
      <c r="BE225" s="1">
        <f t="shared" si="101"/>
        <v>0</v>
      </c>
      <c r="BF225" s="1">
        <f t="shared" si="114"/>
        <v>140</v>
      </c>
      <c r="BG225" s="1">
        <f t="shared" si="102"/>
        <v>100</v>
      </c>
      <c r="BH225" s="1">
        <f t="shared" si="103"/>
        <v>100</v>
      </c>
      <c r="BI225" s="1">
        <f t="shared" si="104"/>
        <v>10</v>
      </c>
      <c r="BJ225" s="1">
        <f t="shared" si="105"/>
        <v>110</v>
      </c>
      <c r="BK225" s="1">
        <f t="shared" si="106"/>
        <v>240</v>
      </c>
      <c r="BL225" s="1">
        <f t="shared" si="107"/>
        <v>0</v>
      </c>
      <c r="BM225" s="1">
        <f t="shared" si="108"/>
        <v>10</v>
      </c>
      <c r="BN225" s="41">
        <v>0</v>
      </c>
      <c r="BO225" s="41">
        <v>0</v>
      </c>
      <c r="BP225" s="41">
        <v>0</v>
      </c>
      <c r="BQ225" s="41">
        <v>0</v>
      </c>
      <c r="BR225" s="41">
        <v>0</v>
      </c>
      <c r="BS225" s="41">
        <v>0</v>
      </c>
      <c r="BT225" s="41">
        <v>0</v>
      </c>
      <c r="BU225" s="41">
        <v>0</v>
      </c>
      <c r="BV225" s="41">
        <v>0</v>
      </c>
      <c r="BW225" s="41">
        <v>0</v>
      </c>
      <c r="BX225" s="41">
        <v>0</v>
      </c>
      <c r="BY225" s="41">
        <v>0</v>
      </c>
      <c r="BZ225" s="41">
        <v>14</v>
      </c>
      <c r="CA225" s="41">
        <v>0</v>
      </c>
      <c r="CB225" s="41">
        <v>6</v>
      </c>
      <c r="CC225" s="41">
        <v>0</v>
      </c>
      <c r="CD225" s="41">
        <v>0</v>
      </c>
      <c r="CE225" s="41">
        <v>0</v>
      </c>
      <c r="CF225" s="41">
        <v>0</v>
      </c>
      <c r="CG225" s="41">
        <v>0</v>
      </c>
      <c r="CH225" s="41">
        <v>0</v>
      </c>
      <c r="CI225" s="41">
        <v>0</v>
      </c>
      <c r="CJ225" s="1">
        <f t="shared" si="110"/>
        <v>20</v>
      </c>
      <c r="CK225" s="1">
        <f t="shared" si="111"/>
        <v>20</v>
      </c>
      <c r="CL225" s="3">
        <f t="shared" si="115"/>
        <v>14</v>
      </c>
      <c r="CM225" s="3">
        <f t="shared" si="116"/>
        <v>0</v>
      </c>
      <c r="CN225" s="3">
        <f t="shared" si="117"/>
        <v>6</v>
      </c>
      <c r="CO225" s="3">
        <f t="shared" si="118"/>
        <v>20</v>
      </c>
      <c r="CP225">
        <v>54</v>
      </c>
      <c r="CQ225">
        <v>103</v>
      </c>
      <c r="CR225">
        <v>-2.6</v>
      </c>
      <c r="CS225">
        <v>17</v>
      </c>
      <c r="CT225" s="3">
        <f t="shared" si="109"/>
        <v>17.951999999999998</v>
      </c>
      <c r="CU225">
        <v>7</v>
      </c>
      <c r="CV225">
        <v>1</v>
      </c>
      <c r="CW225">
        <v>861</v>
      </c>
      <c r="CX225" s="62">
        <v>862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51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2">
        <v>0</v>
      </c>
      <c r="DK225" s="3">
        <v>0</v>
      </c>
      <c r="DL225" s="3">
        <v>0</v>
      </c>
      <c r="DM225" s="3">
        <v>0</v>
      </c>
      <c r="DN225" s="3">
        <v>0</v>
      </c>
      <c r="DO225" s="51">
        <v>0</v>
      </c>
      <c r="DP225" s="3">
        <v>0</v>
      </c>
      <c r="DQ225" s="3">
        <v>0</v>
      </c>
      <c r="DR225" s="3">
        <v>0</v>
      </c>
      <c r="DS225" s="3">
        <v>0</v>
      </c>
      <c r="DT225" s="51">
        <v>0</v>
      </c>
      <c r="DU225" s="3">
        <v>0</v>
      </c>
      <c r="DV225" s="3">
        <v>0</v>
      </c>
      <c r="DW225" s="3">
        <v>0</v>
      </c>
      <c r="DX225" s="3">
        <v>0</v>
      </c>
      <c r="DY225" s="51">
        <v>0</v>
      </c>
      <c r="DZ225" s="3">
        <v>0</v>
      </c>
      <c r="EA225" s="3">
        <v>0</v>
      </c>
      <c r="EB225" s="3">
        <v>0</v>
      </c>
      <c r="EC225" s="3">
        <v>1</v>
      </c>
      <c r="ED225" s="3">
        <v>0</v>
      </c>
      <c r="EE225" s="2">
        <v>5</v>
      </c>
      <c r="EF225" s="3">
        <v>0</v>
      </c>
      <c r="EG225" s="3">
        <v>0</v>
      </c>
      <c r="EH225" s="3">
        <v>3</v>
      </c>
      <c r="EI225" s="3">
        <v>0</v>
      </c>
      <c r="EJ225" s="3">
        <v>3</v>
      </c>
      <c r="EK225" s="2">
        <v>0</v>
      </c>
      <c r="EL225" s="3">
        <v>0</v>
      </c>
      <c r="EM225" s="3">
        <v>0</v>
      </c>
      <c r="EN225" s="3">
        <v>0</v>
      </c>
      <c r="EO225" s="3">
        <v>0</v>
      </c>
      <c r="EP225" s="2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2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2">
        <v>0</v>
      </c>
      <c r="FG225" s="1"/>
    </row>
    <row r="226" spans="1:163">
      <c r="A226" t="s">
        <v>50</v>
      </c>
      <c r="B226" t="s">
        <v>118</v>
      </c>
      <c r="C226" t="s">
        <v>7</v>
      </c>
      <c r="D226">
        <v>10</v>
      </c>
      <c r="E226" t="s">
        <v>187</v>
      </c>
      <c r="F226" s="2" t="str">
        <f t="shared" si="99"/>
        <v>TSHE-M-10N</v>
      </c>
      <c r="G226" s="1"/>
      <c r="H226" s="3">
        <v>48.615929999999999</v>
      </c>
      <c r="J226" s="38">
        <v>113.86311000000001</v>
      </c>
      <c r="L226" s="3">
        <v>1119</v>
      </c>
      <c r="M226" s="3">
        <v>29</v>
      </c>
      <c r="N226" s="3">
        <v>275</v>
      </c>
      <c r="O226" s="15">
        <v>21.8</v>
      </c>
      <c r="P226" s="16">
        <v>1.3</v>
      </c>
      <c r="Q226" s="3">
        <v>10</v>
      </c>
      <c r="R226" s="3">
        <v>0</v>
      </c>
      <c r="S226" s="3">
        <v>0</v>
      </c>
      <c r="T226" s="3">
        <v>0</v>
      </c>
      <c r="U226" s="3">
        <v>3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>
        <v>0</v>
      </c>
      <c r="AH226">
        <v>0</v>
      </c>
      <c r="AI226">
        <v>2</v>
      </c>
      <c r="AJ226">
        <v>11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s="62">
        <v>0</v>
      </c>
      <c r="BB226" s="1">
        <f t="shared" si="100"/>
        <v>180</v>
      </c>
      <c r="BC226" s="3">
        <f t="shared" si="112"/>
        <v>110</v>
      </c>
      <c r="BD226" s="1">
        <f t="shared" si="113"/>
        <v>110</v>
      </c>
      <c r="BE226" s="1">
        <f t="shared" si="101"/>
        <v>0</v>
      </c>
      <c r="BF226" s="1">
        <f t="shared" si="114"/>
        <v>110</v>
      </c>
      <c r="BG226" s="1">
        <f t="shared" si="102"/>
        <v>50</v>
      </c>
      <c r="BH226" s="1">
        <f t="shared" si="103"/>
        <v>50</v>
      </c>
      <c r="BI226" s="1">
        <f t="shared" si="104"/>
        <v>20</v>
      </c>
      <c r="BJ226" s="1">
        <f t="shared" si="105"/>
        <v>70</v>
      </c>
      <c r="BK226" s="1">
        <f t="shared" si="106"/>
        <v>160</v>
      </c>
      <c r="BL226" s="1">
        <f t="shared" si="107"/>
        <v>0</v>
      </c>
      <c r="BM226" s="1">
        <f t="shared" si="108"/>
        <v>20</v>
      </c>
      <c r="BN226" s="41">
        <v>0</v>
      </c>
      <c r="BO226" s="41">
        <v>0</v>
      </c>
      <c r="BP226" s="41">
        <v>0</v>
      </c>
      <c r="BQ226" s="41">
        <v>0</v>
      </c>
      <c r="BR226" s="41">
        <v>0</v>
      </c>
      <c r="BS226" s="41">
        <v>0</v>
      </c>
      <c r="BT226" s="41">
        <v>0</v>
      </c>
      <c r="BU226" s="41">
        <v>0</v>
      </c>
      <c r="BV226" s="41">
        <v>0</v>
      </c>
      <c r="BW226" s="41">
        <v>0</v>
      </c>
      <c r="BX226" s="41">
        <v>0</v>
      </c>
      <c r="BY226" s="41">
        <v>0</v>
      </c>
      <c r="BZ226" s="41">
        <v>12</v>
      </c>
      <c r="CA226" s="41">
        <v>0</v>
      </c>
      <c r="CB226" s="41">
        <v>1</v>
      </c>
      <c r="CC226" s="41">
        <v>0</v>
      </c>
      <c r="CD226" s="41">
        <v>0</v>
      </c>
      <c r="CE226" s="41">
        <v>0</v>
      </c>
      <c r="CF226" s="41">
        <v>0</v>
      </c>
      <c r="CG226" s="41">
        <v>0</v>
      </c>
      <c r="CH226" s="41">
        <v>0</v>
      </c>
      <c r="CI226" s="41">
        <v>0</v>
      </c>
      <c r="CJ226" s="1">
        <f t="shared" si="110"/>
        <v>13</v>
      </c>
      <c r="CK226" s="1">
        <f t="shared" si="111"/>
        <v>13</v>
      </c>
      <c r="CL226" s="3">
        <f t="shared" si="115"/>
        <v>12</v>
      </c>
      <c r="CM226" s="3">
        <f t="shared" si="116"/>
        <v>0</v>
      </c>
      <c r="CN226" s="3">
        <f t="shared" si="117"/>
        <v>1</v>
      </c>
      <c r="CO226" s="3">
        <f t="shared" si="118"/>
        <v>13</v>
      </c>
      <c r="CP226">
        <v>35</v>
      </c>
      <c r="CQ226">
        <v>86.5</v>
      </c>
      <c r="CR226">
        <v>-9.1</v>
      </c>
      <c r="CS226">
        <v>17</v>
      </c>
      <c r="CT226" s="3">
        <f t="shared" si="109"/>
        <v>16.251999999999999</v>
      </c>
      <c r="CU226">
        <v>4</v>
      </c>
      <c r="CV226">
        <v>0.75</v>
      </c>
      <c r="CW226">
        <v>859</v>
      </c>
      <c r="CX226" s="62">
        <v>860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51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2">
        <v>0</v>
      </c>
      <c r="DK226" s="3">
        <v>0</v>
      </c>
      <c r="DL226" s="3">
        <v>0</v>
      </c>
      <c r="DM226" s="3">
        <v>0</v>
      </c>
      <c r="DN226" s="3">
        <v>0</v>
      </c>
      <c r="DO226" s="51">
        <v>0</v>
      </c>
      <c r="DP226" s="3">
        <v>0</v>
      </c>
      <c r="DQ226" s="3">
        <v>0</v>
      </c>
      <c r="DR226" s="3">
        <v>0</v>
      </c>
      <c r="DS226" s="3">
        <v>0</v>
      </c>
      <c r="DT226" s="51">
        <v>0</v>
      </c>
      <c r="DU226" s="3">
        <v>0</v>
      </c>
      <c r="DV226" s="3">
        <v>0</v>
      </c>
      <c r="DW226" s="3">
        <v>0</v>
      </c>
      <c r="DX226" s="3">
        <v>0</v>
      </c>
      <c r="DY226" s="51">
        <v>0</v>
      </c>
      <c r="DZ226" s="3">
        <v>0</v>
      </c>
      <c r="EA226" s="3">
        <v>0</v>
      </c>
      <c r="EB226" s="3">
        <v>0</v>
      </c>
      <c r="EC226" s="3">
        <v>2</v>
      </c>
      <c r="ED226" s="3">
        <v>0</v>
      </c>
      <c r="EE226" s="2">
        <v>1</v>
      </c>
      <c r="EF226" s="3">
        <v>0</v>
      </c>
      <c r="EG226" s="3">
        <v>0</v>
      </c>
      <c r="EH226" s="3">
        <v>1</v>
      </c>
      <c r="EI226" s="3">
        <v>2</v>
      </c>
      <c r="EJ226" s="3">
        <v>1</v>
      </c>
      <c r="EK226" s="2">
        <v>0</v>
      </c>
      <c r="EL226" s="3">
        <v>0</v>
      </c>
      <c r="EM226" s="3">
        <v>0</v>
      </c>
      <c r="EN226" s="3">
        <v>0</v>
      </c>
      <c r="EO226" s="3">
        <v>0</v>
      </c>
      <c r="EP226" s="2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2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2">
        <v>0</v>
      </c>
      <c r="FG226" s="1"/>
    </row>
    <row r="227" spans="1:163">
      <c r="A227" t="s">
        <v>50</v>
      </c>
      <c r="B227" t="s">
        <v>118</v>
      </c>
      <c r="C227" t="s">
        <v>7</v>
      </c>
      <c r="D227">
        <v>11</v>
      </c>
      <c r="E227" t="s">
        <v>186</v>
      </c>
      <c r="F227" s="2" t="str">
        <f t="shared" si="99"/>
        <v>TSHE-M-11C</v>
      </c>
      <c r="G227" s="1"/>
      <c r="H227" s="3">
        <v>48.615000000000002</v>
      </c>
      <c r="J227" s="3">
        <v>113.86372</v>
      </c>
      <c r="L227" s="3">
        <v>1122</v>
      </c>
      <c r="M227" s="3">
        <v>26.4</v>
      </c>
      <c r="N227" s="3">
        <v>290</v>
      </c>
      <c r="O227" s="15">
        <v>32.6</v>
      </c>
      <c r="P227" s="16">
        <v>1.1000000000000001</v>
      </c>
      <c r="Q227" s="3">
        <v>10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>
        <v>6</v>
      </c>
      <c r="AH227">
        <v>0</v>
      </c>
      <c r="AI227">
        <v>1</v>
      </c>
      <c r="AJ227">
        <v>11</v>
      </c>
      <c r="AK227">
        <v>0</v>
      </c>
      <c r="AL227">
        <v>0</v>
      </c>
      <c r="AM227">
        <v>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s="62">
        <v>0</v>
      </c>
      <c r="BB227" s="1">
        <f t="shared" si="100"/>
        <v>210</v>
      </c>
      <c r="BC227" s="3">
        <f t="shared" si="112"/>
        <v>110</v>
      </c>
      <c r="BD227" s="1">
        <f t="shared" si="113"/>
        <v>110</v>
      </c>
      <c r="BE227" s="1">
        <f t="shared" si="101"/>
        <v>0</v>
      </c>
      <c r="BF227" s="1">
        <f t="shared" si="114"/>
        <v>110</v>
      </c>
      <c r="BG227" s="1">
        <f t="shared" si="102"/>
        <v>90</v>
      </c>
      <c r="BH227" s="1">
        <f t="shared" si="103"/>
        <v>90</v>
      </c>
      <c r="BI227" s="1">
        <f t="shared" si="104"/>
        <v>10</v>
      </c>
      <c r="BJ227" s="1">
        <f t="shared" si="105"/>
        <v>100</v>
      </c>
      <c r="BK227" s="1">
        <f t="shared" si="106"/>
        <v>200</v>
      </c>
      <c r="BL227" s="1">
        <f t="shared" si="107"/>
        <v>0</v>
      </c>
      <c r="BM227" s="1">
        <f t="shared" si="108"/>
        <v>10</v>
      </c>
      <c r="BN227" s="41">
        <v>0</v>
      </c>
      <c r="BO227" s="41">
        <v>0</v>
      </c>
      <c r="BP227" s="41">
        <v>0</v>
      </c>
      <c r="BQ227" s="41">
        <v>0</v>
      </c>
      <c r="BR227" s="41">
        <v>0</v>
      </c>
      <c r="BS227" s="41">
        <v>0</v>
      </c>
      <c r="BT227" s="41">
        <v>0</v>
      </c>
      <c r="BU227" s="41">
        <v>0</v>
      </c>
      <c r="BV227" s="41">
        <v>1</v>
      </c>
      <c r="BW227" s="41">
        <v>0</v>
      </c>
      <c r="BX227" s="41">
        <v>0</v>
      </c>
      <c r="BY227" s="41">
        <v>0</v>
      </c>
      <c r="BZ227" s="41">
        <v>6</v>
      </c>
      <c r="CA227" s="41">
        <v>0</v>
      </c>
      <c r="CB227" s="41">
        <v>4</v>
      </c>
      <c r="CC227" s="41">
        <v>0</v>
      </c>
      <c r="CD227" s="41">
        <v>0</v>
      </c>
      <c r="CE227" s="41">
        <v>0</v>
      </c>
      <c r="CF227" s="41">
        <v>0</v>
      </c>
      <c r="CG227" s="41">
        <v>0</v>
      </c>
      <c r="CH227" s="41">
        <v>0</v>
      </c>
      <c r="CI227" s="41">
        <v>0</v>
      </c>
      <c r="CJ227" s="1">
        <f t="shared" si="110"/>
        <v>11</v>
      </c>
      <c r="CK227" s="1">
        <f t="shared" si="111"/>
        <v>11</v>
      </c>
      <c r="CL227" s="3">
        <f t="shared" si="115"/>
        <v>6</v>
      </c>
      <c r="CM227" s="3">
        <f t="shared" si="116"/>
        <v>0</v>
      </c>
      <c r="CN227" s="3">
        <f t="shared" si="117"/>
        <v>5</v>
      </c>
      <c r="CO227" s="3">
        <f t="shared" si="118"/>
        <v>11</v>
      </c>
      <c r="CP227">
        <v>59.7</v>
      </c>
      <c r="CQ227">
        <v>90.3</v>
      </c>
      <c r="CR227">
        <v>-7.1</v>
      </c>
      <c r="CS227">
        <v>20</v>
      </c>
      <c r="CT227" s="3">
        <f t="shared" si="109"/>
        <v>19.479999999999997</v>
      </c>
      <c r="CU227">
        <v>5</v>
      </c>
      <c r="CV227">
        <v>0.75</v>
      </c>
      <c r="CW227">
        <v>865</v>
      </c>
      <c r="CX227" s="62">
        <v>866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51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2">
        <v>0</v>
      </c>
      <c r="DK227" s="3">
        <v>0</v>
      </c>
      <c r="DL227" s="3">
        <v>0</v>
      </c>
      <c r="DM227" s="3">
        <v>0</v>
      </c>
      <c r="DN227" s="3">
        <v>0</v>
      </c>
      <c r="DO227" s="51">
        <v>0</v>
      </c>
      <c r="DP227" s="3">
        <v>0</v>
      </c>
      <c r="DQ227" s="3">
        <v>0</v>
      </c>
      <c r="DR227" s="3">
        <v>0</v>
      </c>
      <c r="DS227" s="3">
        <v>0</v>
      </c>
      <c r="DT227" s="51">
        <v>0</v>
      </c>
      <c r="DU227" s="3">
        <v>0</v>
      </c>
      <c r="DV227" s="3">
        <v>0</v>
      </c>
      <c r="DW227" s="3">
        <v>0</v>
      </c>
      <c r="DX227" s="3">
        <v>0</v>
      </c>
      <c r="DY227" s="51">
        <v>0</v>
      </c>
      <c r="DZ227" s="3">
        <v>2</v>
      </c>
      <c r="EA227" s="3">
        <v>0</v>
      </c>
      <c r="EB227" s="3">
        <v>4</v>
      </c>
      <c r="EC227" s="3">
        <v>3</v>
      </c>
      <c r="ED227" s="3">
        <v>0</v>
      </c>
      <c r="EE227" s="2">
        <v>0</v>
      </c>
      <c r="EF227" s="3">
        <v>8</v>
      </c>
      <c r="EG227" s="3">
        <v>2</v>
      </c>
      <c r="EH227" s="3">
        <v>1</v>
      </c>
      <c r="EI227" s="3">
        <v>1</v>
      </c>
      <c r="EJ227" s="3">
        <v>3</v>
      </c>
      <c r="EK227" s="2">
        <v>0</v>
      </c>
      <c r="EL227" s="3">
        <v>0</v>
      </c>
      <c r="EM227" s="3">
        <v>0</v>
      </c>
      <c r="EN227" s="3">
        <v>0</v>
      </c>
      <c r="EO227" s="3">
        <v>0</v>
      </c>
      <c r="EP227" s="2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2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2">
        <v>0</v>
      </c>
      <c r="FG227" s="1"/>
    </row>
    <row r="228" spans="1:163">
      <c r="A228" t="s">
        <v>50</v>
      </c>
      <c r="B228" t="s">
        <v>118</v>
      </c>
      <c r="C228" t="s">
        <v>7</v>
      </c>
      <c r="D228">
        <v>11</v>
      </c>
      <c r="E228" t="s">
        <v>187</v>
      </c>
      <c r="F228" s="2" t="str">
        <f t="shared" si="99"/>
        <v>TSHE-M-11N</v>
      </c>
      <c r="G228" s="1"/>
      <c r="H228" s="3">
        <v>48.615049999999997</v>
      </c>
      <c r="J228" s="3">
        <v>113.863367</v>
      </c>
      <c r="L228" s="3">
        <v>1123</v>
      </c>
      <c r="M228" s="3">
        <v>25.7</v>
      </c>
      <c r="N228" s="3">
        <v>270</v>
      </c>
      <c r="O228" s="15">
        <v>31.8</v>
      </c>
      <c r="P228" s="16">
        <v>1.2</v>
      </c>
      <c r="Q228" s="3">
        <v>10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>
        <v>3</v>
      </c>
      <c r="AH228">
        <v>0</v>
      </c>
      <c r="AI228">
        <v>1</v>
      </c>
      <c r="AJ228">
        <v>8</v>
      </c>
      <c r="AK228">
        <v>0</v>
      </c>
      <c r="AL228">
        <v>0</v>
      </c>
      <c r="AM228">
        <v>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 s="62">
        <v>0</v>
      </c>
      <c r="BB228" s="1">
        <f t="shared" si="100"/>
        <v>180</v>
      </c>
      <c r="BC228" s="3">
        <f t="shared" si="112"/>
        <v>80</v>
      </c>
      <c r="BD228" s="1">
        <f t="shared" si="113"/>
        <v>80</v>
      </c>
      <c r="BE228" s="1">
        <f t="shared" si="101"/>
        <v>0</v>
      </c>
      <c r="BF228" s="1">
        <f t="shared" si="114"/>
        <v>80</v>
      </c>
      <c r="BG228" s="1">
        <f t="shared" si="102"/>
        <v>90</v>
      </c>
      <c r="BH228" s="1">
        <f t="shared" si="103"/>
        <v>90</v>
      </c>
      <c r="BI228" s="1">
        <f t="shared" si="104"/>
        <v>10</v>
      </c>
      <c r="BJ228" s="1">
        <f t="shared" si="105"/>
        <v>100</v>
      </c>
      <c r="BK228" s="1">
        <f t="shared" si="106"/>
        <v>170</v>
      </c>
      <c r="BL228" s="1">
        <f t="shared" si="107"/>
        <v>0</v>
      </c>
      <c r="BM228" s="1">
        <f t="shared" si="108"/>
        <v>10</v>
      </c>
      <c r="BN228" s="41">
        <v>0</v>
      </c>
      <c r="BO228" s="41">
        <v>0</v>
      </c>
      <c r="BP228" s="41">
        <v>0</v>
      </c>
      <c r="BQ228" s="41">
        <v>0</v>
      </c>
      <c r="BR228" s="41">
        <v>0</v>
      </c>
      <c r="BS228" s="41">
        <v>0</v>
      </c>
      <c r="BT228" s="41">
        <v>0</v>
      </c>
      <c r="BU228" s="41">
        <v>0</v>
      </c>
      <c r="BV228" s="41">
        <v>0</v>
      </c>
      <c r="BW228" s="41">
        <v>0</v>
      </c>
      <c r="BX228" s="41">
        <v>0</v>
      </c>
      <c r="BY228" s="41">
        <v>0</v>
      </c>
      <c r="BZ228" s="41">
        <v>3</v>
      </c>
      <c r="CA228" s="41">
        <v>0</v>
      </c>
      <c r="CB228" s="41">
        <v>2</v>
      </c>
      <c r="CC228" s="41">
        <v>0</v>
      </c>
      <c r="CD228" s="41">
        <v>0</v>
      </c>
      <c r="CE228" s="41">
        <v>0</v>
      </c>
      <c r="CF228" s="41">
        <v>0</v>
      </c>
      <c r="CG228" s="41">
        <v>0</v>
      </c>
      <c r="CH228" s="41">
        <v>0</v>
      </c>
      <c r="CI228" s="41">
        <v>0</v>
      </c>
      <c r="CJ228" s="1">
        <f t="shared" si="110"/>
        <v>5</v>
      </c>
      <c r="CK228" s="1">
        <f t="shared" si="111"/>
        <v>5</v>
      </c>
      <c r="CL228" s="3">
        <f t="shared" si="115"/>
        <v>3</v>
      </c>
      <c r="CM228" s="3">
        <f t="shared" si="116"/>
        <v>0</v>
      </c>
      <c r="CN228" s="3">
        <f t="shared" si="117"/>
        <v>2</v>
      </c>
      <c r="CO228" s="3">
        <f t="shared" si="118"/>
        <v>5</v>
      </c>
      <c r="CP228">
        <v>41.2</v>
      </c>
      <c r="CQ228">
        <v>88.4</v>
      </c>
      <c r="CR228">
        <v>-2.1</v>
      </c>
      <c r="CS228">
        <v>20</v>
      </c>
      <c r="CT228" s="3">
        <f t="shared" si="109"/>
        <v>18.100000000000001</v>
      </c>
      <c r="CU228">
        <v>3</v>
      </c>
      <c r="CV228">
        <v>0.9</v>
      </c>
      <c r="CW228">
        <v>863</v>
      </c>
      <c r="CX228" s="62">
        <v>864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51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2">
        <v>0</v>
      </c>
      <c r="DK228" s="3">
        <v>0</v>
      </c>
      <c r="DL228" s="3">
        <v>0</v>
      </c>
      <c r="DM228" s="3">
        <v>0</v>
      </c>
      <c r="DN228" s="3">
        <v>0</v>
      </c>
      <c r="DO228" s="51">
        <v>0</v>
      </c>
      <c r="DP228" s="3">
        <v>0</v>
      </c>
      <c r="DQ228" s="3">
        <v>0</v>
      </c>
      <c r="DR228" s="3">
        <v>0</v>
      </c>
      <c r="DS228" s="3">
        <v>0</v>
      </c>
      <c r="DT228" s="51">
        <v>0</v>
      </c>
      <c r="DU228" s="3">
        <v>0</v>
      </c>
      <c r="DV228" s="3">
        <v>0</v>
      </c>
      <c r="DW228" s="3">
        <v>0</v>
      </c>
      <c r="DX228" s="3">
        <v>0</v>
      </c>
      <c r="DY228" s="51">
        <v>0</v>
      </c>
      <c r="DZ228" s="3">
        <v>1</v>
      </c>
      <c r="EA228" s="3">
        <v>1</v>
      </c>
      <c r="EB228" s="3">
        <v>1</v>
      </c>
      <c r="EC228" s="3">
        <v>1</v>
      </c>
      <c r="ED228" s="3">
        <v>0</v>
      </c>
      <c r="EE228" s="2">
        <v>3</v>
      </c>
      <c r="EF228" s="3">
        <v>6</v>
      </c>
      <c r="EG228" s="3">
        <v>10</v>
      </c>
      <c r="EH228" s="3">
        <v>4</v>
      </c>
      <c r="EI228" s="3">
        <v>0</v>
      </c>
      <c r="EJ228" s="3">
        <v>2</v>
      </c>
      <c r="EK228" s="2">
        <v>0</v>
      </c>
      <c r="EL228" s="3">
        <v>0</v>
      </c>
      <c r="EM228" s="3">
        <v>0</v>
      </c>
      <c r="EN228" s="3">
        <v>0</v>
      </c>
      <c r="EO228" s="3">
        <v>0</v>
      </c>
      <c r="EP228" s="2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2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2">
        <v>0</v>
      </c>
      <c r="FG228" s="1"/>
    </row>
    <row r="229" spans="1:163">
      <c r="A229" t="s">
        <v>50</v>
      </c>
      <c r="B229" t="s">
        <v>118</v>
      </c>
      <c r="C229" t="s">
        <v>7</v>
      </c>
      <c r="D229">
        <v>12</v>
      </c>
      <c r="E229" t="s">
        <v>186</v>
      </c>
      <c r="F229" s="2" t="str">
        <f t="shared" si="99"/>
        <v>TSHE-M-12C</v>
      </c>
      <c r="G229" s="1"/>
      <c r="H229" s="3">
        <v>48.612729999999999</v>
      </c>
      <c r="J229" s="3">
        <v>113.86391999999999</v>
      </c>
      <c r="L229" s="3">
        <v>1133</v>
      </c>
      <c r="M229" s="3">
        <v>15.7</v>
      </c>
      <c r="N229" s="3">
        <v>285</v>
      </c>
      <c r="O229" s="15">
        <v>31.2</v>
      </c>
      <c r="P229" s="16">
        <v>1.3</v>
      </c>
      <c r="Q229" s="3">
        <v>10</v>
      </c>
      <c r="R229" s="3">
        <v>0</v>
      </c>
      <c r="S229" s="3">
        <v>0</v>
      </c>
      <c r="T229" s="3">
        <v>0</v>
      </c>
      <c r="U229" s="3">
        <v>3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>
        <v>1</v>
      </c>
      <c r="AH229">
        <v>0</v>
      </c>
      <c r="AI229">
        <v>0</v>
      </c>
      <c r="AJ229">
        <v>11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2</v>
      </c>
      <c r="AY229">
        <v>0</v>
      </c>
      <c r="AZ229">
        <v>0</v>
      </c>
      <c r="BA229" s="62">
        <v>0</v>
      </c>
      <c r="BB229" s="1">
        <f t="shared" si="100"/>
        <v>190</v>
      </c>
      <c r="BC229" s="3">
        <f t="shared" si="112"/>
        <v>110</v>
      </c>
      <c r="BD229" s="1">
        <f t="shared" si="113"/>
        <v>110</v>
      </c>
      <c r="BE229" s="1">
        <f t="shared" si="101"/>
        <v>0</v>
      </c>
      <c r="BF229" s="1">
        <f t="shared" si="114"/>
        <v>110</v>
      </c>
      <c r="BG229" s="1">
        <f t="shared" si="102"/>
        <v>60</v>
      </c>
      <c r="BH229" s="1">
        <f t="shared" si="103"/>
        <v>60</v>
      </c>
      <c r="BI229" s="1">
        <f t="shared" si="104"/>
        <v>20</v>
      </c>
      <c r="BJ229" s="1">
        <f t="shared" si="105"/>
        <v>80</v>
      </c>
      <c r="BK229" s="1">
        <f t="shared" si="106"/>
        <v>170</v>
      </c>
      <c r="BL229" s="1">
        <f t="shared" si="107"/>
        <v>0</v>
      </c>
      <c r="BM229" s="1">
        <f t="shared" si="108"/>
        <v>20</v>
      </c>
      <c r="BN229" s="41">
        <v>0</v>
      </c>
      <c r="BO229" s="41">
        <v>0</v>
      </c>
      <c r="BP229" s="41">
        <v>0</v>
      </c>
      <c r="BQ229" s="41">
        <v>0</v>
      </c>
      <c r="BR229" s="41">
        <v>0</v>
      </c>
      <c r="BS229" s="41">
        <v>0</v>
      </c>
      <c r="BT229" s="41">
        <v>0</v>
      </c>
      <c r="BU229" s="41">
        <v>0</v>
      </c>
      <c r="BV229" s="41">
        <v>0</v>
      </c>
      <c r="BW229" s="41">
        <v>0</v>
      </c>
      <c r="BX229" s="41">
        <v>0</v>
      </c>
      <c r="BY229" s="41">
        <v>0</v>
      </c>
      <c r="BZ229" s="41">
        <v>7</v>
      </c>
      <c r="CA229" s="41">
        <v>0</v>
      </c>
      <c r="CB229" s="41">
        <v>2</v>
      </c>
      <c r="CC229" s="41">
        <v>0</v>
      </c>
      <c r="CD229" s="41">
        <v>0</v>
      </c>
      <c r="CE229" s="41">
        <v>0</v>
      </c>
      <c r="CF229" s="41">
        <v>1</v>
      </c>
      <c r="CG229" s="41">
        <v>2</v>
      </c>
      <c r="CH229" s="41">
        <v>0</v>
      </c>
      <c r="CI229" s="41">
        <v>0</v>
      </c>
      <c r="CJ229" s="1">
        <f t="shared" si="110"/>
        <v>12</v>
      </c>
      <c r="CK229" s="1">
        <f t="shared" si="111"/>
        <v>10</v>
      </c>
      <c r="CL229" s="3">
        <f t="shared" si="115"/>
        <v>7</v>
      </c>
      <c r="CM229" s="3">
        <f t="shared" si="116"/>
        <v>0</v>
      </c>
      <c r="CN229" s="3">
        <f t="shared" si="117"/>
        <v>5</v>
      </c>
      <c r="CO229" s="3">
        <f t="shared" si="118"/>
        <v>10</v>
      </c>
      <c r="CP229">
        <v>49</v>
      </c>
      <c r="CQ229">
        <v>99.4</v>
      </c>
      <c r="CR229">
        <v>-8.8000000000000007</v>
      </c>
      <c r="CS229">
        <v>18</v>
      </c>
      <c r="CT229" s="3">
        <f t="shared" si="109"/>
        <v>19.476000000000003</v>
      </c>
      <c r="CU229">
        <v>5</v>
      </c>
      <c r="CV229">
        <v>1</v>
      </c>
      <c r="CW229">
        <v>869</v>
      </c>
      <c r="CX229" s="62">
        <v>870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51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2">
        <v>0</v>
      </c>
      <c r="DK229" s="3">
        <v>0</v>
      </c>
      <c r="DL229" s="3">
        <v>0</v>
      </c>
      <c r="DM229" s="3">
        <v>0</v>
      </c>
      <c r="DN229" s="3">
        <v>0</v>
      </c>
      <c r="DO229" s="51">
        <v>0</v>
      </c>
      <c r="DP229" s="3">
        <v>0</v>
      </c>
      <c r="DQ229" s="3">
        <v>0</v>
      </c>
      <c r="DR229" s="3">
        <v>0</v>
      </c>
      <c r="DS229" s="3">
        <v>0</v>
      </c>
      <c r="DT229" s="51">
        <v>0</v>
      </c>
      <c r="DU229" s="3">
        <v>0</v>
      </c>
      <c r="DV229" s="3">
        <v>0</v>
      </c>
      <c r="DW229" s="3">
        <v>0</v>
      </c>
      <c r="DX229" s="3">
        <v>0</v>
      </c>
      <c r="DY229" s="51">
        <v>0</v>
      </c>
      <c r="DZ229" s="3">
        <v>0</v>
      </c>
      <c r="EA229" s="3">
        <v>0</v>
      </c>
      <c r="EB229" s="3">
        <v>1</v>
      </c>
      <c r="EC229" s="3">
        <v>0</v>
      </c>
      <c r="ED229" s="3">
        <v>0</v>
      </c>
      <c r="EE229" s="2">
        <v>0</v>
      </c>
      <c r="EF229" s="3">
        <v>4</v>
      </c>
      <c r="EG229" s="3">
        <v>12</v>
      </c>
      <c r="EH229" s="3">
        <v>7</v>
      </c>
      <c r="EI229" s="3">
        <v>1</v>
      </c>
      <c r="EJ229" s="3">
        <v>1</v>
      </c>
      <c r="EK229" s="2">
        <v>0</v>
      </c>
      <c r="EL229" s="3">
        <v>0</v>
      </c>
      <c r="EM229" s="3">
        <v>0</v>
      </c>
      <c r="EN229" s="3">
        <v>0</v>
      </c>
      <c r="EO229" s="3">
        <v>0</v>
      </c>
      <c r="EP229" s="2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2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2">
        <v>0</v>
      </c>
      <c r="FG229" s="1"/>
    </row>
    <row r="230" spans="1:163">
      <c r="A230" t="s">
        <v>50</v>
      </c>
      <c r="B230" t="s">
        <v>118</v>
      </c>
      <c r="C230" t="s">
        <v>7</v>
      </c>
      <c r="D230">
        <v>12</v>
      </c>
      <c r="E230" t="s">
        <v>187</v>
      </c>
      <c r="F230" s="2" t="str">
        <f t="shared" si="99"/>
        <v>TSHE-M-12N</v>
      </c>
      <c r="G230" s="1"/>
      <c r="H230" s="3">
        <v>48.612810000000003</v>
      </c>
      <c r="J230" s="3">
        <v>113.86378000000001</v>
      </c>
      <c r="L230" s="3">
        <v>1135</v>
      </c>
      <c r="M230" s="3">
        <v>21.3</v>
      </c>
      <c r="N230" s="3">
        <v>270</v>
      </c>
      <c r="O230" s="15">
        <v>34</v>
      </c>
      <c r="P230" s="16">
        <v>1</v>
      </c>
      <c r="Q230" s="3">
        <v>10</v>
      </c>
      <c r="R230" s="3">
        <v>0</v>
      </c>
      <c r="S230" s="3">
        <v>0</v>
      </c>
      <c r="T230" s="3">
        <v>0</v>
      </c>
      <c r="U230" s="3">
        <v>2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>
        <v>2</v>
      </c>
      <c r="AH230">
        <v>0</v>
      </c>
      <c r="AI230">
        <v>0</v>
      </c>
      <c r="AJ230">
        <v>10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 s="62">
        <v>0</v>
      </c>
      <c r="BB230" s="1">
        <f t="shared" si="100"/>
        <v>170</v>
      </c>
      <c r="BC230" s="3">
        <f t="shared" si="112"/>
        <v>100</v>
      </c>
      <c r="BD230" s="1">
        <f t="shared" si="113"/>
        <v>100</v>
      </c>
      <c r="BE230" s="1">
        <f t="shared" si="101"/>
        <v>0</v>
      </c>
      <c r="BF230" s="1">
        <f t="shared" si="114"/>
        <v>100</v>
      </c>
      <c r="BG230" s="1">
        <f t="shared" si="102"/>
        <v>60</v>
      </c>
      <c r="BH230" s="1">
        <f t="shared" si="103"/>
        <v>60</v>
      </c>
      <c r="BI230" s="1">
        <f t="shared" si="104"/>
        <v>10</v>
      </c>
      <c r="BJ230" s="1">
        <f t="shared" si="105"/>
        <v>70</v>
      </c>
      <c r="BK230" s="1">
        <f t="shared" si="106"/>
        <v>160</v>
      </c>
      <c r="BL230" s="1">
        <f t="shared" si="107"/>
        <v>0</v>
      </c>
      <c r="BM230" s="1">
        <f t="shared" si="108"/>
        <v>10</v>
      </c>
      <c r="BN230" s="41">
        <v>0</v>
      </c>
      <c r="BO230" s="41">
        <v>0</v>
      </c>
      <c r="BP230" s="41">
        <v>0</v>
      </c>
      <c r="BQ230" s="41">
        <v>0</v>
      </c>
      <c r="BR230" s="41">
        <v>0</v>
      </c>
      <c r="BS230" s="41">
        <v>0</v>
      </c>
      <c r="BT230" s="41">
        <v>0</v>
      </c>
      <c r="BU230" s="41">
        <v>0</v>
      </c>
      <c r="BV230" s="41">
        <v>0</v>
      </c>
      <c r="BW230" s="41">
        <v>0</v>
      </c>
      <c r="BX230" s="41">
        <v>0</v>
      </c>
      <c r="BY230" s="41">
        <v>0</v>
      </c>
      <c r="BZ230" s="41">
        <v>2</v>
      </c>
      <c r="CA230" s="41">
        <v>0</v>
      </c>
      <c r="CB230" s="41">
        <v>0</v>
      </c>
      <c r="CC230" s="41">
        <v>0</v>
      </c>
      <c r="CD230" s="41">
        <v>0</v>
      </c>
      <c r="CE230" s="41">
        <v>0</v>
      </c>
      <c r="CF230" s="41">
        <v>0</v>
      </c>
      <c r="CG230" s="41">
        <v>0</v>
      </c>
      <c r="CH230" s="41">
        <v>0</v>
      </c>
      <c r="CI230" s="41">
        <v>0</v>
      </c>
      <c r="CJ230" s="1">
        <f t="shared" si="110"/>
        <v>2</v>
      </c>
      <c r="CK230" s="1">
        <f t="shared" si="111"/>
        <v>2</v>
      </c>
      <c r="CL230" s="3">
        <f t="shared" si="115"/>
        <v>2</v>
      </c>
      <c r="CM230" s="3">
        <f t="shared" si="116"/>
        <v>0</v>
      </c>
      <c r="CN230" s="3">
        <f t="shared" si="117"/>
        <v>0</v>
      </c>
      <c r="CO230" s="3">
        <f t="shared" si="118"/>
        <v>2</v>
      </c>
      <c r="CP230">
        <v>46.3</v>
      </c>
      <c r="CQ230">
        <v>140</v>
      </c>
      <c r="CR230">
        <v>-8.1</v>
      </c>
      <c r="CS230">
        <v>15</v>
      </c>
      <c r="CT230" s="3">
        <f t="shared" si="109"/>
        <v>22.215</v>
      </c>
      <c r="CU230">
        <v>4</v>
      </c>
      <c r="CV230">
        <v>0.75</v>
      </c>
      <c r="CW230">
        <v>867</v>
      </c>
      <c r="CX230" s="62">
        <v>868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51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2">
        <v>0</v>
      </c>
      <c r="DK230" s="3">
        <v>0</v>
      </c>
      <c r="DL230" s="3">
        <v>0</v>
      </c>
      <c r="DM230" s="3">
        <v>0</v>
      </c>
      <c r="DN230" s="3">
        <v>0</v>
      </c>
      <c r="DO230" s="51">
        <v>0</v>
      </c>
      <c r="DP230" s="3">
        <v>0</v>
      </c>
      <c r="DQ230" s="3">
        <v>0</v>
      </c>
      <c r="DR230" s="3">
        <v>0</v>
      </c>
      <c r="DS230" s="3">
        <v>0</v>
      </c>
      <c r="DT230" s="51">
        <v>0</v>
      </c>
      <c r="DU230" s="3">
        <v>0</v>
      </c>
      <c r="DV230" s="3">
        <v>0</v>
      </c>
      <c r="DW230" s="3">
        <v>0</v>
      </c>
      <c r="DX230" s="3">
        <v>0</v>
      </c>
      <c r="DY230" s="51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2">
        <v>4</v>
      </c>
      <c r="EF230" s="3">
        <v>12</v>
      </c>
      <c r="EG230" s="3">
        <v>14</v>
      </c>
      <c r="EH230" s="3">
        <v>5</v>
      </c>
      <c r="EI230" s="3">
        <v>2</v>
      </c>
      <c r="EJ230" s="3">
        <v>2</v>
      </c>
      <c r="EK230" s="2">
        <v>0</v>
      </c>
      <c r="EL230" s="3">
        <v>0</v>
      </c>
      <c r="EM230" s="3">
        <v>0</v>
      </c>
      <c r="EN230" s="3">
        <v>0</v>
      </c>
      <c r="EO230" s="3">
        <v>0</v>
      </c>
      <c r="EP230" s="2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2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2">
        <v>0</v>
      </c>
      <c r="FG230" s="1"/>
    </row>
    <row r="231" spans="1:163">
      <c r="A231" t="s">
        <v>50</v>
      </c>
      <c r="B231" t="s">
        <v>118</v>
      </c>
      <c r="C231" t="s">
        <v>7</v>
      </c>
      <c r="D231">
        <v>13</v>
      </c>
      <c r="E231" t="s">
        <v>186</v>
      </c>
      <c r="F231" s="2" t="str">
        <f t="shared" si="99"/>
        <v>TSHE-M-13C</v>
      </c>
      <c r="G231" s="1"/>
      <c r="H231" s="3">
        <v>48.612810000000003</v>
      </c>
      <c r="J231" s="3">
        <v>113.8627</v>
      </c>
      <c r="L231" s="3">
        <v>1161</v>
      </c>
      <c r="M231" s="3">
        <v>22.7</v>
      </c>
      <c r="N231" s="3">
        <v>260</v>
      </c>
      <c r="O231" s="15">
        <v>37.1</v>
      </c>
      <c r="P231" s="16">
        <v>1.5</v>
      </c>
      <c r="Q231" s="3">
        <v>10</v>
      </c>
      <c r="R231" s="3">
        <v>0</v>
      </c>
      <c r="S231" s="3">
        <v>0</v>
      </c>
      <c r="T231" s="3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3</v>
      </c>
      <c r="AH231">
        <v>0</v>
      </c>
      <c r="AI231">
        <v>0</v>
      </c>
      <c r="AJ231">
        <v>8</v>
      </c>
      <c r="AK231">
        <v>0</v>
      </c>
      <c r="AL231">
        <v>0</v>
      </c>
      <c r="AM231">
        <v>0</v>
      </c>
      <c r="AN231">
        <v>11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s="62">
        <v>0</v>
      </c>
      <c r="BB231" s="1">
        <f t="shared" si="100"/>
        <v>260</v>
      </c>
      <c r="BC231" s="3">
        <f t="shared" si="112"/>
        <v>80</v>
      </c>
      <c r="BD231" s="1">
        <f t="shared" si="113"/>
        <v>80</v>
      </c>
      <c r="BE231" s="1">
        <f t="shared" si="101"/>
        <v>0</v>
      </c>
      <c r="BF231" s="1">
        <f t="shared" si="114"/>
        <v>80</v>
      </c>
      <c r="BG231" s="1">
        <f t="shared" si="102"/>
        <v>70</v>
      </c>
      <c r="BH231" s="1">
        <f t="shared" si="103"/>
        <v>180</v>
      </c>
      <c r="BI231" s="1">
        <f t="shared" si="104"/>
        <v>110</v>
      </c>
      <c r="BJ231" s="1">
        <f t="shared" si="105"/>
        <v>180</v>
      </c>
      <c r="BK231" s="1">
        <f t="shared" si="106"/>
        <v>150</v>
      </c>
      <c r="BL231" s="1">
        <f t="shared" si="107"/>
        <v>110</v>
      </c>
      <c r="BM231" s="1">
        <f t="shared" si="108"/>
        <v>0</v>
      </c>
      <c r="BN231" s="41">
        <v>0</v>
      </c>
      <c r="BO231" s="41">
        <v>0</v>
      </c>
      <c r="BP231" s="41">
        <v>0</v>
      </c>
      <c r="BQ231" s="41">
        <v>0</v>
      </c>
      <c r="BR231" s="41">
        <v>0</v>
      </c>
      <c r="BS231" s="41">
        <v>0</v>
      </c>
      <c r="BT231" s="41">
        <v>0</v>
      </c>
      <c r="BU231" s="41">
        <v>0</v>
      </c>
      <c r="BV231" s="41">
        <v>0</v>
      </c>
      <c r="BW231" s="41">
        <v>0</v>
      </c>
      <c r="BX231" s="41">
        <v>0</v>
      </c>
      <c r="BY231" s="41">
        <v>0</v>
      </c>
      <c r="BZ231" s="41">
        <v>3</v>
      </c>
      <c r="CA231" s="41">
        <v>0</v>
      </c>
      <c r="CB231" s="41">
        <v>3</v>
      </c>
      <c r="CC231" s="41">
        <v>0</v>
      </c>
      <c r="CD231" s="41">
        <v>0</v>
      </c>
      <c r="CE231" s="41">
        <v>0</v>
      </c>
      <c r="CF231" s="41">
        <v>0</v>
      </c>
      <c r="CG231" s="41">
        <v>0</v>
      </c>
      <c r="CH231" s="41">
        <v>0</v>
      </c>
      <c r="CI231" s="41">
        <v>0</v>
      </c>
      <c r="CJ231" s="1">
        <f t="shared" si="110"/>
        <v>6</v>
      </c>
      <c r="CK231" s="1">
        <f t="shared" si="111"/>
        <v>6</v>
      </c>
      <c r="CL231" s="3">
        <f t="shared" si="115"/>
        <v>3</v>
      </c>
      <c r="CM231" s="3">
        <f t="shared" si="116"/>
        <v>0</v>
      </c>
      <c r="CN231" s="3">
        <f t="shared" si="117"/>
        <v>3</v>
      </c>
      <c r="CO231" s="3">
        <f t="shared" si="118"/>
        <v>6</v>
      </c>
      <c r="CP231">
        <v>53.2</v>
      </c>
      <c r="CQ231">
        <v>101</v>
      </c>
      <c r="CR231">
        <v>-2.2000000000000002</v>
      </c>
      <c r="CS231">
        <v>27</v>
      </c>
      <c r="CT231" s="3">
        <f t="shared" si="109"/>
        <v>27.864000000000001</v>
      </c>
      <c r="CU231">
        <v>6</v>
      </c>
      <c r="CV231">
        <v>1</v>
      </c>
      <c r="CW231">
        <v>1083</v>
      </c>
      <c r="CX231" s="62">
        <v>1084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51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51">
        <v>0</v>
      </c>
      <c r="DK231" s="3">
        <v>0</v>
      </c>
      <c r="DL231" s="3">
        <v>0</v>
      </c>
      <c r="DM231" s="3">
        <v>0</v>
      </c>
      <c r="DN231" s="3">
        <v>0</v>
      </c>
      <c r="DO231" s="51">
        <v>0</v>
      </c>
      <c r="DP231" s="3">
        <v>0</v>
      </c>
      <c r="DQ231" s="3">
        <v>0</v>
      </c>
      <c r="DR231" s="3">
        <v>0</v>
      </c>
      <c r="DS231" s="3">
        <v>0</v>
      </c>
      <c r="DT231" s="2">
        <v>0</v>
      </c>
      <c r="DU231" s="3">
        <v>0</v>
      </c>
      <c r="DV231" s="3">
        <v>0</v>
      </c>
      <c r="DW231" s="3">
        <v>0</v>
      </c>
      <c r="DX231" s="3">
        <v>0</v>
      </c>
      <c r="DY231" s="58">
        <v>0</v>
      </c>
      <c r="DZ231" s="3">
        <v>0</v>
      </c>
      <c r="EA231" s="3">
        <v>0</v>
      </c>
      <c r="EB231" s="3">
        <v>0</v>
      </c>
      <c r="EC231" s="3">
        <v>0</v>
      </c>
      <c r="ED231" s="1">
        <v>3</v>
      </c>
      <c r="EE231" s="2">
        <v>0</v>
      </c>
      <c r="EF231" s="1">
        <v>19</v>
      </c>
      <c r="EG231" s="1">
        <v>8</v>
      </c>
      <c r="EH231" s="3">
        <v>2</v>
      </c>
      <c r="EI231" s="3">
        <v>1</v>
      </c>
      <c r="EJ231" s="3">
        <v>1</v>
      </c>
      <c r="EK231" s="2">
        <v>0</v>
      </c>
      <c r="EL231" s="3">
        <v>0</v>
      </c>
      <c r="EM231" s="3">
        <v>0</v>
      </c>
      <c r="EN231" s="3">
        <v>0</v>
      </c>
      <c r="EO231" s="3">
        <v>0</v>
      </c>
      <c r="EP231" s="2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2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2">
        <v>0</v>
      </c>
      <c r="FG231" s="1"/>
    </row>
    <row r="232" spans="1:163">
      <c r="A232" t="s">
        <v>50</v>
      </c>
      <c r="B232" t="s">
        <v>118</v>
      </c>
      <c r="C232" t="s">
        <v>7</v>
      </c>
      <c r="D232">
        <v>13</v>
      </c>
      <c r="E232" t="s">
        <v>187</v>
      </c>
      <c r="F232" s="2" t="str">
        <f t="shared" si="99"/>
        <v>TSHE-M-13N</v>
      </c>
      <c r="G232" s="1"/>
      <c r="H232" s="3">
        <v>48.612839999999998</v>
      </c>
      <c r="J232" s="3">
        <v>113.86247</v>
      </c>
      <c r="L232" s="3">
        <v>1165</v>
      </c>
      <c r="M232" s="3">
        <v>27.3</v>
      </c>
      <c r="N232" s="3">
        <v>260</v>
      </c>
      <c r="O232" s="15">
        <v>36</v>
      </c>
      <c r="P232" s="16">
        <v>1.5</v>
      </c>
      <c r="Q232" s="3">
        <v>10</v>
      </c>
      <c r="R232" s="3">
        <v>0</v>
      </c>
      <c r="S232" s="3">
        <v>0</v>
      </c>
      <c r="T232" s="3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</v>
      </c>
      <c r="AH232">
        <v>0</v>
      </c>
      <c r="AI232">
        <v>0</v>
      </c>
      <c r="AJ232">
        <v>9</v>
      </c>
      <c r="AK232">
        <v>0</v>
      </c>
      <c r="AL232">
        <v>0</v>
      </c>
      <c r="AM232">
        <v>0</v>
      </c>
      <c r="AN232">
        <v>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s="62">
        <v>0</v>
      </c>
      <c r="BB232" s="1">
        <f t="shared" si="100"/>
        <v>250</v>
      </c>
      <c r="BC232" s="3">
        <f t="shared" si="112"/>
        <v>90</v>
      </c>
      <c r="BD232" s="1">
        <f t="shared" si="113"/>
        <v>90</v>
      </c>
      <c r="BE232" s="1">
        <f t="shared" si="101"/>
        <v>0</v>
      </c>
      <c r="BF232" s="1">
        <f t="shared" si="114"/>
        <v>90</v>
      </c>
      <c r="BG232" s="1">
        <f t="shared" si="102"/>
        <v>80</v>
      </c>
      <c r="BH232" s="1">
        <f t="shared" si="103"/>
        <v>160</v>
      </c>
      <c r="BI232" s="1">
        <f t="shared" si="104"/>
        <v>80</v>
      </c>
      <c r="BJ232" s="1">
        <f t="shared" si="105"/>
        <v>160</v>
      </c>
      <c r="BK232" s="1">
        <f t="shared" si="106"/>
        <v>170</v>
      </c>
      <c r="BL232" s="1">
        <f t="shared" si="107"/>
        <v>80</v>
      </c>
      <c r="BM232" s="1">
        <f t="shared" si="108"/>
        <v>0</v>
      </c>
      <c r="BN232" s="41">
        <v>0</v>
      </c>
      <c r="BO232" s="41">
        <v>0</v>
      </c>
      <c r="BP232" s="41">
        <v>0</v>
      </c>
      <c r="BQ232" s="41">
        <v>0</v>
      </c>
      <c r="BR232" s="41">
        <v>0</v>
      </c>
      <c r="BS232" s="41">
        <v>0</v>
      </c>
      <c r="BT232" s="41">
        <v>0</v>
      </c>
      <c r="BU232" s="41">
        <v>0</v>
      </c>
      <c r="BV232" s="41">
        <v>0</v>
      </c>
      <c r="BW232" s="41">
        <v>0</v>
      </c>
      <c r="BX232" s="41">
        <v>0</v>
      </c>
      <c r="BY232" s="41">
        <v>0</v>
      </c>
      <c r="BZ232" s="41">
        <v>2</v>
      </c>
      <c r="CA232" s="41">
        <v>1</v>
      </c>
      <c r="CB232" s="41">
        <v>0</v>
      </c>
      <c r="CC232" s="41">
        <v>0</v>
      </c>
      <c r="CD232" s="41">
        <v>0</v>
      </c>
      <c r="CE232" s="41">
        <v>0</v>
      </c>
      <c r="CF232" s="41">
        <v>0</v>
      </c>
      <c r="CG232" s="41">
        <v>0</v>
      </c>
      <c r="CH232" s="41">
        <v>0</v>
      </c>
      <c r="CI232" s="41">
        <v>0</v>
      </c>
      <c r="CJ232" s="1">
        <f t="shared" si="110"/>
        <v>3</v>
      </c>
      <c r="CK232" s="1">
        <f t="shared" si="111"/>
        <v>2</v>
      </c>
      <c r="CL232" s="3">
        <f t="shared" si="115"/>
        <v>3</v>
      </c>
      <c r="CM232" s="3">
        <f t="shared" si="116"/>
        <v>1</v>
      </c>
      <c r="CN232" s="3">
        <f t="shared" si="117"/>
        <v>0</v>
      </c>
      <c r="CO232" s="3">
        <f t="shared" si="118"/>
        <v>1</v>
      </c>
      <c r="CP232">
        <v>28.2</v>
      </c>
      <c r="CQ232">
        <v>93.7</v>
      </c>
      <c r="CR232">
        <v>-0.2</v>
      </c>
      <c r="CS232">
        <v>27</v>
      </c>
      <c r="CT232" s="3">
        <f t="shared" si="109"/>
        <v>25.353000000000002</v>
      </c>
      <c r="CU232">
        <v>5</v>
      </c>
      <c r="CV232">
        <v>1</v>
      </c>
      <c r="CW232">
        <v>1081</v>
      </c>
      <c r="CX232" s="62">
        <v>1082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51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51">
        <v>0</v>
      </c>
      <c r="DK232" s="3">
        <v>0</v>
      </c>
      <c r="DL232" s="3">
        <v>0</v>
      </c>
      <c r="DM232" s="3">
        <v>0</v>
      </c>
      <c r="DN232" s="3">
        <v>0</v>
      </c>
      <c r="DO232" s="51">
        <v>0</v>
      </c>
      <c r="DP232" s="3">
        <v>0</v>
      </c>
      <c r="DQ232" s="3">
        <v>0</v>
      </c>
      <c r="DR232" s="3">
        <v>0</v>
      </c>
      <c r="DS232" s="3">
        <v>0</v>
      </c>
      <c r="DT232" s="2">
        <v>0</v>
      </c>
      <c r="DU232" s="3">
        <v>0</v>
      </c>
      <c r="DV232" s="3">
        <v>0</v>
      </c>
      <c r="DW232" s="3">
        <v>0</v>
      </c>
      <c r="DX232" s="3">
        <v>0</v>
      </c>
      <c r="DY232" s="58">
        <v>0</v>
      </c>
      <c r="DZ232" s="3">
        <v>2</v>
      </c>
      <c r="EA232" s="3">
        <v>0</v>
      </c>
      <c r="EB232" s="3">
        <v>3</v>
      </c>
      <c r="EC232" s="3">
        <v>0</v>
      </c>
      <c r="ED232" s="1">
        <v>2</v>
      </c>
      <c r="EE232" s="2">
        <v>0</v>
      </c>
      <c r="EF232" s="1">
        <v>19</v>
      </c>
      <c r="EG232" s="3">
        <v>23</v>
      </c>
      <c r="EH232" s="3">
        <v>0</v>
      </c>
      <c r="EI232" s="3">
        <v>2</v>
      </c>
      <c r="EJ232" s="3">
        <v>0</v>
      </c>
      <c r="EK232" s="2">
        <v>0</v>
      </c>
      <c r="EL232" s="3">
        <v>0</v>
      </c>
      <c r="EM232" s="3">
        <v>0</v>
      </c>
      <c r="EN232" s="3">
        <v>0</v>
      </c>
      <c r="EO232" s="3">
        <v>0</v>
      </c>
      <c r="EP232" s="2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2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2">
        <v>0</v>
      </c>
      <c r="FG232" s="1"/>
    </row>
    <row r="233" spans="1:163">
      <c r="F233" s="2"/>
      <c r="G233" s="1"/>
      <c r="AV233">
        <v>0</v>
      </c>
      <c r="AW233">
        <v>0</v>
      </c>
      <c r="AX233">
        <v>0</v>
      </c>
      <c r="BB233" s="1">
        <f t="shared" ref="BB233:BB242" si="119">SUM(R233:BA233)*Q233</f>
        <v>0</v>
      </c>
      <c r="BC233" s="3">
        <f>Q233+U233</f>
        <v>0</v>
      </c>
      <c r="BD233" s="1">
        <f>(U233+V233)*Q233</f>
        <v>0</v>
      </c>
      <c r="BE233" s="1">
        <f t="shared" ref="BE233:BE242" si="120">BF233-BC233</f>
        <v>0</v>
      </c>
      <c r="BF233" s="1">
        <f>SUM(U233:W233)*Q233</f>
        <v>0</v>
      </c>
      <c r="BG233" s="1">
        <f t="shared" ref="BG233:BG242" si="121">BK233-BC233</f>
        <v>0</v>
      </c>
      <c r="BH233" s="1">
        <f t="shared" ref="BH233:BH242" si="122">(BK233+BL233-BD233)</f>
        <v>0</v>
      </c>
      <c r="BI233" s="1">
        <f t="shared" ref="BI233:BI242" si="123">BJ233-BG233</f>
        <v>0</v>
      </c>
      <c r="BJ233" s="1">
        <f t="shared" ref="BJ233:BJ242" si="124">BB233-BF233</f>
        <v>0</v>
      </c>
      <c r="BK233" s="1">
        <f t="shared" ref="BK233:BK242" si="125">(R233+U233+X233+AA233+AD233+AG233+AJ233+AM233+AP233+AS233+AV233+AY233)*Q233</f>
        <v>0</v>
      </c>
      <c r="BL233" s="1">
        <f t="shared" ref="BL233:BL242" si="126">(S233+V233+Y233+AB233+AE233+AH233+AK233+AN233+AQ233+AT233+AW233+AZ233)*Q233</f>
        <v>0</v>
      </c>
      <c r="BM233" s="1">
        <f t="shared" ref="BM233:BM242" si="127">(T233+W233+Z233+AC233+AF233+AI233+AL233+AO233+AR233+AU233+AX233+BA233)*Q233</f>
        <v>0</v>
      </c>
      <c r="BX233" s="1">
        <v>0</v>
      </c>
      <c r="BY233" s="1">
        <v>0</v>
      </c>
      <c r="CG233" s="1"/>
      <c r="CV233" s="3"/>
      <c r="EL233" s="3"/>
      <c r="EM233" s="3"/>
      <c r="EN233" s="3"/>
      <c r="EO233" s="3"/>
      <c r="EU233" s="1"/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2" t="s">
        <v>189</v>
      </c>
    </row>
    <row r="234" spans="1:163">
      <c r="F234" s="2"/>
      <c r="G234" s="1"/>
      <c r="R234" s="3"/>
      <c r="AV234">
        <v>0</v>
      </c>
      <c r="AW234">
        <v>0</v>
      </c>
      <c r="AX234">
        <v>0</v>
      </c>
      <c r="BB234" s="1">
        <f t="shared" si="119"/>
        <v>0</v>
      </c>
      <c r="BD234" s="1">
        <f>(R234+S234)*Q234</f>
        <v>0</v>
      </c>
      <c r="BE234" s="1">
        <f t="shared" si="120"/>
        <v>0</v>
      </c>
      <c r="BF234" s="1">
        <f>SUM(R234:T234)*Q234</f>
        <v>0</v>
      </c>
      <c r="BG234" s="1">
        <f t="shared" si="121"/>
        <v>0</v>
      </c>
      <c r="BH234" s="1">
        <f t="shared" si="122"/>
        <v>0</v>
      </c>
      <c r="BI234" s="1">
        <f t="shared" si="123"/>
        <v>0</v>
      </c>
      <c r="BJ234" s="1">
        <f t="shared" si="124"/>
        <v>0</v>
      </c>
      <c r="BK234" s="1">
        <f t="shared" si="125"/>
        <v>0</v>
      </c>
      <c r="BL234" s="1">
        <f t="shared" si="126"/>
        <v>0</v>
      </c>
      <c r="BM234" s="1">
        <f t="shared" si="127"/>
        <v>0</v>
      </c>
      <c r="BX234" s="1">
        <v>1</v>
      </c>
      <c r="BY234" s="1">
        <v>0</v>
      </c>
      <c r="CG234" s="1"/>
      <c r="CY234" s="3"/>
      <c r="CZ234" s="3"/>
      <c r="DA234" s="3"/>
      <c r="DB234" s="3"/>
      <c r="DC234" s="3"/>
      <c r="DJ234" s="2">
        <v>0</v>
      </c>
      <c r="EF234" s="3">
        <v>0</v>
      </c>
      <c r="EG234" s="3">
        <v>0</v>
      </c>
      <c r="EH234" s="3">
        <v>0</v>
      </c>
      <c r="EJ234" s="3">
        <v>0</v>
      </c>
      <c r="EL234" s="3">
        <v>0</v>
      </c>
      <c r="EU234" s="1"/>
      <c r="EY234" s="3">
        <v>0</v>
      </c>
      <c r="EZ234" s="2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2" t="s">
        <v>189</v>
      </c>
    </row>
    <row r="235" spans="1:163">
      <c r="F235" s="2"/>
      <c r="G235" s="1"/>
      <c r="AV235">
        <v>0</v>
      </c>
      <c r="AW235">
        <v>0</v>
      </c>
      <c r="AX235">
        <v>0</v>
      </c>
      <c r="BB235" s="1">
        <f t="shared" si="119"/>
        <v>0</v>
      </c>
      <c r="BD235" s="1">
        <f>(R235+S235)*Q235</f>
        <v>0</v>
      </c>
      <c r="BE235" s="1">
        <f t="shared" si="120"/>
        <v>0</v>
      </c>
      <c r="BF235" s="1">
        <f>SUM(R235:T235)*Q235</f>
        <v>0</v>
      </c>
      <c r="BG235" s="1">
        <f t="shared" si="121"/>
        <v>0</v>
      </c>
      <c r="BH235" s="1">
        <f t="shared" si="122"/>
        <v>0</v>
      </c>
      <c r="BI235" s="1">
        <f t="shared" si="123"/>
        <v>0</v>
      </c>
      <c r="BJ235" s="1">
        <f t="shared" si="124"/>
        <v>0</v>
      </c>
      <c r="BK235" s="1">
        <f t="shared" si="125"/>
        <v>0</v>
      </c>
      <c r="BL235" s="1">
        <f t="shared" si="126"/>
        <v>0</v>
      </c>
      <c r="BM235" s="1">
        <f t="shared" si="127"/>
        <v>0</v>
      </c>
      <c r="BX235" s="1">
        <v>0</v>
      </c>
      <c r="BY235" s="1">
        <v>0</v>
      </c>
      <c r="CG235" s="1"/>
      <c r="DI235" s="3">
        <v>0</v>
      </c>
      <c r="EU235" s="1"/>
      <c r="FE235" s="3"/>
    </row>
    <row r="236" spans="1:163">
      <c r="F236" s="2"/>
      <c r="G236" s="1"/>
      <c r="BB236" s="1">
        <f t="shared" si="119"/>
        <v>0</v>
      </c>
      <c r="BD236" s="1">
        <f>(R236+S236)*Q236</f>
        <v>0</v>
      </c>
      <c r="BE236" s="1">
        <f t="shared" si="120"/>
        <v>0</v>
      </c>
      <c r="BF236" s="1">
        <f>SUM(R236:T236)*Q236</f>
        <v>0</v>
      </c>
      <c r="BG236" s="1">
        <f t="shared" si="121"/>
        <v>0</v>
      </c>
      <c r="BH236" s="1">
        <f t="shared" si="122"/>
        <v>0</v>
      </c>
      <c r="BI236" s="1">
        <f t="shared" si="123"/>
        <v>0</v>
      </c>
      <c r="BJ236" s="1">
        <f t="shared" si="124"/>
        <v>0</v>
      </c>
      <c r="BK236" s="1">
        <f t="shared" si="125"/>
        <v>0</v>
      </c>
      <c r="BL236" s="1">
        <f t="shared" si="126"/>
        <v>0</v>
      </c>
      <c r="BM236" s="1">
        <f t="shared" si="127"/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/>
      <c r="CI236" s="3"/>
      <c r="CJ236" s="3"/>
      <c r="CK236" s="3"/>
      <c r="CL236" s="3"/>
      <c r="CM236" s="3"/>
      <c r="CN236" s="3"/>
      <c r="CO236" s="3"/>
      <c r="DJ236" s="2">
        <v>0</v>
      </c>
      <c r="DK236" s="3">
        <v>0</v>
      </c>
      <c r="DL236" s="3">
        <v>0</v>
      </c>
      <c r="DM236" s="3">
        <v>0</v>
      </c>
      <c r="DN236" s="3">
        <v>0</v>
      </c>
      <c r="DO236" s="51">
        <v>0</v>
      </c>
      <c r="DP236" s="3">
        <v>0</v>
      </c>
      <c r="DQ236" s="3">
        <v>0</v>
      </c>
      <c r="DR236" s="3">
        <v>0</v>
      </c>
      <c r="DS236" s="3">
        <v>0</v>
      </c>
      <c r="DT236" s="51">
        <v>0</v>
      </c>
      <c r="DU236" s="3">
        <v>0</v>
      </c>
      <c r="DV236" s="3">
        <v>0</v>
      </c>
      <c r="DW236" s="3">
        <v>0</v>
      </c>
      <c r="DX236" s="3">
        <v>0</v>
      </c>
      <c r="DY236" s="51">
        <v>0</v>
      </c>
      <c r="EU236" s="1"/>
      <c r="EW236" s="3">
        <v>0</v>
      </c>
      <c r="EX236" s="3">
        <v>0</v>
      </c>
      <c r="EY236" s="3">
        <v>0</v>
      </c>
      <c r="EZ236" s="2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2">
        <v>0</v>
      </c>
      <c r="FG236" s="1"/>
    </row>
    <row r="237" spans="1:163">
      <c r="F237" s="2"/>
      <c r="G237" s="1"/>
      <c r="BB237" s="1">
        <f t="shared" si="119"/>
        <v>0</v>
      </c>
      <c r="BD237" s="1">
        <f>(AJ237+AK237)*Q237</f>
        <v>0</v>
      </c>
      <c r="BE237" s="1">
        <f t="shared" si="120"/>
        <v>0</v>
      </c>
      <c r="BF237" s="1">
        <f>SUM(AJ237:AL237)*Q237</f>
        <v>0</v>
      </c>
      <c r="BG237" s="1">
        <f t="shared" si="121"/>
        <v>0</v>
      </c>
      <c r="BH237" s="1">
        <f t="shared" si="122"/>
        <v>0</v>
      </c>
      <c r="BI237" s="1">
        <f t="shared" si="123"/>
        <v>0</v>
      </c>
      <c r="BJ237" s="1">
        <f t="shared" si="124"/>
        <v>0</v>
      </c>
      <c r="BK237" s="1">
        <f t="shared" si="125"/>
        <v>0</v>
      </c>
      <c r="BL237" s="1">
        <f t="shared" si="126"/>
        <v>0</v>
      </c>
      <c r="BM237" s="1">
        <f t="shared" si="127"/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/>
      <c r="CI237" s="3"/>
      <c r="CJ237" s="3"/>
      <c r="CK237" s="3"/>
      <c r="CL237" s="3"/>
      <c r="CM237" s="3"/>
      <c r="CN237" s="3"/>
      <c r="CO237" s="3"/>
      <c r="DK237" s="3">
        <v>0</v>
      </c>
      <c r="DL237" s="3">
        <v>0</v>
      </c>
      <c r="DM237" s="3">
        <v>0</v>
      </c>
      <c r="DN237" s="3">
        <v>0</v>
      </c>
      <c r="DO237" s="51">
        <v>0</v>
      </c>
      <c r="DP237" s="3">
        <v>0</v>
      </c>
      <c r="DQ237" s="3">
        <v>0</v>
      </c>
      <c r="DR237" s="3">
        <v>0</v>
      </c>
      <c r="DS237" s="3">
        <v>0</v>
      </c>
      <c r="DT237" s="51">
        <v>0</v>
      </c>
      <c r="DU237" s="3">
        <v>0</v>
      </c>
      <c r="DV237" s="3">
        <v>0</v>
      </c>
      <c r="DW237" s="3">
        <v>0</v>
      </c>
      <c r="DX237" s="3">
        <v>0</v>
      </c>
      <c r="DY237" s="51">
        <v>0</v>
      </c>
      <c r="DZ237" s="1">
        <f t="shared" ref="DZ237:EI237" si="128">2*DZ253</f>
        <v>0</v>
      </c>
      <c r="EA237" s="1">
        <f t="shared" si="128"/>
        <v>0</v>
      </c>
      <c r="EB237" s="1">
        <f t="shared" si="128"/>
        <v>0</v>
      </c>
      <c r="EC237" s="1">
        <f t="shared" si="128"/>
        <v>0</v>
      </c>
      <c r="ED237" s="1">
        <f t="shared" si="128"/>
        <v>0</v>
      </c>
      <c r="EE237" s="2">
        <f t="shared" si="128"/>
        <v>0</v>
      </c>
      <c r="EF237" s="1">
        <f t="shared" si="128"/>
        <v>0</v>
      </c>
      <c r="EG237" s="1">
        <f t="shared" si="128"/>
        <v>0</v>
      </c>
      <c r="EH237" s="1">
        <f t="shared" si="128"/>
        <v>0</v>
      </c>
      <c r="EI237" s="1">
        <f t="shared" si="128"/>
        <v>0</v>
      </c>
      <c r="EJ237" s="3">
        <v>0</v>
      </c>
      <c r="EK237" s="2">
        <v>0</v>
      </c>
      <c r="EL237" s="3">
        <v>0</v>
      </c>
      <c r="EM237" s="3">
        <v>0</v>
      </c>
      <c r="EN237" s="3">
        <v>0</v>
      </c>
      <c r="EO237" s="3">
        <v>0</v>
      </c>
      <c r="EP237" s="2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2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2">
        <v>0</v>
      </c>
      <c r="FG237" s="1"/>
    </row>
    <row r="238" spans="1:163">
      <c r="F238" s="2"/>
      <c r="G238" s="1"/>
      <c r="R238" s="3">
        <v>0</v>
      </c>
      <c r="S238" s="3">
        <v>0</v>
      </c>
      <c r="T238" s="3">
        <v>0</v>
      </c>
      <c r="U238" s="3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s="62">
        <v>0</v>
      </c>
      <c r="BB238" s="1">
        <f t="shared" si="119"/>
        <v>0</v>
      </c>
      <c r="BD238" s="1">
        <f>(AJ238+AK238)*Q238</f>
        <v>0</v>
      </c>
      <c r="BE238" s="1">
        <f t="shared" si="120"/>
        <v>0</v>
      </c>
      <c r="BF238" s="1">
        <f>SUM(AJ238:AL238)*Q238</f>
        <v>0</v>
      </c>
      <c r="BG238" s="1">
        <f t="shared" si="121"/>
        <v>0</v>
      </c>
      <c r="BH238" s="1">
        <f t="shared" si="122"/>
        <v>0</v>
      </c>
      <c r="BI238" s="1">
        <f t="shared" si="123"/>
        <v>0</v>
      </c>
      <c r="BJ238" s="1">
        <f t="shared" si="124"/>
        <v>0</v>
      </c>
      <c r="BK238" s="1">
        <f t="shared" si="125"/>
        <v>0</v>
      </c>
      <c r="BL238" s="1">
        <f t="shared" si="126"/>
        <v>0</v>
      </c>
      <c r="BM238" s="1">
        <f t="shared" si="127"/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/>
      <c r="CI238" s="3"/>
      <c r="CJ238" s="3"/>
      <c r="CK238" s="3"/>
      <c r="CL238" s="3"/>
      <c r="CM238" s="3"/>
      <c r="CN238" s="3"/>
      <c r="CO238" s="3"/>
      <c r="DG238" s="3">
        <v>0</v>
      </c>
      <c r="DH238" s="3">
        <v>0</v>
      </c>
      <c r="DI238" s="3">
        <v>0</v>
      </c>
      <c r="DJ238" s="51">
        <v>0</v>
      </c>
      <c r="DK238" s="3">
        <v>0</v>
      </c>
      <c r="DL238" s="3">
        <v>0</v>
      </c>
      <c r="DM238" s="3">
        <v>0</v>
      </c>
      <c r="DN238" s="3">
        <v>0</v>
      </c>
      <c r="DO238" s="51">
        <v>0</v>
      </c>
      <c r="DP238" s="3">
        <v>0</v>
      </c>
      <c r="DQ238" s="3">
        <v>0</v>
      </c>
      <c r="DR238" s="3">
        <v>0</v>
      </c>
      <c r="DS238" s="3">
        <v>0</v>
      </c>
      <c r="DT238" s="51">
        <v>0</v>
      </c>
      <c r="DU238" s="3">
        <v>0</v>
      </c>
      <c r="DV238" s="3">
        <v>0</v>
      </c>
      <c r="DW238" s="3">
        <v>0</v>
      </c>
      <c r="DX238" s="3">
        <v>0</v>
      </c>
      <c r="DY238" s="51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2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2">
        <v>0</v>
      </c>
      <c r="EL238" s="3">
        <v>0</v>
      </c>
      <c r="EM238" s="3">
        <v>0</v>
      </c>
      <c r="EN238" s="3">
        <v>0</v>
      </c>
      <c r="EO238" s="3">
        <v>0</v>
      </c>
      <c r="EP238" s="2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2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2">
        <v>0</v>
      </c>
    </row>
    <row r="239" spans="1:163">
      <c r="F239" s="2"/>
      <c r="G239" s="1"/>
      <c r="R239" s="3">
        <v>0</v>
      </c>
      <c r="S239" s="3">
        <v>0</v>
      </c>
      <c r="T239" s="3">
        <v>0</v>
      </c>
      <c r="U239" s="3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s="62">
        <v>0</v>
      </c>
      <c r="BB239" s="1">
        <f t="shared" si="119"/>
        <v>0</v>
      </c>
      <c r="BD239" s="1">
        <f>(AJ239+AK239)*Q239</f>
        <v>0</v>
      </c>
      <c r="BE239" s="1">
        <f t="shared" si="120"/>
        <v>0</v>
      </c>
      <c r="BF239" s="1">
        <f>SUM(AJ239:AL239)*Q239</f>
        <v>0</v>
      </c>
      <c r="BG239" s="1">
        <f t="shared" si="121"/>
        <v>0</v>
      </c>
      <c r="BH239" s="1">
        <f t="shared" si="122"/>
        <v>0</v>
      </c>
      <c r="BI239" s="1">
        <f t="shared" si="123"/>
        <v>0</v>
      </c>
      <c r="BJ239" s="1">
        <f t="shared" si="124"/>
        <v>0</v>
      </c>
      <c r="BK239" s="1">
        <f t="shared" si="125"/>
        <v>0</v>
      </c>
      <c r="BL239" s="1">
        <f t="shared" si="126"/>
        <v>0</v>
      </c>
      <c r="BM239" s="1">
        <f t="shared" si="127"/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1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/>
      <c r="CI239" s="3"/>
      <c r="CJ239" s="3"/>
      <c r="CK239" s="3"/>
      <c r="CL239" s="3"/>
      <c r="CM239" s="3"/>
      <c r="CN239" s="3"/>
      <c r="CO239" s="3"/>
      <c r="DG239" s="3">
        <v>0</v>
      </c>
      <c r="DH239" s="3">
        <v>0</v>
      </c>
      <c r="DI239" s="3">
        <v>0</v>
      </c>
      <c r="DJ239" s="51">
        <v>0</v>
      </c>
      <c r="DK239" s="3">
        <v>0</v>
      </c>
      <c r="DL239" s="3">
        <v>0</v>
      </c>
      <c r="DM239" s="3">
        <v>0</v>
      </c>
      <c r="DN239" s="3">
        <v>0</v>
      </c>
      <c r="DO239" s="51">
        <v>0</v>
      </c>
      <c r="DP239" s="3">
        <v>0</v>
      </c>
      <c r="DQ239" s="3">
        <v>0</v>
      </c>
      <c r="DR239" s="3">
        <v>0</v>
      </c>
      <c r="DS239" s="3">
        <v>0</v>
      </c>
      <c r="DT239" s="2">
        <v>0</v>
      </c>
      <c r="DU239" s="3">
        <v>0</v>
      </c>
      <c r="DV239" s="3">
        <v>0</v>
      </c>
      <c r="DW239" s="3">
        <v>0</v>
      </c>
      <c r="DX239" s="3">
        <v>0</v>
      </c>
      <c r="DY239" s="58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2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2">
        <v>0</v>
      </c>
      <c r="EL239" s="3">
        <v>0</v>
      </c>
      <c r="EM239" s="3">
        <v>0</v>
      </c>
      <c r="EN239" s="3">
        <v>0</v>
      </c>
      <c r="EO239" s="3">
        <v>0</v>
      </c>
      <c r="EP239" s="2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2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2">
        <v>0</v>
      </c>
    </row>
    <row r="240" spans="1:163">
      <c r="F240" s="2"/>
      <c r="G240" s="1"/>
      <c r="R240" s="3">
        <v>0</v>
      </c>
      <c r="S240" s="3">
        <v>0</v>
      </c>
      <c r="T240" s="3">
        <v>0</v>
      </c>
      <c r="U240" s="3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s="62">
        <v>0</v>
      </c>
      <c r="BB240" s="1">
        <f t="shared" si="119"/>
        <v>0</v>
      </c>
      <c r="BD240" s="1">
        <f>(AJ240+AK240)*Q240</f>
        <v>0</v>
      </c>
      <c r="BE240" s="1">
        <f t="shared" si="120"/>
        <v>0</v>
      </c>
      <c r="BF240" s="1">
        <f>SUM(AJ240:AL240)*Q240</f>
        <v>0</v>
      </c>
      <c r="BG240" s="1">
        <f t="shared" si="121"/>
        <v>0</v>
      </c>
      <c r="BH240" s="1">
        <f t="shared" si="122"/>
        <v>0</v>
      </c>
      <c r="BI240" s="1">
        <f t="shared" si="123"/>
        <v>0</v>
      </c>
      <c r="BJ240" s="1">
        <f t="shared" si="124"/>
        <v>0</v>
      </c>
      <c r="BK240" s="1">
        <f t="shared" si="125"/>
        <v>0</v>
      </c>
      <c r="BL240" s="1">
        <f t="shared" si="126"/>
        <v>0</v>
      </c>
      <c r="BM240" s="1">
        <f t="shared" si="127"/>
        <v>0</v>
      </c>
      <c r="BN240" s="3">
        <v>0</v>
      </c>
      <c r="BO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/>
      <c r="CI240" s="3"/>
      <c r="CJ240" s="3"/>
      <c r="CK240" s="3"/>
      <c r="CL240" s="3"/>
      <c r="CM240" s="3"/>
      <c r="CN240" s="3"/>
      <c r="CO240" s="3"/>
      <c r="DG240" s="3">
        <v>0</v>
      </c>
      <c r="DH240" s="3">
        <v>0</v>
      </c>
      <c r="DI240" s="3">
        <v>0</v>
      </c>
      <c r="DJ240" s="51">
        <v>0</v>
      </c>
      <c r="DK240" s="3">
        <v>0</v>
      </c>
      <c r="DL240" s="3">
        <v>0</v>
      </c>
      <c r="DM240" s="3">
        <v>0</v>
      </c>
      <c r="DN240" s="3">
        <v>0</v>
      </c>
      <c r="DO240" s="51">
        <v>0</v>
      </c>
      <c r="DP240" s="3">
        <v>0</v>
      </c>
      <c r="DQ240" s="3">
        <v>0</v>
      </c>
      <c r="DR240" s="3">
        <v>0</v>
      </c>
      <c r="DS240" s="3">
        <v>0</v>
      </c>
      <c r="DT240" s="2">
        <v>0</v>
      </c>
      <c r="DU240" s="3">
        <v>0</v>
      </c>
      <c r="DV240" s="3">
        <v>0</v>
      </c>
      <c r="DW240" s="3">
        <v>0</v>
      </c>
      <c r="DX240" s="3">
        <v>0</v>
      </c>
      <c r="DY240" s="58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2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2">
        <v>0</v>
      </c>
      <c r="EL240" s="3">
        <v>0</v>
      </c>
      <c r="EM240" s="3">
        <v>0</v>
      </c>
      <c r="EN240" s="3">
        <v>0</v>
      </c>
      <c r="EO240" s="3">
        <v>0</v>
      </c>
      <c r="EP240" s="2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2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2">
        <v>0</v>
      </c>
    </row>
    <row r="241" spans="6:162">
      <c r="F241" s="2"/>
      <c r="G241" s="1"/>
      <c r="BB241" s="1">
        <f t="shared" si="119"/>
        <v>0</v>
      </c>
      <c r="BD241" s="1">
        <f>(R241+S241)*Q241</f>
        <v>0</v>
      </c>
      <c r="BE241" s="1">
        <f t="shared" si="120"/>
        <v>0</v>
      </c>
      <c r="BF241" s="1">
        <f>SUM(AJ241:AL241)*Q241</f>
        <v>0</v>
      </c>
      <c r="BG241" s="1">
        <f t="shared" si="121"/>
        <v>0</v>
      </c>
      <c r="BH241" s="1">
        <f t="shared" si="122"/>
        <v>0</v>
      </c>
      <c r="BI241" s="1">
        <f t="shared" si="123"/>
        <v>0</v>
      </c>
      <c r="BJ241" s="1">
        <f t="shared" si="124"/>
        <v>0</v>
      </c>
      <c r="BK241" s="1">
        <f t="shared" si="125"/>
        <v>0</v>
      </c>
      <c r="BL241" s="1">
        <f t="shared" si="126"/>
        <v>0</v>
      </c>
      <c r="BM241" s="1">
        <f t="shared" si="127"/>
        <v>0</v>
      </c>
      <c r="BX241" s="1">
        <v>1</v>
      </c>
      <c r="BY241" s="1">
        <v>0</v>
      </c>
      <c r="CG241" s="1"/>
      <c r="DG241" s="3">
        <v>0</v>
      </c>
      <c r="DH241" s="3">
        <v>0</v>
      </c>
      <c r="DI241" s="3">
        <v>0</v>
      </c>
      <c r="DJ241" s="51">
        <v>0</v>
      </c>
      <c r="DK241" s="3">
        <v>0</v>
      </c>
      <c r="DL241" s="3">
        <v>0</v>
      </c>
      <c r="DM241" s="3">
        <v>0</v>
      </c>
      <c r="DN241" s="3">
        <v>0</v>
      </c>
      <c r="DO241" s="51">
        <v>0</v>
      </c>
      <c r="DP241" s="3">
        <v>0</v>
      </c>
      <c r="DQ241" s="3">
        <v>0</v>
      </c>
      <c r="DR241" s="3">
        <v>0</v>
      </c>
      <c r="DS241" s="3">
        <v>0</v>
      </c>
      <c r="DT241" s="2">
        <v>0</v>
      </c>
      <c r="DU241" s="3">
        <v>0</v>
      </c>
      <c r="DV241" s="3">
        <v>0</v>
      </c>
      <c r="DW241" s="3">
        <v>0</v>
      </c>
      <c r="DX241" s="3">
        <v>0</v>
      </c>
      <c r="DY241" s="58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2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2">
        <v>0</v>
      </c>
      <c r="EL241" s="3">
        <v>0</v>
      </c>
      <c r="EM241" s="3">
        <v>0</v>
      </c>
      <c r="EN241" s="3">
        <v>0</v>
      </c>
      <c r="EO241" s="3">
        <v>0</v>
      </c>
      <c r="EP241" s="2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2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2">
        <v>0</v>
      </c>
    </row>
    <row r="242" spans="6:162">
      <c r="F242" s="2"/>
      <c r="G242" s="1"/>
      <c r="BB242" s="1">
        <f t="shared" si="119"/>
        <v>0</v>
      </c>
      <c r="BD242" s="1">
        <f>(R242+S242)*Q242</f>
        <v>0</v>
      </c>
      <c r="BE242" s="1">
        <f t="shared" si="120"/>
        <v>0</v>
      </c>
      <c r="BF242" s="1">
        <f>SUM(R242:T242)*Q242</f>
        <v>0</v>
      </c>
      <c r="BG242" s="1">
        <f t="shared" si="121"/>
        <v>0</v>
      </c>
      <c r="BH242" s="1">
        <f t="shared" si="122"/>
        <v>0</v>
      </c>
      <c r="BI242" s="1">
        <f t="shared" si="123"/>
        <v>0</v>
      </c>
      <c r="BJ242" s="1">
        <f t="shared" si="124"/>
        <v>0</v>
      </c>
      <c r="BK242" s="1">
        <f t="shared" si="125"/>
        <v>0</v>
      </c>
      <c r="BL242" s="1">
        <f t="shared" si="126"/>
        <v>0</v>
      </c>
      <c r="BM242" s="1">
        <f t="shared" si="127"/>
        <v>0</v>
      </c>
      <c r="BX242" s="1">
        <v>1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E242" s="3">
        <v>0</v>
      </c>
      <c r="CF242" s="3">
        <v>0</v>
      </c>
      <c r="CG242" s="3">
        <v>0</v>
      </c>
      <c r="CH242" s="3"/>
      <c r="CI242" s="3"/>
      <c r="CJ242" s="3"/>
      <c r="CK242" s="3"/>
      <c r="CL242" s="3"/>
      <c r="CM242" s="3"/>
      <c r="CN242" s="3"/>
      <c r="CO242" s="3"/>
      <c r="DI242" s="3">
        <v>0</v>
      </c>
      <c r="DJ242" s="2">
        <v>0</v>
      </c>
      <c r="DK242" s="3">
        <v>0</v>
      </c>
      <c r="DL242" s="3">
        <v>0</v>
      </c>
      <c r="DM242" s="3">
        <v>0</v>
      </c>
      <c r="DN242" s="3">
        <v>0</v>
      </c>
      <c r="DO242" s="2">
        <v>0</v>
      </c>
      <c r="DP242" s="3">
        <v>0</v>
      </c>
      <c r="DQ242" s="3">
        <v>0</v>
      </c>
      <c r="DR242" s="3">
        <v>0</v>
      </c>
      <c r="DS242" s="3">
        <v>0</v>
      </c>
      <c r="DT242" s="2">
        <v>0</v>
      </c>
      <c r="DU242" s="3">
        <v>0</v>
      </c>
      <c r="DV242" s="3">
        <v>0</v>
      </c>
      <c r="DW242" s="3">
        <v>0</v>
      </c>
      <c r="DX242" s="3">
        <v>0</v>
      </c>
      <c r="DY242" s="58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2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2">
        <v>0</v>
      </c>
      <c r="EL242" s="3">
        <v>0</v>
      </c>
      <c r="EM242" s="3">
        <v>0</v>
      </c>
      <c r="EN242" s="3">
        <v>0</v>
      </c>
      <c r="EO242" s="3">
        <v>0</v>
      </c>
      <c r="EP242" s="2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2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2">
        <v>0</v>
      </c>
    </row>
    <row r="243" spans="6:162">
      <c r="BX243" s="1">
        <v>0</v>
      </c>
      <c r="BY243" s="1">
        <v>0</v>
      </c>
    </row>
    <row r="244" spans="6:162">
      <c r="BX244" s="1">
        <v>0</v>
      </c>
      <c r="BY244" s="1">
        <v>0</v>
      </c>
    </row>
    <row r="245" spans="6:162">
      <c r="BX245" s="1">
        <v>1</v>
      </c>
      <c r="BY245" s="1">
        <v>0</v>
      </c>
    </row>
    <row r="246" spans="6:162">
      <c r="BX246" s="1">
        <v>0</v>
      </c>
      <c r="BY246" s="1">
        <v>0</v>
      </c>
    </row>
    <row r="247" spans="6:162">
      <c r="BX247" s="1">
        <v>2</v>
      </c>
      <c r="BY247" s="1">
        <v>0</v>
      </c>
    </row>
    <row r="248" spans="6:162">
      <c r="BX248" s="1">
        <v>2</v>
      </c>
      <c r="BY248" s="1">
        <v>0</v>
      </c>
    </row>
    <row r="249" spans="6:162">
      <c r="BX249" s="1">
        <v>0</v>
      </c>
      <c r="BY249" s="1">
        <v>0</v>
      </c>
    </row>
    <row r="250" spans="6:162">
      <c r="BX250" s="1">
        <v>0</v>
      </c>
      <c r="BY250" s="1">
        <v>0</v>
      </c>
    </row>
    <row r="251" spans="6:162">
      <c r="BX251" s="1">
        <v>0</v>
      </c>
      <c r="BY251" s="1">
        <v>0</v>
      </c>
    </row>
    <row r="252" spans="6:162">
      <c r="BX252" s="1">
        <v>0</v>
      </c>
      <c r="BY252" s="1">
        <v>0</v>
      </c>
    </row>
    <row r="253" spans="6:162">
      <c r="BX253" s="1">
        <v>0</v>
      </c>
      <c r="BY253" s="1">
        <v>0</v>
      </c>
    </row>
    <row r="254" spans="6:162">
      <c r="BX254" s="1">
        <v>0</v>
      </c>
      <c r="BY254" s="1">
        <v>0</v>
      </c>
    </row>
    <row r="255" spans="6:162">
      <c r="BX255" s="1">
        <v>0</v>
      </c>
      <c r="BY255" s="1">
        <v>0</v>
      </c>
    </row>
    <row r="256" spans="6:162">
      <c r="BX256" s="1">
        <v>0</v>
      </c>
      <c r="BY256" s="1">
        <v>0</v>
      </c>
    </row>
    <row r="257" spans="76:77">
      <c r="BX257" s="1">
        <v>0</v>
      </c>
      <c r="BY257" s="1">
        <v>0</v>
      </c>
    </row>
    <row r="258" spans="76:77">
      <c r="BX258" s="1">
        <v>0</v>
      </c>
      <c r="BY258" s="1">
        <v>0</v>
      </c>
    </row>
    <row r="259" spans="76:77">
      <c r="BX259" s="1">
        <v>0</v>
      </c>
      <c r="BY259" s="1">
        <v>0</v>
      </c>
    </row>
    <row r="260" spans="76:77">
      <c r="BX260" s="1">
        <v>0</v>
      </c>
      <c r="BY260" s="1">
        <v>0</v>
      </c>
    </row>
    <row r="261" spans="76:77">
      <c r="BX261" s="1">
        <v>0</v>
      </c>
      <c r="BY261" s="1">
        <v>0</v>
      </c>
    </row>
    <row r="262" spans="76:77">
      <c r="BX262" s="1">
        <v>0</v>
      </c>
      <c r="BY262" s="1">
        <v>0</v>
      </c>
    </row>
    <row r="263" spans="76:77">
      <c r="BX263" s="1">
        <v>0</v>
      </c>
      <c r="BY263" s="1">
        <v>0</v>
      </c>
    </row>
    <row r="264" spans="76:77">
      <c r="BX264" s="1">
        <v>0</v>
      </c>
      <c r="BY264" s="1">
        <v>0</v>
      </c>
    </row>
    <row r="265" spans="76:77">
      <c r="BX265" s="1">
        <v>0</v>
      </c>
      <c r="BY265" s="1">
        <v>0</v>
      </c>
    </row>
    <row r="266" spans="76:77">
      <c r="BX266" s="1">
        <v>0</v>
      </c>
      <c r="BY266" s="1">
        <v>0</v>
      </c>
    </row>
    <row r="267" spans="76:77">
      <c r="BX267" s="1">
        <v>0</v>
      </c>
      <c r="BY267" s="1">
        <v>0</v>
      </c>
    </row>
    <row r="268" spans="76:77">
      <c r="BX268" s="1">
        <v>0</v>
      </c>
      <c r="BY268" s="1">
        <v>0</v>
      </c>
    </row>
    <row r="269" spans="76:77">
      <c r="BX269" s="1">
        <v>0</v>
      </c>
      <c r="BY269" s="1">
        <v>0</v>
      </c>
    </row>
    <row r="270" spans="76:77">
      <c r="BX270" s="1">
        <v>0</v>
      </c>
      <c r="BY270" s="1">
        <v>0</v>
      </c>
    </row>
    <row r="271" spans="76:77">
      <c r="BX271" s="1">
        <v>0</v>
      </c>
      <c r="BY271" s="1">
        <v>0</v>
      </c>
    </row>
    <row r="272" spans="76:77">
      <c r="BX272" s="1">
        <v>0</v>
      </c>
      <c r="BY272" s="1">
        <v>0</v>
      </c>
    </row>
    <row r="273" spans="76:77">
      <c r="BX273" s="1">
        <v>0</v>
      </c>
      <c r="BY273" s="1">
        <v>0</v>
      </c>
    </row>
    <row r="274" spans="76:77">
      <c r="BX274" s="1">
        <v>0</v>
      </c>
      <c r="BY274" s="1">
        <v>0</v>
      </c>
    </row>
    <row r="275" spans="76:77">
      <c r="BX275" s="1">
        <v>0</v>
      </c>
      <c r="BY275" s="1">
        <v>0</v>
      </c>
    </row>
    <row r="276" spans="76:77">
      <c r="BX276" s="1">
        <v>1</v>
      </c>
      <c r="BY276" s="1">
        <v>0</v>
      </c>
    </row>
    <row r="277" spans="76:77">
      <c r="BX277" s="1">
        <v>0</v>
      </c>
      <c r="BY277" s="1">
        <v>0</v>
      </c>
    </row>
    <row r="278" spans="76:77">
      <c r="BX278" s="1">
        <v>0</v>
      </c>
      <c r="BY278" s="1">
        <v>0</v>
      </c>
    </row>
    <row r="279" spans="76:77">
      <c r="BX279" s="1">
        <v>0</v>
      </c>
      <c r="BY279" s="1">
        <v>0</v>
      </c>
    </row>
    <row r="280" spans="76:77">
      <c r="BX280" s="1">
        <v>0</v>
      </c>
      <c r="BY280" s="1">
        <v>0</v>
      </c>
    </row>
    <row r="281" spans="76:77">
      <c r="BX281" s="1">
        <v>0</v>
      </c>
      <c r="BY281" s="1">
        <v>0</v>
      </c>
    </row>
    <row r="282" spans="76:77">
      <c r="BX282" s="1">
        <v>0</v>
      </c>
      <c r="BY282" s="1">
        <v>0</v>
      </c>
    </row>
    <row r="283" spans="76:77">
      <c r="BX283" s="1">
        <v>0</v>
      </c>
      <c r="BY283" s="1">
        <v>0</v>
      </c>
    </row>
    <row r="284" spans="76:77">
      <c r="BX284" s="1">
        <v>0</v>
      </c>
      <c r="BY284" s="1">
        <v>0</v>
      </c>
    </row>
    <row r="285" spans="76:77">
      <c r="BX285" s="1">
        <v>0</v>
      </c>
      <c r="BY285" s="1">
        <v>0</v>
      </c>
    </row>
    <row r="286" spans="76:77">
      <c r="BX286" s="1">
        <v>0</v>
      </c>
      <c r="BY286" s="1">
        <v>0</v>
      </c>
    </row>
    <row r="287" spans="76:77">
      <c r="BX287" s="1">
        <v>0</v>
      </c>
      <c r="BY287" s="1">
        <v>0</v>
      </c>
    </row>
    <row r="288" spans="76:77">
      <c r="BX288" s="1">
        <v>0</v>
      </c>
      <c r="BY288" s="1">
        <v>0</v>
      </c>
    </row>
    <row r="289" spans="76:77">
      <c r="BX289" s="1">
        <v>0</v>
      </c>
      <c r="BY289" s="1">
        <v>0</v>
      </c>
    </row>
    <row r="290" spans="76:77">
      <c r="BX290" s="1">
        <v>0</v>
      </c>
      <c r="BY290" s="1">
        <v>0</v>
      </c>
    </row>
    <row r="291" spans="76:77">
      <c r="BX291" s="1">
        <v>3</v>
      </c>
      <c r="BY291" s="1">
        <v>0</v>
      </c>
    </row>
    <row r="292" spans="76:77">
      <c r="BX292" s="1">
        <v>1</v>
      </c>
      <c r="BY292" s="1">
        <v>0</v>
      </c>
    </row>
    <row r="293" spans="76:77">
      <c r="BX293" s="1">
        <v>0</v>
      </c>
      <c r="BY293" s="1">
        <v>0</v>
      </c>
    </row>
    <row r="294" spans="76:77">
      <c r="BX294" s="1">
        <v>1</v>
      </c>
      <c r="BY294" s="1">
        <v>1</v>
      </c>
    </row>
    <row r="295" spans="76:77">
      <c r="BX295" s="1">
        <v>1</v>
      </c>
      <c r="BY295" s="1">
        <v>0</v>
      </c>
    </row>
    <row r="296" spans="76:77">
      <c r="BX296" s="1">
        <v>0</v>
      </c>
      <c r="BY296" s="1">
        <v>0</v>
      </c>
    </row>
    <row r="297" spans="76:77">
      <c r="BX297" s="1">
        <v>1</v>
      </c>
      <c r="BY297" s="1">
        <v>0</v>
      </c>
    </row>
    <row r="298" spans="76:77">
      <c r="BX298" s="1">
        <v>0</v>
      </c>
      <c r="BY298" s="1">
        <v>0</v>
      </c>
    </row>
    <row r="299" spans="76:77">
      <c r="BX299" s="1">
        <v>0</v>
      </c>
      <c r="BY299" s="1">
        <v>0</v>
      </c>
    </row>
    <row r="300" spans="76:77">
      <c r="BX300" s="1">
        <v>0</v>
      </c>
      <c r="BY300" s="1">
        <v>0</v>
      </c>
    </row>
    <row r="301" spans="76:77">
      <c r="BX301" s="1">
        <v>0</v>
      </c>
      <c r="BY301" s="1">
        <v>0</v>
      </c>
    </row>
    <row r="302" spans="76:77">
      <c r="BX302" s="1">
        <v>0</v>
      </c>
      <c r="BY302" s="1">
        <v>0</v>
      </c>
    </row>
    <row r="303" spans="76:77">
      <c r="BX303" s="1">
        <v>1</v>
      </c>
      <c r="BY303" s="1">
        <v>0</v>
      </c>
    </row>
    <row r="304" spans="76:77">
      <c r="BX304" s="1">
        <v>0</v>
      </c>
      <c r="BY304" s="1">
        <v>0</v>
      </c>
    </row>
    <row r="305" spans="76:77">
      <c r="BX305" s="1">
        <v>1</v>
      </c>
      <c r="BY305" s="1">
        <v>0</v>
      </c>
    </row>
    <row r="306" spans="76:77">
      <c r="BX306" s="1">
        <v>0</v>
      </c>
      <c r="BY306" s="1">
        <v>0</v>
      </c>
    </row>
    <row r="307" spans="76:77">
      <c r="BX307" s="1">
        <v>1</v>
      </c>
      <c r="BY307" s="1">
        <v>0</v>
      </c>
    </row>
    <row r="308" spans="76:77">
      <c r="BX308" s="1">
        <v>1</v>
      </c>
      <c r="BY308" s="1">
        <v>0</v>
      </c>
    </row>
    <row r="309" spans="76:77">
      <c r="BX309" s="1">
        <v>0</v>
      </c>
      <c r="BY309" s="1">
        <v>0</v>
      </c>
    </row>
    <row r="310" spans="76:77">
      <c r="BX310" s="1">
        <v>0</v>
      </c>
      <c r="BY310" s="1">
        <v>0</v>
      </c>
    </row>
    <row r="311" spans="76:77">
      <c r="BX311" s="1">
        <v>0</v>
      </c>
      <c r="BY311" s="1">
        <v>0</v>
      </c>
    </row>
    <row r="312" spans="76:77">
      <c r="BX312" s="1">
        <v>0</v>
      </c>
      <c r="BY312" s="1">
        <v>0</v>
      </c>
    </row>
    <row r="313" spans="76:77">
      <c r="BX313" s="1">
        <v>0</v>
      </c>
      <c r="BY313" s="1">
        <v>0</v>
      </c>
    </row>
    <row r="314" spans="76:77">
      <c r="BX314" s="1">
        <v>1</v>
      </c>
      <c r="BY314" s="1">
        <v>0</v>
      </c>
    </row>
    <row r="315" spans="76:77">
      <c r="BX315" s="1">
        <v>0</v>
      </c>
      <c r="BY315" s="1">
        <v>0</v>
      </c>
    </row>
    <row r="316" spans="76:77">
      <c r="BX316" s="1">
        <v>0</v>
      </c>
      <c r="BY316" s="1">
        <v>0</v>
      </c>
    </row>
    <row r="317" spans="76:77">
      <c r="BX317" s="1">
        <v>0</v>
      </c>
      <c r="BY317" s="1">
        <v>0</v>
      </c>
    </row>
    <row r="318" spans="76:77">
      <c r="BX318" s="1">
        <v>0</v>
      </c>
      <c r="BY318" s="1">
        <v>0</v>
      </c>
    </row>
    <row r="319" spans="76:77">
      <c r="BX319" s="1">
        <v>1</v>
      </c>
      <c r="BY319" s="1">
        <v>0</v>
      </c>
    </row>
    <row r="320" spans="76:77">
      <c r="BX320" s="1">
        <v>1</v>
      </c>
      <c r="BY320" s="1">
        <v>0</v>
      </c>
    </row>
    <row r="321" spans="76:77">
      <c r="BX321" s="1">
        <v>0</v>
      </c>
      <c r="BY321" s="1">
        <v>0</v>
      </c>
    </row>
    <row r="322" spans="76:77">
      <c r="BX322" s="1">
        <v>1</v>
      </c>
      <c r="BY322" s="1">
        <v>0</v>
      </c>
    </row>
    <row r="323" spans="76:77">
      <c r="BX323" s="1">
        <v>0</v>
      </c>
      <c r="BY323" s="1">
        <v>0</v>
      </c>
    </row>
    <row r="324" spans="76:77">
      <c r="BX324" s="1">
        <v>0</v>
      </c>
      <c r="BY324" s="1">
        <v>0</v>
      </c>
    </row>
    <row r="325" spans="76:77">
      <c r="BX325" s="1">
        <v>0</v>
      </c>
      <c r="BY325" s="1">
        <v>0</v>
      </c>
    </row>
    <row r="326" spans="76:77">
      <c r="BX326" s="1">
        <v>1</v>
      </c>
      <c r="BY326" s="1">
        <v>0</v>
      </c>
    </row>
    <row r="327" spans="76:77">
      <c r="BX327" s="1">
        <v>0</v>
      </c>
      <c r="BY327" s="1">
        <v>0</v>
      </c>
    </row>
    <row r="328" spans="76:77">
      <c r="BX328" s="1">
        <v>0</v>
      </c>
      <c r="BY328" s="1">
        <v>0</v>
      </c>
    </row>
    <row r="329" spans="76:77">
      <c r="BX329" s="1">
        <v>0</v>
      </c>
      <c r="BY329" s="1">
        <v>0</v>
      </c>
    </row>
    <row r="330" spans="76:77">
      <c r="BX330" s="1">
        <v>0</v>
      </c>
      <c r="BY330" s="1">
        <v>0</v>
      </c>
    </row>
    <row r="331" spans="76:77">
      <c r="BX331" s="1">
        <v>2</v>
      </c>
      <c r="BY331" s="1">
        <v>0</v>
      </c>
    </row>
    <row r="332" spans="76:77">
      <c r="BX332" s="1">
        <v>1</v>
      </c>
      <c r="BY332" s="1">
        <v>0</v>
      </c>
    </row>
    <row r="333" spans="76:77">
      <c r="BX333" s="1">
        <v>0</v>
      </c>
      <c r="BY333" s="1">
        <v>0</v>
      </c>
    </row>
    <row r="334" spans="76:77">
      <c r="BX334" s="1">
        <v>0</v>
      </c>
      <c r="BY334" s="1">
        <v>0</v>
      </c>
    </row>
    <row r="335" spans="76:77">
      <c r="BX335" s="1">
        <v>0</v>
      </c>
      <c r="BY335" s="1">
        <v>0</v>
      </c>
    </row>
    <row r="336" spans="76:77">
      <c r="BX336" s="1">
        <v>0</v>
      </c>
      <c r="BY336" s="1">
        <v>0</v>
      </c>
    </row>
    <row r="337" spans="76:77">
      <c r="BX337" s="1">
        <v>0</v>
      </c>
      <c r="BY337" s="1">
        <v>0</v>
      </c>
    </row>
    <row r="338" spans="76:77">
      <c r="BX338" s="1">
        <v>0</v>
      </c>
      <c r="BY338" s="1">
        <v>0</v>
      </c>
    </row>
    <row r="339" spans="76:77">
      <c r="BX339" s="1">
        <v>0</v>
      </c>
      <c r="BY339" s="1">
        <v>0</v>
      </c>
    </row>
    <row r="340" spans="76:77">
      <c r="BX340" s="1">
        <v>0</v>
      </c>
      <c r="BY340" s="1">
        <v>0</v>
      </c>
    </row>
    <row r="341" spans="76:77">
      <c r="BX341" s="1">
        <v>1</v>
      </c>
      <c r="BY341" s="1">
        <v>0</v>
      </c>
    </row>
    <row r="342" spans="76:77">
      <c r="BX342" s="1">
        <v>0</v>
      </c>
      <c r="BY342" s="1">
        <v>0</v>
      </c>
    </row>
    <row r="343" spans="76:77">
      <c r="BX343" s="1">
        <v>0</v>
      </c>
      <c r="BY343" s="1">
        <v>0</v>
      </c>
    </row>
    <row r="344" spans="76:77">
      <c r="BX344" s="1">
        <v>0</v>
      </c>
      <c r="BY344" s="1">
        <v>0</v>
      </c>
    </row>
    <row r="345" spans="76:77">
      <c r="BX345" s="1">
        <v>0</v>
      </c>
      <c r="BY345" s="1">
        <v>0</v>
      </c>
    </row>
    <row r="346" spans="76:77">
      <c r="BX346" s="1">
        <v>0</v>
      </c>
      <c r="BY346" s="1">
        <v>0</v>
      </c>
    </row>
    <row r="347" spans="76:77">
      <c r="BX347" s="1">
        <v>1</v>
      </c>
      <c r="BY347" s="1">
        <v>0</v>
      </c>
    </row>
    <row r="348" spans="76:77">
      <c r="BX348" s="1">
        <v>0</v>
      </c>
      <c r="BY348" s="1">
        <v>0</v>
      </c>
    </row>
    <row r="349" spans="76:77">
      <c r="BX349" s="1">
        <v>1</v>
      </c>
      <c r="BY349" s="1">
        <v>0</v>
      </c>
    </row>
    <row r="350" spans="76:77">
      <c r="BX350" s="1">
        <v>1</v>
      </c>
      <c r="BY350" s="1">
        <v>0</v>
      </c>
    </row>
    <row r="351" spans="76:77">
      <c r="BX351" s="1">
        <v>0</v>
      </c>
      <c r="BY351" s="1">
        <v>0</v>
      </c>
    </row>
    <row r="352" spans="76:77">
      <c r="BX352" s="1">
        <v>1</v>
      </c>
      <c r="BY352" s="1">
        <v>0</v>
      </c>
    </row>
    <row r="353" spans="76:77">
      <c r="BX353" s="1">
        <v>1</v>
      </c>
      <c r="BY353" s="1">
        <v>0</v>
      </c>
    </row>
    <row r="354" spans="76:77">
      <c r="BX354" s="1">
        <v>0</v>
      </c>
      <c r="BY354" s="1">
        <v>0</v>
      </c>
    </row>
    <row r="355" spans="76:77">
      <c r="BX355" s="1">
        <v>0</v>
      </c>
      <c r="BY355" s="1">
        <v>0</v>
      </c>
    </row>
    <row r="356" spans="76:77">
      <c r="BX356" s="1">
        <v>0</v>
      </c>
      <c r="BY356" s="1">
        <v>0</v>
      </c>
    </row>
    <row r="357" spans="76:77">
      <c r="BX357" s="1">
        <v>1</v>
      </c>
      <c r="BY357" s="1">
        <v>0</v>
      </c>
    </row>
    <row r="358" spans="76:77">
      <c r="BX358" s="1">
        <v>0</v>
      </c>
      <c r="BY358" s="1">
        <v>0</v>
      </c>
    </row>
    <row r="359" spans="76:77">
      <c r="BX359" s="1">
        <v>1</v>
      </c>
      <c r="BY359" s="1">
        <v>0</v>
      </c>
    </row>
    <row r="360" spans="76:77">
      <c r="BX360" s="1">
        <v>1</v>
      </c>
      <c r="BY360" s="1">
        <v>0</v>
      </c>
    </row>
    <row r="361" spans="76:77">
      <c r="BX361" s="1">
        <v>2</v>
      </c>
      <c r="BY361" s="1">
        <v>0</v>
      </c>
    </row>
    <row r="362" spans="76:77">
      <c r="BX362" s="1">
        <v>2</v>
      </c>
      <c r="BY362" s="1">
        <v>0</v>
      </c>
    </row>
    <row r="363" spans="76:77">
      <c r="BX363" s="1">
        <v>1</v>
      </c>
      <c r="BY363" s="1">
        <v>0</v>
      </c>
    </row>
    <row r="364" spans="76:77">
      <c r="BX364" s="1">
        <v>0</v>
      </c>
      <c r="BY364" s="1">
        <v>0</v>
      </c>
    </row>
    <row r="365" spans="76:77">
      <c r="BX365" s="1">
        <v>0</v>
      </c>
      <c r="BY365" s="1">
        <v>0</v>
      </c>
    </row>
    <row r="366" spans="76:77">
      <c r="BX366" s="1">
        <v>1</v>
      </c>
      <c r="BY366" s="1">
        <v>0</v>
      </c>
    </row>
    <row r="367" spans="76:77">
      <c r="BX367" s="1">
        <v>1</v>
      </c>
      <c r="BY367" s="1">
        <v>0</v>
      </c>
    </row>
    <row r="368" spans="76:77">
      <c r="BX368" s="1">
        <v>1</v>
      </c>
      <c r="BY368" s="1">
        <v>0</v>
      </c>
    </row>
    <row r="369" spans="76:77">
      <c r="BX369" s="1">
        <v>1</v>
      </c>
      <c r="BY369" s="1">
        <v>0</v>
      </c>
    </row>
    <row r="370" spans="76:77">
      <c r="BX370" s="1">
        <v>0</v>
      </c>
      <c r="BY370" s="1">
        <v>0</v>
      </c>
    </row>
    <row r="371" spans="76:77">
      <c r="BX371" s="1">
        <v>1</v>
      </c>
      <c r="BY371" s="1">
        <v>0</v>
      </c>
    </row>
    <row r="372" spans="76:77">
      <c r="BX372" s="1">
        <v>0</v>
      </c>
      <c r="BY372" s="1">
        <v>0</v>
      </c>
    </row>
    <row r="373" spans="76:77">
      <c r="BX373" s="1">
        <v>0</v>
      </c>
      <c r="BY373" s="1">
        <v>0</v>
      </c>
    </row>
    <row r="374" spans="76:77">
      <c r="BX374" s="1">
        <v>0</v>
      </c>
      <c r="BY374" s="1">
        <v>0</v>
      </c>
    </row>
    <row r="375" spans="76:77">
      <c r="BX375" s="1">
        <v>2</v>
      </c>
      <c r="BY375" s="1">
        <v>0</v>
      </c>
    </row>
    <row r="376" spans="76:77">
      <c r="BX376" s="1">
        <v>0</v>
      </c>
      <c r="BY376" s="1">
        <v>0</v>
      </c>
    </row>
    <row r="377" spans="76:77">
      <c r="BX377" s="1">
        <v>1</v>
      </c>
      <c r="BY377" s="1">
        <v>0</v>
      </c>
    </row>
    <row r="378" spans="76:77">
      <c r="BX378" s="1">
        <v>0</v>
      </c>
      <c r="BY378" s="1">
        <v>0</v>
      </c>
    </row>
    <row r="379" spans="76:77">
      <c r="BX379" s="1">
        <v>0</v>
      </c>
      <c r="BY379" s="1">
        <v>2</v>
      </c>
    </row>
    <row r="380" spans="76:77">
      <c r="BX380" s="1">
        <v>0</v>
      </c>
      <c r="BY380" s="1">
        <v>0</v>
      </c>
    </row>
    <row r="381" spans="76:77">
      <c r="BX381" s="1">
        <v>0</v>
      </c>
      <c r="BY381" s="1">
        <v>0</v>
      </c>
    </row>
    <row r="382" spans="76:77">
      <c r="BX382" s="1">
        <v>0</v>
      </c>
      <c r="BY382" s="1">
        <v>0</v>
      </c>
    </row>
    <row r="383" spans="76:77">
      <c r="BX383" s="1">
        <v>1</v>
      </c>
      <c r="BY383" s="1">
        <v>0</v>
      </c>
    </row>
    <row r="384" spans="76:77">
      <c r="BX384" s="1">
        <v>0</v>
      </c>
      <c r="BY384" s="1">
        <v>0</v>
      </c>
    </row>
    <row r="385" spans="76:77">
      <c r="BX385" s="1">
        <v>1</v>
      </c>
      <c r="BY385" s="1">
        <v>0</v>
      </c>
    </row>
    <row r="386" spans="76:77">
      <c r="BX386" s="1">
        <v>0</v>
      </c>
      <c r="BY386" s="1">
        <v>0</v>
      </c>
    </row>
    <row r="387" spans="76:77">
      <c r="BX387" s="1">
        <v>0</v>
      </c>
      <c r="BY387" s="1">
        <v>0</v>
      </c>
    </row>
    <row r="388" spans="76:77">
      <c r="BX388" s="1">
        <v>0</v>
      </c>
      <c r="BY388" s="1">
        <v>0</v>
      </c>
    </row>
    <row r="389" spans="76:77">
      <c r="BX389" s="1">
        <v>0</v>
      </c>
      <c r="BY389" s="1">
        <v>1</v>
      </c>
    </row>
    <row r="390" spans="76:77">
      <c r="BX390" s="1">
        <v>0</v>
      </c>
      <c r="BY390" s="1">
        <v>0</v>
      </c>
    </row>
    <row r="391" spans="76:77">
      <c r="BX391" s="1">
        <v>0</v>
      </c>
      <c r="BY391" s="1">
        <v>2</v>
      </c>
    </row>
    <row r="392" spans="76:77">
      <c r="BX392" s="1">
        <v>0</v>
      </c>
      <c r="BY392" s="1">
        <v>0</v>
      </c>
    </row>
    <row r="393" spans="76:77">
      <c r="BX393" s="1">
        <v>0</v>
      </c>
      <c r="BY393" s="1">
        <v>0</v>
      </c>
    </row>
    <row r="394" spans="76:77">
      <c r="BX394" s="1">
        <v>0</v>
      </c>
      <c r="BY394" s="1">
        <v>0</v>
      </c>
    </row>
    <row r="395" spans="76:77">
      <c r="BX395" s="1">
        <v>0</v>
      </c>
      <c r="BY395" s="1">
        <v>0</v>
      </c>
    </row>
    <row r="396" spans="76:77">
      <c r="BX396" s="1">
        <v>0</v>
      </c>
      <c r="BY396" s="1">
        <v>0</v>
      </c>
    </row>
    <row r="397" spans="76:77">
      <c r="BX397" s="1">
        <v>1</v>
      </c>
      <c r="BY397" s="1">
        <v>0</v>
      </c>
    </row>
    <row r="398" spans="76:77">
      <c r="BX398" s="1">
        <v>1</v>
      </c>
      <c r="BY398" s="1">
        <v>0</v>
      </c>
    </row>
    <row r="399" spans="76:77">
      <c r="BX399" s="1">
        <v>0</v>
      </c>
      <c r="BY399" s="1">
        <v>0</v>
      </c>
    </row>
    <row r="400" spans="76:77">
      <c r="BX400" s="1">
        <v>0</v>
      </c>
      <c r="BY400" s="1">
        <v>1</v>
      </c>
    </row>
    <row r="401" spans="76:77">
      <c r="BX401" s="1">
        <v>0</v>
      </c>
      <c r="BY401" s="1">
        <v>0</v>
      </c>
    </row>
    <row r="402" spans="76:77">
      <c r="BX402" s="1">
        <v>0</v>
      </c>
      <c r="BY402" s="1">
        <v>0</v>
      </c>
    </row>
    <row r="403" spans="76:77">
      <c r="BX403" s="1">
        <v>1</v>
      </c>
      <c r="BY403" s="1">
        <v>0</v>
      </c>
    </row>
    <row r="404" spans="76:77">
      <c r="BX404" s="1">
        <v>0</v>
      </c>
      <c r="BY404" s="1">
        <v>0</v>
      </c>
    </row>
    <row r="405" spans="76:77">
      <c r="BX405" s="1">
        <v>0</v>
      </c>
      <c r="BY405" s="1">
        <v>0</v>
      </c>
    </row>
    <row r="406" spans="76:77">
      <c r="BX406" s="1">
        <v>1</v>
      </c>
      <c r="BY406" s="1">
        <v>0</v>
      </c>
    </row>
    <row r="407" spans="76:77">
      <c r="BX407" s="1">
        <v>0</v>
      </c>
      <c r="BY407" s="1">
        <v>0</v>
      </c>
    </row>
    <row r="408" spans="76:77">
      <c r="BX408" s="1">
        <v>0</v>
      </c>
      <c r="BY408" s="1">
        <v>0</v>
      </c>
    </row>
    <row r="409" spans="76:77">
      <c r="BX409" s="1">
        <v>1</v>
      </c>
      <c r="BY409" s="1">
        <v>1</v>
      </c>
    </row>
    <row r="410" spans="76:77">
      <c r="BX410" s="1">
        <v>0</v>
      </c>
      <c r="BY410" s="1">
        <v>0</v>
      </c>
    </row>
    <row r="411" spans="76:77">
      <c r="BX411" s="1">
        <v>0</v>
      </c>
      <c r="BY411" s="1">
        <v>0</v>
      </c>
    </row>
    <row r="412" spans="76:77">
      <c r="BX412" s="1">
        <v>1</v>
      </c>
      <c r="BY412" s="1">
        <v>1</v>
      </c>
    </row>
    <row r="413" spans="76:77">
      <c r="BX413" s="1">
        <v>2</v>
      </c>
      <c r="BY413" s="1">
        <v>0</v>
      </c>
    </row>
    <row r="414" spans="76:77">
      <c r="BX414" s="1">
        <v>1</v>
      </c>
      <c r="BY414" s="1">
        <v>0</v>
      </c>
    </row>
    <row r="415" spans="76:77">
      <c r="BX415" s="1">
        <v>0</v>
      </c>
      <c r="BY415" s="1">
        <v>0</v>
      </c>
    </row>
    <row r="416" spans="76:77">
      <c r="BX416" s="1">
        <v>0</v>
      </c>
      <c r="BY416" s="1">
        <v>2</v>
      </c>
    </row>
    <row r="417" spans="76:77">
      <c r="BX417" s="1">
        <v>0</v>
      </c>
      <c r="BY417" s="1">
        <v>2</v>
      </c>
    </row>
    <row r="418" spans="76:77">
      <c r="BX418" s="1">
        <v>0</v>
      </c>
      <c r="BY418" s="1">
        <v>1</v>
      </c>
    </row>
    <row r="419" spans="76:77">
      <c r="BX419" s="1">
        <v>0</v>
      </c>
      <c r="BY419" s="1">
        <v>2</v>
      </c>
    </row>
    <row r="420" spans="76:77">
      <c r="BX420" s="1">
        <v>0</v>
      </c>
      <c r="BY420" s="1">
        <v>0</v>
      </c>
    </row>
    <row r="421" spans="76:77">
      <c r="BX421" s="1">
        <v>0</v>
      </c>
      <c r="BY421" s="1">
        <v>0</v>
      </c>
    </row>
    <row r="422" spans="76:77">
      <c r="BX422" s="1">
        <v>0</v>
      </c>
      <c r="BY422" s="1">
        <v>0</v>
      </c>
    </row>
    <row r="423" spans="76:77">
      <c r="BX423" s="1">
        <v>1</v>
      </c>
      <c r="BY423" s="1">
        <v>0</v>
      </c>
    </row>
    <row r="424" spans="76:77">
      <c r="BX424" s="1">
        <v>0</v>
      </c>
      <c r="BY424" s="1">
        <v>0</v>
      </c>
    </row>
    <row r="425" spans="76:77">
      <c r="BX425" s="1">
        <v>0</v>
      </c>
      <c r="BY425" s="1">
        <v>0</v>
      </c>
    </row>
    <row r="426" spans="76:77">
      <c r="BX426" s="1">
        <v>0</v>
      </c>
      <c r="BY426" s="1">
        <v>0</v>
      </c>
    </row>
    <row r="427" spans="76:77">
      <c r="BX427" s="1">
        <v>0</v>
      </c>
      <c r="BY427" s="1">
        <v>0</v>
      </c>
    </row>
    <row r="428" spans="76:77">
      <c r="BX428" s="1">
        <v>0</v>
      </c>
      <c r="BY428" s="1">
        <v>0</v>
      </c>
    </row>
  </sheetData>
  <sortState ref="A3:FB232">
    <sortCondition ref="B3:B232"/>
    <sortCondition ref="C3:C232"/>
    <sortCondition ref="D3:D232"/>
    <sortCondition ref="E3:E2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74"/>
  <sheetViews>
    <sheetView workbookViewId="0">
      <pane xSplit="6" ySplit="2" topLeftCell="CP86" activePane="bottomRight" state="frozen"/>
      <selection pane="topRight" activeCell="G1" sqref="G1"/>
      <selection pane="bottomLeft" activeCell="A3" sqref="A3"/>
      <selection pane="bottomRight" activeCell="M23" sqref="M23"/>
    </sheetView>
  </sheetViews>
  <sheetFormatPr baseColWidth="10" defaultColWidth="11" defaultRowHeight="15" x14ac:dyDescent="0"/>
  <cols>
    <col min="6" max="6" width="11" style="2"/>
    <col min="7" max="7" width="11" style="1" customWidth="1"/>
    <col min="8" max="14" width="10.83203125" style="1" customWidth="1"/>
    <col min="15" max="15" width="10.83203125" style="15" customWidth="1"/>
    <col min="16" max="16" width="10.83203125" style="16" customWidth="1"/>
    <col min="17" max="28" width="10.83203125" customWidth="1"/>
    <col min="29" max="29" width="9.83203125" customWidth="1"/>
    <col min="30" max="31" width="11" customWidth="1"/>
    <col min="32" max="49" width="10.83203125" customWidth="1"/>
    <col min="50" max="62" width="10.83203125" style="1" customWidth="1"/>
    <col min="63" max="63" width="10.83203125" style="15" customWidth="1"/>
    <col min="64" max="64" width="10.83203125" style="1" customWidth="1"/>
    <col min="65" max="65" width="11" style="1" customWidth="1"/>
    <col min="66" max="92" width="10.83203125" style="1" customWidth="1"/>
    <col min="93" max="93" width="15.83203125" style="46" customWidth="1"/>
    <col min="94" max="94" width="11.6640625" customWidth="1"/>
    <col min="95" max="101" width="10.83203125" customWidth="1"/>
    <col min="102" max="102" width="11" customWidth="1"/>
    <col min="103" max="103" width="11" style="15" customWidth="1"/>
    <col min="104" max="106" width="11" style="1" customWidth="1"/>
    <col min="107" max="107" width="11" style="2" customWidth="1"/>
    <col min="108" max="112" width="11" style="1" customWidth="1"/>
    <col min="113" max="113" width="11" style="2" customWidth="1"/>
    <col min="114" max="118" width="11" style="1" customWidth="1"/>
    <col min="119" max="119" width="11" style="46" customWidth="1"/>
    <col min="120" max="122" width="11" style="1" customWidth="1"/>
    <col min="123" max="123" width="11" style="2" customWidth="1"/>
    <col min="124" max="127" width="11" style="1" customWidth="1"/>
    <col min="128" max="128" width="11" style="2" customWidth="1"/>
    <col min="129" max="132" width="11" style="1" customWidth="1"/>
    <col min="133" max="133" width="11" style="2" customWidth="1"/>
    <col min="134" max="138" width="11" style="1" customWidth="1"/>
    <col min="139" max="139" width="11" style="2" customWidth="1"/>
    <col min="140" max="144" width="11" style="1" customWidth="1"/>
    <col min="145" max="145" width="11" style="2" customWidth="1"/>
    <col min="146" max="151" width="11" style="1" customWidth="1"/>
    <col min="152" max="152" width="11" style="2" customWidth="1"/>
    <col min="153" max="157" width="11" style="1" customWidth="1"/>
    <col min="158" max="158" width="11" style="16" customWidth="1"/>
  </cols>
  <sheetData>
    <row r="1" spans="1:158" s="8" customFormat="1" ht="19" thickBot="1">
      <c r="A1" s="8" t="s">
        <v>410</v>
      </c>
      <c r="F1" s="21"/>
      <c r="G1" s="11" t="s">
        <v>113</v>
      </c>
      <c r="H1" s="11"/>
      <c r="I1" s="9"/>
      <c r="J1" s="11"/>
      <c r="K1" s="11"/>
      <c r="L1" s="11"/>
      <c r="M1" s="11"/>
      <c r="N1" s="11"/>
      <c r="O1" s="10"/>
      <c r="P1" s="12"/>
      <c r="Q1" s="8" t="s">
        <v>114</v>
      </c>
      <c r="AX1" s="9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10" t="s">
        <v>115</v>
      </c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9"/>
      <c r="CH1" s="9"/>
      <c r="CI1" s="9"/>
      <c r="CJ1" s="9"/>
      <c r="CK1" s="9"/>
      <c r="CL1" s="9"/>
      <c r="CM1" s="9"/>
      <c r="CN1" s="9"/>
      <c r="CO1" s="44" t="s">
        <v>219</v>
      </c>
      <c r="CY1" s="10" t="s">
        <v>116</v>
      </c>
      <c r="CZ1" s="11"/>
      <c r="DA1" s="11"/>
      <c r="DB1" s="11"/>
      <c r="DC1" s="17"/>
      <c r="DD1" s="11"/>
      <c r="DE1" s="11"/>
      <c r="DF1" s="11"/>
      <c r="DG1" s="11"/>
      <c r="DH1" s="11"/>
      <c r="DI1" s="17"/>
      <c r="DJ1" s="11"/>
      <c r="DK1" s="11"/>
      <c r="DL1" s="11"/>
      <c r="DM1" s="11"/>
      <c r="DN1" s="11"/>
      <c r="DO1" s="50"/>
      <c r="DP1" s="11"/>
      <c r="DQ1" s="11"/>
      <c r="DR1" s="11"/>
      <c r="DS1" s="17"/>
      <c r="DT1" s="11"/>
      <c r="DU1" s="11"/>
      <c r="DV1" s="11"/>
      <c r="DW1" s="11"/>
      <c r="DX1" s="17"/>
      <c r="DY1" s="11"/>
      <c r="DZ1" s="11"/>
      <c r="EA1" s="11"/>
      <c r="EB1" s="11"/>
      <c r="EC1" s="17"/>
      <c r="ED1" s="11"/>
      <c r="EE1" s="11"/>
      <c r="EF1" s="11"/>
      <c r="EG1" s="11"/>
      <c r="EH1" s="11"/>
      <c r="EI1" s="17"/>
      <c r="EJ1" s="11"/>
      <c r="EK1" s="11"/>
      <c r="EL1" s="11"/>
      <c r="EM1" s="11"/>
      <c r="EN1" s="11"/>
      <c r="EO1" s="17"/>
      <c r="EP1" s="11"/>
      <c r="EQ1" s="11"/>
      <c r="ER1" s="11"/>
      <c r="ES1" s="11"/>
      <c r="ET1" s="11"/>
      <c r="EU1" s="11"/>
      <c r="EV1" s="17"/>
      <c r="EW1" s="11"/>
      <c r="EX1" s="11"/>
      <c r="EY1" s="11"/>
      <c r="EZ1" s="11"/>
      <c r="FA1" s="11"/>
      <c r="FB1" s="12"/>
    </row>
    <row r="2" spans="1:158" s="6" customFormat="1" ht="17" thickTop="1" thickBot="1">
      <c r="A2" s="6" t="s">
        <v>0</v>
      </c>
      <c r="B2" s="6" t="s">
        <v>1</v>
      </c>
      <c r="C2" s="6" t="s">
        <v>236</v>
      </c>
      <c r="D2" s="6" t="s">
        <v>3</v>
      </c>
      <c r="E2" s="6" t="s">
        <v>4</v>
      </c>
      <c r="F2" s="7" t="s">
        <v>29</v>
      </c>
      <c r="G2" s="6" t="s">
        <v>51</v>
      </c>
      <c r="H2" s="6" t="s">
        <v>9</v>
      </c>
      <c r="I2" s="69" t="s">
        <v>52</v>
      </c>
      <c r="J2" s="6" t="s">
        <v>10</v>
      </c>
      <c r="K2" s="6" t="s">
        <v>53</v>
      </c>
      <c r="L2" s="6" t="s">
        <v>2</v>
      </c>
      <c r="M2" s="6" t="s">
        <v>11</v>
      </c>
      <c r="N2" s="6" t="s">
        <v>12</v>
      </c>
      <c r="O2" s="13" t="s">
        <v>13</v>
      </c>
      <c r="P2" s="14" t="s">
        <v>14</v>
      </c>
      <c r="Q2" s="6" t="s">
        <v>20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188</v>
      </c>
      <c r="X2" s="6" t="s">
        <v>409</v>
      </c>
      <c r="Y2" s="6" t="s">
        <v>408</v>
      </c>
      <c r="Z2" s="6" t="s">
        <v>407</v>
      </c>
      <c r="AA2" s="6" t="s">
        <v>406</v>
      </c>
      <c r="AB2" s="6" t="s">
        <v>405</v>
      </c>
      <c r="AC2" s="6" t="s">
        <v>404</v>
      </c>
      <c r="AD2" s="6" t="s">
        <v>59</v>
      </c>
      <c r="AE2" s="6" t="s">
        <v>60</v>
      </c>
      <c r="AF2" s="6" t="s">
        <v>61</v>
      </c>
      <c r="AG2" s="6" t="s">
        <v>62</v>
      </c>
      <c r="AH2" s="6" t="s">
        <v>63</v>
      </c>
      <c r="AI2" s="6" t="s">
        <v>64</v>
      </c>
      <c r="AJ2" s="6" t="s">
        <v>74</v>
      </c>
      <c r="AK2" s="6" t="s">
        <v>75</v>
      </c>
      <c r="AL2" s="6" t="s">
        <v>76</v>
      </c>
      <c r="AM2" s="6" t="s">
        <v>77</v>
      </c>
      <c r="AN2" s="6" t="s">
        <v>78</v>
      </c>
      <c r="AO2" s="6" t="s">
        <v>79</v>
      </c>
      <c r="AP2" s="6" t="s">
        <v>81</v>
      </c>
      <c r="AQ2" s="6" t="s">
        <v>83</v>
      </c>
      <c r="AR2" s="6" t="s">
        <v>82</v>
      </c>
      <c r="AS2" s="6" t="s">
        <v>87</v>
      </c>
      <c r="AT2" s="6" t="s">
        <v>88</v>
      </c>
      <c r="AU2" s="6" t="s">
        <v>89</v>
      </c>
      <c r="AV2" s="6" t="s">
        <v>403</v>
      </c>
      <c r="AW2" s="6" t="s">
        <v>402</v>
      </c>
      <c r="AX2" s="6" t="s">
        <v>401</v>
      </c>
      <c r="AY2" s="6" t="s">
        <v>434</v>
      </c>
      <c r="AZ2" s="6" t="s">
        <v>515</v>
      </c>
      <c r="BA2" s="6" t="s">
        <v>433</v>
      </c>
      <c r="BB2" s="6" t="s">
        <v>516</v>
      </c>
      <c r="BC2" s="6" t="s">
        <v>505</v>
      </c>
      <c r="BD2" s="6" t="s">
        <v>517</v>
      </c>
      <c r="BE2" s="6" t="s">
        <v>432</v>
      </c>
      <c r="BF2" s="6" t="s">
        <v>518</v>
      </c>
      <c r="BG2" s="6" t="s">
        <v>506</v>
      </c>
      <c r="BH2" s="6" t="s">
        <v>504</v>
      </c>
      <c r="BI2" s="69" t="s">
        <v>507</v>
      </c>
      <c r="BJ2" s="69" t="s">
        <v>508</v>
      </c>
      <c r="BK2" s="6" t="s">
        <v>95</v>
      </c>
      <c r="BL2" s="6" t="s">
        <v>104</v>
      </c>
      <c r="BM2" s="6" t="s">
        <v>96</v>
      </c>
      <c r="BN2" s="6" t="s">
        <v>105</v>
      </c>
      <c r="BO2" s="6" t="s">
        <v>400</v>
      </c>
      <c r="BP2" s="6" t="s">
        <v>399</v>
      </c>
      <c r="BQ2" s="6" t="s">
        <v>97</v>
      </c>
      <c r="BR2" s="6" t="s">
        <v>106</v>
      </c>
      <c r="BS2" s="6" t="s">
        <v>98</v>
      </c>
      <c r="BT2" s="6" t="s">
        <v>107</v>
      </c>
      <c r="BU2" s="6" t="s">
        <v>99</v>
      </c>
      <c r="BV2" s="6" t="s">
        <v>108</v>
      </c>
      <c r="BW2" s="6" t="s">
        <v>100</v>
      </c>
      <c r="BX2" s="6" t="s">
        <v>109</v>
      </c>
      <c r="BY2" s="6" t="s">
        <v>101</v>
      </c>
      <c r="BZ2" s="6" t="s">
        <v>110</v>
      </c>
      <c r="CA2" s="6" t="s">
        <v>102</v>
      </c>
      <c r="CB2" s="6" t="s">
        <v>111</v>
      </c>
      <c r="CC2" s="6" t="s">
        <v>103</v>
      </c>
      <c r="CD2" s="6" t="s">
        <v>112</v>
      </c>
      <c r="CE2" s="6" t="s">
        <v>398</v>
      </c>
      <c r="CF2" s="6" t="s">
        <v>397</v>
      </c>
      <c r="CG2" s="6" t="s">
        <v>396</v>
      </c>
      <c r="CH2" s="6" t="s">
        <v>395</v>
      </c>
      <c r="CI2" s="90" t="s">
        <v>519</v>
      </c>
      <c r="CJ2" s="90" t="s">
        <v>520</v>
      </c>
      <c r="CK2" s="90" t="s">
        <v>521</v>
      </c>
      <c r="CL2" s="90" t="s">
        <v>522</v>
      </c>
      <c r="CM2" s="90" t="s">
        <v>523</v>
      </c>
      <c r="CN2" s="90" t="s">
        <v>524</v>
      </c>
      <c r="CO2" s="45" t="s">
        <v>394</v>
      </c>
      <c r="CP2" s="6" t="s">
        <v>48</v>
      </c>
      <c r="CQ2" s="6" t="s">
        <v>49</v>
      </c>
      <c r="CR2" s="6" t="s">
        <v>24</v>
      </c>
      <c r="CS2" s="6" t="s">
        <v>540</v>
      </c>
      <c r="CT2" s="6" t="s">
        <v>23</v>
      </c>
      <c r="CU2" s="6" t="s">
        <v>393</v>
      </c>
      <c r="CV2" s="6" t="s">
        <v>392</v>
      </c>
      <c r="CW2" s="6" t="s">
        <v>238</v>
      </c>
      <c r="CX2" s="6" t="s">
        <v>239</v>
      </c>
      <c r="CY2" s="13" t="s">
        <v>123</v>
      </c>
      <c r="CZ2" s="6" t="s">
        <v>124</v>
      </c>
      <c r="DA2" s="6" t="s">
        <v>125</v>
      </c>
      <c r="DB2" s="6" t="s">
        <v>126</v>
      </c>
      <c r="DC2" s="6" t="s">
        <v>127</v>
      </c>
      <c r="DD2" s="6" t="s">
        <v>128</v>
      </c>
      <c r="DE2" s="6" t="s">
        <v>129</v>
      </c>
      <c r="DF2" s="6" t="s">
        <v>130</v>
      </c>
      <c r="DG2" s="6" t="s">
        <v>131</v>
      </c>
      <c r="DH2" s="6" t="s">
        <v>222</v>
      </c>
      <c r="DI2" s="7" t="s">
        <v>132</v>
      </c>
      <c r="DJ2" s="6" t="s">
        <v>391</v>
      </c>
      <c r="DK2" s="6" t="s">
        <v>390</v>
      </c>
      <c r="DL2" s="6" t="s">
        <v>389</v>
      </c>
      <c r="DM2" s="6" t="s">
        <v>388</v>
      </c>
      <c r="DN2" s="6" t="s">
        <v>387</v>
      </c>
      <c r="DO2" s="45" t="s">
        <v>133</v>
      </c>
      <c r="DP2" s="6" t="s">
        <v>134</v>
      </c>
      <c r="DQ2" s="6" t="s">
        <v>135</v>
      </c>
      <c r="DR2" s="6" t="s">
        <v>136</v>
      </c>
      <c r="DS2" s="7" t="s">
        <v>137</v>
      </c>
      <c r="DT2" s="6" t="s">
        <v>138</v>
      </c>
      <c r="DU2" s="6" t="s">
        <v>139</v>
      </c>
      <c r="DV2" s="6" t="s">
        <v>140</v>
      </c>
      <c r="DW2" s="6" t="s">
        <v>141</v>
      </c>
      <c r="DX2" s="7" t="s">
        <v>142</v>
      </c>
      <c r="DY2" s="6" t="s">
        <v>143</v>
      </c>
      <c r="DZ2" s="6" t="s">
        <v>144</v>
      </c>
      <c r="EA2" s="6" t="s">
        <v>145</v>
      </c>
      <c r="EB2" s="6" t="s">
        <v>146</v>
      </c>
      <c r="EC2" s="7" t="s">
        <v>122</v>
      </c>
      <c r="ED2" s="6" t="s">
        <v>147</v>
      </c>
      <c r="EE2" s="6" t="s">
        <v>148</v>
      </c>
      <c r="EF2" s="6" t="s">
        <v>149</v>
      </c>
      <c r="EG2" s="6" t="s">
        <v>150</v>
      </c>
      <c r="EH2" s="6" t="s">
        <v>120</v>
      </c>
      <c r="EI2" s="7" t="s">
        <v>151</v>
      </c>
      <c r="EJ2" s="6" t="s">
        <v>152</v>
      </c>
      <c r="EK2" s="6" t="s">
        <v>153</v>
      </c>
      <c r="EL2" s="6" t="s">
        <v>154</v>
      </c>
      <c r="EM2" s="6" t="s">
        <v>155</v>
      </c>
      <c r="EN2" s="6" t="s">
        <v>121</v>
      </c>
      <c r="EO2" s="7" t="s">
        <v>156</v>
      </c>
      <c r="EP2" s="6" t="s">
        <v>157</v>
      </c>
      <c r="EQ2" s="6" t="s">
        <v>158</v>
      </c>
      <c r="ER2" s="6" t="s">
        <v>159</v>
      </c>
      <c r="ES2" s="6" t="s">
        <v>160</v>
      </c>
      <c r="ET2" s="6" t="s">
        <v>386</v>
      </c>
      <c r="EU2" s="6" t="s">
        <v>385</v>
      </c>
      <c r="EV2" s="7" t="s">
        <v>165</v>
      </c>
      <c r="EW2" s="6" t="s">
        <v>384</v>
      </c>
      <c r="EX2" s="6" t="s">
        <v>383</v>
      </c>
      <c r="EY2" s="6" t="s">
        <v>382</v>
      </c>
      <c r="EZ2" s="6" t="s">
        <v>381</v>
      </c>
      <c r="FA2" s="6" t="s">
        <v>380</v>
      </c>
      <c r="FB2" s="14" t="s">
        <v>379</v>
      </c>
    </row>
    <row r="3" spans="1:158" ht="16" thickTop="1">
      <c r="A3" t="s">
        <v>245</v>
      </c>
      <c r="B3" t="s">
        <v>43</v>
      </c>
      <c r="C3" t="s">
        <v>15</v>
      </c>
      <c r="D3">
        <v>1</v>
      </c>
      <c r="E3" t="s">
        <v>186</v>
      </c>
      <c r="F3" s="2" t="str">
        <f t="shared" ref="F3:F22" si="0">CONCATENATE(B3,"-",C3,"-",D3,E3)</f>
        <v>ABLA-H-1C</v>
      </c>
      <c r="H3" s="1">
        <v>48.000109999999999</v>
      </c>
      <c r="J3" s="1">
        <v>123.55923</v>
      </c>
      <c r="L3" s="1">
        <v>1530</v>
      </c>
      <c r="M3" s="3">
        <v>51</v>
      </c>
      <c r="N3" s="3">
        <v>355</v>
      </c>
      <c r="O3" s="15">
        <v>29</v>
      </c>
      <c r="P3" s="16">
        <v>0.9</v>
      </c>
      <c r="Q3" s="3">
        <v>10</v>
      </c>
      <c r="R3" s="3">
        <v>17</v>
      </c>
      <c r="S3" s="3">
        <v>0</v>
      </c>
      <c r="T3" s="3">
        <v>3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19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f t="shared" ref="AY3:AY34" si="1">SUM(R3:AX3)*Q3</f>
        <v>200</v>
      </c>
      <c r="AZ3" s="3">
        <f t="shared" ref="AZ3:AZ34" si="2">Q3*R3</f>
        <v>170</v>
      </c>
      <c r="BA3" s="3">
        <f t="shared" ref="BA3:BA34" si="3">(R3+S3)*Q3</f>
        <v>170</v>
      </c>
      <c r="BB3" s="3">
        <f t="shared" ref="BB3:BB34" si="4">BC3-AZ3</f>
        <v>30</v>
      </c>
      <c r="BC3" s="3">
        <f t="shared" ref="BC3:BC34" si="5">SUM(R3:T3)*Q3</f>
        <v>200</v>
      </c>
      <c r="BD3" s="3">
        <f>BH3-AZ3</f>
        <v>0</v>
      </c>
      <c r="BE3" s="3">
        <f>BH3+BI3-BA3</f>
        <v>0</v>
      </c>
      <c r="BF3" s="3">
        <f>BG3-BD3</f>
        <v>0</v>
      </c>
      <c r="BG3" s="3">
        <f>AY3-BC3</f>
        <v>0</v>
      </c>
      <c r="BH3" s="3">
        <f>(R3+U3+X3+AA3+AD3+AG3+AJ3+AM3+AP3+AS3+AV3)*Q3</f>
        <v>170</v>
      </c>
      <c r="BI3" s="3">
        <f>(S3+V3+Y3+AB3+AE3+AH3+AK3+AN3+AQ3+AT3+AW3)*Q3</f>
        <v>0</v>
      </c>
      <c r="BJ3" s="3">
        <f t="shared" ref="BJ3:BJ34" si="6">(T3+W3+Z3+AC3+AF3+AI3+AL3+AO3+AR3+AU3+AX3)*Q3</f>
        <v>30</v>
      </c>
      <c r="BK3" s="15">
        <v>10</v>
      </c>
      <c r="BL3" s="3">
        <v>1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1">
        <f>SUM(BK3:CH3)</f>
        <v>11</v>
      </c>
      <c r="CJ3" s="1">
        <f>SUM(BK3,BM3,BO3,BQ3,BS3,BU3,BW3,BY3,CA3,CC3,CE3,CG3)</f>
        <v>10</v>
      </c>
      <c r="CK3" s="1">
        <f>BK3+BL3</f>
        <v>11</v>
      </c>
      <c r="CL3" s="1">
        <f>BK3</f>
        <v>10</v>
      </c>
      <c r="CM3" s="1">
        <f>CI3-CK3</f>
        <v>0</v>
      </c>
      <c r="CN3" s="1">
        <f>CJ3-CL3</f>
        <v>0</v>
      </c>
      <c r="CO3" s="35">
        <v>-21.9</v>
      </c>
      <c r="CP3" s="3">
        <v>-13.8</v>
      </c>
      <c r="CQ3" s="3">
        <v>66.5</v>
      </c>
      <c r="CR3" s="3">
        <v>12</v>
      </c>
      <c r="CS3" s="3">
        <f>CR3*(CQ3-CO3)/100</f>
        <v>10.608000000000002</v>
      </c>
      <c r="CT3" s="3">
        <v>3</v>
      </c>
      <c r="CU3" s="3">
        <v>50</v>
      </c>
      <c r="CW3" t="s">
        <v>189</v>
      </c>
      <c r="CX3" t="s">
        <v>189</v>
      </c>
      <c r="CY3" s="15">
        <v>0</v>
      </c>
      <c r="CZ3" s="3">
        <v>8</v>
      </c>
      <c r="DA3" s="3">
        <v>2</v>
      </c>
      <c r="DB3" s="3">
        <v>6</v>
      </c>
      <c r="DC3" s="2" t="s">
        <v>189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2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5">
        <v>0</v>
      </c>
      <c r="DP3" s="3">
        <v>0</v>
      </c>
      <c r="DQ3" s="3">
        <v>0</v>
      </c>
      <c r="DR3" s="3">
        <v>0</v>
      </c>
      <c r="DS3" s="51">
        <v>0</v>
      </c>
      <c r="DT3" s="3">
        <v>0</v>
      </c>
      <c r="DU3" s="3">
        <v>0</v>
      </c>
      <c r="DV3" s="3">
        <v>0</v>
      </c>
      <c r="DW3" s="3">
        <v>0</v>
      </c>
      <c r="DX3" s="51">
        <v>0</v>
      </c>
      <c r="DY3" s="3">
        <v>0</v>
      </c>
      <c r="DZ3" s="3">
        <v>0</v>
      </c>
      <c r="EA3" s="3">
        <v>0</v>
      </c>
      <c r="EB3" s="3">
        <v>0</v>
      </c>
      <c r="EC3" s="51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2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2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2" t="s">
        <v>189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16" t="s">
        <v>189</v>
      </c>
    </row>
    <row r="4" spans="1:158">
      <c r="A4" t="s">
        <v>245</v>
      </c>
      <c r="B4" t="s">
        <v>43</v>
      </c>
      <c r="C4" t="s">
        <v>15</v>
      </c>
      <c r="D4">
        <v>1</v>
      </c>
      <c r="E4" t="s">
        <v>187</v>
      </c>
      <c r="F4" s="2" t="str">
        <f t="shared" si="0"/>
        <v>ABLA-H-1N</v>
      </c>
      <c r="H4" s="1">
        <v>47.999989999999997</v>
      </c>
      <c r="J4" s="1">
        <v>123.55945</v>
      </c>
      <c r="L4" s="1">
        <v>1527</v>
      </c>
      <c r="M4" s="1">
        <v>5</v>
      </c>
      <c r="N4" s="3">
        <v>320</v>
      </c>
      <c r="O4" s="15">
        <v>29.5</v>
      </c>
      <c r="P4" s="16">
        <v>1</v>
      </c>
      <c r="Q4" s="3">
        <v>10</v>
      </c>
      <c r="R4" s="3">
        <v>11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f t="shared" si="1"/>
        <v>120</v>
      </c>
      <c r="AZ4" s="3">
        <f t="shared" si="2"/>
        <v>110</v>
      </c>
      <c r="BA4" s="3">
        <f t="shared" si="3"/>
        <v>110</v>
      </c>
      <c r="BB4" s="3">
        <f t="shared" si="4"/>
        <v>10</v>
      </c>
      <c r="BC4" s="3">
        <f t="shared" si="5"/>
        <v>120</v>
      </c>
      <c r="BD4" s="3">
        <f t="shared" ref="BD4:BD67" si="7">BH4-AZ4</f>
        <v>0</v>
      </c>
      <c r="BE4" s="3">
        <f t="shared" ref="BE4:BE67" si="8">BH4+BI4-BA4</f>
        <v>0</v>
      </c>
      <c r="BF4" s="3">
        <f t="shared" ref="BF4:BF67" si="9">BG4-BD4</f>
        <v>0</v>
      </c>
      <c r="BG4" s="3">
        <f t="shared" ref="BG4:BG67" si="10">AY4-BC4</f>
        <v>0</v>
      </c>
      <c r="BH4" s="3">
        <f t="shared" ref="BH4:BH67" si="11">(R4+U4+X4+AA4+AD4+AG4+AJ4+AM4+AP4+AS4+AV4)*Q4</f>
        <v>110</v>
      </c>
      <c r="BI4" s="3">
        <f t="shared" ref="BI4:BI67" si="12">(S4+V4+Y4+AB4+AE4+AH4+AK4+AN4+AQ4+AT4+AW4)*Q4</f>
        <v>0</v>
      </c>
      <c r="BJ4" s="3">
        <f t="shared" si="6"/>
        <v>10</v>
      </c>
      <c r="BK4" s="15">
        <v>6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1">
        <f t="shared" ref="CI4:CI67" si="13">SUM(BK4:CH4)</f>
        <v>6</v>
      </c>
      <c r="CJ4" s="1">
        <f t="shared" ref="CJ4:CJ67" si="14">SUM(BK4,BM4,BO4,BQ4,BS4,BU4,BW4,BY4,CA4,CC4,CE4,CG4)</f>
        <v>6</v>
      </c>
      <c r="CK4" s="1">
        <f t="shared" ref="CK4:CK62" si="15">BK4+BL4</f>
        <v>6</v>
      </c>
      <c r="CL4" s="1">
        <f t="shared" ref="CL4:CL62" si="16">BK4</f>
        <v>6</v>
      </c>
      <c r="CM4" s="1">
        <f t="shared" ref="CM4:CM67" si="17">CI4-CK4</f>
        <v>0</v>
      </c>
      <c r="CN4" s="1">
        <f t="shared" ref="CN4:CN67" si="18">CJ4-CL4</f>
        <v>0</v>
      </c>
      <c r="CO4" s="35">
        <v>-7.2</v>
      </c>
      <c r="CP4" s="3">
        <v>1.4</v>
      </c>
      <c r="CQ4" s="3">
        <v>98.8</v>
      </c>
      <c r="CR4" s="3">
        <v>11</v>
      </c>
      <c r="CS4" s="3">
        <f t="shared" ref="CS4:CS67" si="19">CR4*(CQ4-CO4)/100</f>
        <v>11.66</v>
      </c>
      <c r="CT4" s="3">
        <v>1</v>
      </c>
      <c r="CU4" s="3">
        <v>100</v>
      </c>
      <c r="CV4" s="3"/>
      <c r="CW4" t="s">
        <v>189</v>
      </c>
      <c r="CX4" t="s">
        <v>189</v>
      </c>
      <c r="CY4" s="15">
        <v>16</v>
      </c>
      <c r="CZ4" s="3">
        <v>13</v>
      </c>
      <c r="DA4" s="3">
        <v>4</v>
      </c>
      <c r="DB4" s="3">
        <v>5</v>
      </c>
      <c r="DC4" s="2" t="s">
        <v>189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2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5">
        <v>0</v>
      </c>
      <c r="DP4" s="3">
        <v>0</v>
      </c>
      <c r="DQ4" s="3">
        <v>0</v>
      </c>
      <c r="DR4" s="3">
        <v>0</v>
      </c>
      <c r="DS4" s="51">
        <v>0</v>
      </c>
      <c r="DT4" s="3">
        <v>0</v>
      </c>
      <c r="DU4" s="3">
        <v>0</v>
      </c>
      <c r="DV4" s="3">
        <v>0</v>
      </c>
      <c r="DW4" s="3">
        <v>0</v>
      </c>
      <c r="DX4" s="51">
        <v>0</v>
      </c>
      <c r="DY4" s="3">
        <v>0</v>
      </c>
      <c r="DZ4" s="3">
        <v>0</v>
      </c>
      <c r="EA4" s="3">
        <v>0</v>
      </c>
      <c r="EB4" s="3">
        <v>0</v>
      </c>
      <c r="EC4" s="51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2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2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2" t="s">
        <v>189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16" t="s">
        <v>189</v>
      </c>
    </row>
    <row r="5" spans="1:158">
      <c r="A5" t="s">
        <v>245</v>
      </c>
      <c r="B5" t="s">
        <v>43</v>
      </c>
      <c r="C5" t="s">
        <v>15</v>
      </c>
      <c r="D5">
        <v>2</v>
      </c>
      <c r="E5" t="s">
        <v>186</v>
      </c>
      <c r="F5" s="2" t="str">
        <f t="shared" si="0"/>
        <v>ABLA-H-2C</v>
      </c>
      <c r="H5" s="3">
        <v>48.000030000000002</v>
      </c>
      <c r="J5" s="3">
        <v>123.55974999999999</v>
      </c>
      <c r="L5" s="3">
        <v>1531</v>
      </c>
      <c r="M5" s="3">
        <v>27.2</v>
      </c>
      <c r="N5" s="3">
        <v>284</v>
      </c>
      <c r="O5" s="15">
        <v>47.6</v>
      </c>
      <c r="P5" s="16">
        <v>1.2</v>
      </c>
      <c r="Q5" s="3">
        <v>10</v>
      </c>
      <c r="R5" s="3">
        <v>18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19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f t="shared" si="1"/>
        <v>180</v>
      </c>
      <c r="AZ5" s="3">
        <f t="shared" si="2"/>
        <v>180</v>
      </c>
      <c r="BA5" s="3">
        <f t="shared" si="3"/>
        <v>180</v>
      </c>
      <c r="BB5" s="3">
        <f t="shared" si="4"/>
        <v>0</v>
      </c>
      <c r="BC5" s="3">
        <f t="shared" si="5"/>
        <v>180</v>
      </c>
      <c r="BD5" s="3">
        <f t="shared" si="7"/>
        <v>0</v>
      </c>
      <c r="BE5" s="3">
        <f t="shared" si="8"/>
        <v>0</v>
      </c>
      <c r="BF5" s="3">
        <f t="shared" si="9"/>
        <v>0</v>
      </c>
      <c r="BG5" s="3">
        <f t="shared" si="10"/>
        <v>0</v>
      </c>
      <c r="BH5" s="3">
        <f t="shared" si="11"/>
        <v>180</v>
      </c>
      <c r="BI5" s="3">
        <f t="shared" si="12"/>
        <v>0</v>
      </c>
      <c r="BJ5" s="3">
        <f t="shared" si="6"/>
        <v>0</v>
      </c>
      <c r="BK5" s="15">
        <v>8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1">
        <f t="shared" si="13"/>
        <v>8</v>
      </c>
      <c r="CJ5" s="1">
        <f t="shared" si="14"/>
        <v>8</v>
      </c>
      <c r="CK5" s="1">
        <f t="shared" si="15"/>
        <v>8</v>
      </c>
      <c r="CL5" s="1">
        <f t="shared" si="16"/>
        <v>8</v>
      </c>
      <c r="CM5" s="1">
        <f t="shared" si="17"/>
        <v>0</v>
      </c>
      <c r="CN5" s="1">
        <f t="shared" si="18"/>
        <v>0</v>
      </c>
      <c r="CO5" s="35">
        <v>1.1000000000000001</v>
      </c>
      <c r="CP5" s="3">
        <v>37.299999999999997</v>
      </c>
      <c r="CQ5" s="3">
        <v>140</v>
      </c>
      <c r="CR5" s="3">
        <v>12</v>
      </c>
      <c r="CS5" s="3">
        <f t="shared" si="19"/>
        <v>16.668000000000003</v>
      </c>
      <c r="CT5" s="3">
        <v>5</v>
      </c>
      <c r="CU5" s="3">
        <v>50</v>
      </c>
      <c r="CW5" t="s">
        <v>189</v>
      </c>
      <c r="CX5" t="s">
        <v>189</v>
      </c>
      <c r="CY5" s="15">
        <v>4</v>
      </c>
      <c r="CZ5" s="3">
        <v>2</v>
      </c>
      <c r="DA5" s="3">
        <v>2</v>
      </c>
      <c r="DB5" s="3">
        <v>0</v>
      </c>
      <c r="DC5" s="2" t="s">
        <v>189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2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5">
        <v>0</v>
      </c>
      <c r="DP5" s="3">
        <v>0</v>
      </c>
      <c r="DQ5" s="3">
        <v>0</v>
      </c>
      <c r="DR5" s="3">
        <v>0</v>
      </c>
      <c r="DS5" s="51">
        <v>0</v>
      </c>
      <c r="DT5" s="3">
        <v>0</v>
      </c>
      <c r="DU5" s="3">
        <v>0</v>
      </c>
      <c r="DV5" s="3">
        <v>0</v>
      </c>
      <c r="DW5" s="3">
        <v>0</v>
      </c>
      <c r="DX5" s="51">
        <v>0</v>
      </c>
      <c r="DY5" s="3">
        <v>0</v>
      </c>
      <c r="DZ5" s="3">
        <v>0</v>
      </c>
      <c r="EA5" s="3">
        <v>0</v>
      </c>
      <c r="EB5" s="3">
        <v>0</v>
      </c>
      <c r="EC5" s="51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2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2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2" t="s">
        <v>189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16" t="s">
        <v>189</v>
      </c>
    </row>
    <row r="6" spans="1:158">
      <c r="A6" t="s">
        <v>245</v>
      </c>
      <c r="B6" t="s">
        <v>43</v>
      </c>
      <c r="C6" t="s">
        <v>15</v>
      </c>
      <c r="D6">
        <v>2</v>
      </c>
      <c r="E6" t="s">
        <v>187</v>
      </c>
      <c r="F6" s="2" t="str">
        <f t="shared" si="0"/>
        <v>ABLA-H-2N</v>
      </c>
      <c r="H6" s="1">
        <v>48.000030000000002</v>
      </c>
      <c r="J6" s="1">
        <v>123.55970000000001</v>
      </c>
      <c r="L6" s="1">
        <v>1535</v>
      </c>
      <c r="M6" s="3">
        <v>25.5</v>
      </c>
      <c r="N6" s="3">
        <v>284</v>
      </c>
      <c r="O6" s="15">
        <v>45.6</v>
      </c>
      <c r="P6" s="16">
        <v>1.3</v>
      </c>
      <c r="Q6" s="3">
        <v>10</v>
      </c>
      <c r="R6" s="3">
        <v>17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19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f t="shared" si="1"/>
        <v>170</v>
      </c>
      <c r="AZ6" s="3">
        <f t="shared" si="2"/>
        <v>170</v>
      </c>
      <c r="BA6" s="3">
        <f t="shared" si="3"/>
        <v>170</v>
      </c>
      <c r="BB6" s="3">
        <f t="shared" si="4"/>
        <v>0</v>
      </c>
      <c r="BC6" s="3">
        <f t="shared" si="5"/>
        <v>170</v>
      </c>
      <c r="BD6" s="3">
        <f t="shared" si="7"/>
        <v>0</v>
      </c>
      <c r="BE6" s="3">
        <f t="shared" si="8"/>
        <v>0</v>
      </c>
      <c r="BF6" s="3">
        <f t="shared" si="9"/>
        <v>0</v>
      </c>
      <c r="BG6" s="3">
        <f t="shared" si="10"/>
        <v>0</v>
      </c>
      <c r="BH6" s="3">
        <f t="shared" si="11"/>
        <v>170</v>
      </c>
      <c r="BI6" s="3">
        <f t="shared" si="12"/>
        <v>0</v>
      </c>
      <c r="BJ6" s="3">
        <f t="shared" si="6"/>
        <v>0</v>
      </c>
      <c r="BK6" s="15">
        <v>9</v>
      </c>
      <c r="BL6" s="3">
        <v>1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1">
        <f t="shared" si="13"/>
        <v>10</v>
      </c>
      <c r="CJ6" s="1">
        <f t="shared" si="14"/>
        <v>9</v>
      </c>
      <c r="CK6" s="1">
        <f t="shared" si="15"/>
        <v>10</v>
      </c>
      <c r="CL6" s="1">
        <f t="shared" si="16"/>
        <v>9</v>
      </c>
      <c r="CM6" s="1">
        <f t="shared" si="17"/>
        <v>0</v>
      </c>
      <c r="CN6" s="1">
        <f t="shared" si="18"/>
        <v>0</v>
      </c>
      <c r="CO6" s="35">
        <v>-2.5</v>
      </c>
      <c r="CP6" s="3">
        <v>28.2</v>
      </c>
      <c r="CQ6" s="3">
        <v>156</v>
      </c>
      <c r="CR6" s="3">
        <v>10</v>
      </c>
      <c r="CS6" s="3">
        <f t="shared" si="19"/>
        <v>15.85</v>
      </c>
      <c r="CT6" s="3">
        <v>1</v>
      </c>
      <c r="CU6" s="3">
        <v>100</v>
      </c>
      <c r="CW6" t="s">
        <v>189</v>
      </c>
      <c r="CX6" t="s">
        <v>189</v>
      </c>
      <c r="CY6" s="15">
        <v>4</v>
      </c>
      <c r="CZ6" s="3">
        <v>16</v>
      </c>
      <c r="DA6" s="3">
        <v>7</v>
      </c>
      <c r="DB6" s="3">
        <v>7</v>
      </c>
      <c r="DC6" s="2" t="s">
        <v>189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2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5">
        <v>0</v>
      </c>
      <c r="DP6" s="3">
        <v>0</v>
      </c>
      <c r="DQ6" s="3">
        <v>0</v>
      </c>
      <c r="DR6" s="3">
        <v>0</v>
      </c>
      <c r="DS6" s="51">
        <v>0</v>
      </c>
      <c r="DT6" s="3">
        <v>0</v>
      </c>
      <c r="DU6" s="3">
        <v>0</v>
      </c>
      <c r="DV6" s="3">
        <v>0</v>
      </c>
      <c r="DW6" s="3">
        <v>0</v>
      </c>
      <c r="DX6" s="51">
        <v>0</v>
      </c>
      <c r="DY6" s="3">
        <v>0</v>
      </c>
      <c r="DZ6" s="3">
        <v>0</v>
      </c>
      <c r="EA6" s="3">
        <v>0</v>
      </c>
      <c r="EB6" s="3">
        <v>0</v>
      </c>
      <c r="EC6" s="51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2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2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2" t="s">
        <v>189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16" t="s">
        <v>189</v>
      </c>
    </row>
    <row r="7" spans="1:158">
      <c r="A7" t="s">
        <v>245</v>
      </c>
      <c r="B7" t="s">
        <v>43</v>
      </c>
      <c r="C7" t="s">
        <v>15</v>
      </c>
      <c r="D7">
        <v>3</v>
      </c>
      <c r="E7" t="s">
        <v>186</v>
      </c>
      <c r="F7" s="2" t="str">
        <f t="shared" si="0"/>
        <v>ABLA-H-3C</v>
      </c>
      <c r="H7" s="3">
        <v>47.99982</v>
      </c>
      <c r="J7" s="3">
        <v>123.55999</v>
      </c>
      <c r="L7" s="3">
        <v>1516</v>
      </c>
      <c r="M7" s="3">
        <v>-46</v>
      </c>
      <c r="N7" s="3">
        <v>280</v>
      </c>
      <c r="O7" s="15">
        <v>30.5</v>
      </c>
      <c r="P7" s="16">
        <v>1</v>
      </c>
      <c r="Q7" s="3">
        <v>10</v>
      </c>
      <c r="R7" s="3">
        <v>20</v>
      </c>
      <c r="S7" s="3">
        <v>0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19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f t="shared" si="1"/>
        <v>220</v>
      </c>
      <c r="AZ7" s="3">
        <f t="shared" si="2"/>
        <v>200</v>
      </c>
      <c r="BA7" s="3">
        <f t="shared" si="3"/>
        <v>200</v>
      </c>
      <c r="BB7" s="3">
        <f t="shared" si="4"/>
        <v>20</v>
      </c>
      <c r="BC7" s="3">
        <f t="shared" si="5"/>
        <v>220</v>
      </c>
      <c r="BD7" s="3">
        <f t="shared" si="7"/>
        <v>0</v>
      </c>
      <c r="BE7" s="3">
        <f t="shared" si="8"/>
        <v>0</v>
      </c>
      <c r="BF7" s="3">
        <f t="shared" si="9"/>
        <v>0</v>
      </c>
      <c r="BG7" s="3">
        <f t="shared" si="10"/>
        <v>0</v>
      </c>
      <c r="BH7" s="3">
        <f t="shared" si="11"/>
        <v>200</v>
      </c>
      <c r="BI7" s="3">
        <f t="shared" si="12"/>
        <v>0</v>
      </c>
      <c r="BJ7" s="3">
        <f t="shared" si="6"/>
        <v>20</v>
      </c>
      <c r="BK7" s="15">
        <v>12</v>
      </c>
      <c r="BL7" s="3">
        <v>2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1">
        <f t="shared" si="13"/>
        <v>14</v>
      </c>
      <c r="CJ7" s="1">
        <f t="shared" si="14"/>
        <v>12</v>
      </c>
      <c r="CK7" s="1">
        <f t="shared" si="15"/>
        <v>14</v>
      </c>
      <c r="CL7" s="1">
        <f t="shared" si="16"/>
        <v>12</v>
      </c>
      <c r="CM7" s="1">
        <f t="shared" si="17"/>
        <v>0</v>
      </c>
      <c r="CN7" s="1">
        <f t="shared" si="18"/>
        <v>0</v>
      </c>
      <c r="CO7" s="35">
        <v>-9.1</v>
      </c>
      <c r="CP7" s="3">
        <v>12.8</v>
      </c>
      <c r="CQ7" s="3">
        <v>67</v>
      </c>
      <c r="CR7" s="3">
        <v>21</v>
      </c>
      <c r="CS7" s="3">
        <f t="shared" si="19"/>
        <v>15.981</v>
      </c>
      <c r="CT7" s="3">
        <v>3</v>
      </c>
      <c r="CU7" s="3">
        <v>100</v>
      </c>
      <c r="CW7" t="s">
        <v>189</v>
      </c>
      <c r="CX7" t="s">
        <v>189</v>
      </c>
      <c r="CY7" s="15">
        <v>8</v>
      </c>
      <c r="CZ7" s="3">
        <v>6</v>
      </c>
      <c r="DA7" s="3">
        <v>3</v>
      </c>
      <c r="DB7" s="3">
        <v>3</v>
      </c>
      <c r="DC7" s="2" t="s">
        <v>189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2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5">
        <v>0</v>
      </c>
      <c r="DP7" s="3">
        <v>0</v>
      </c>
      <c r="DQ7" s="3">
        <v>0</v>
      </c>
      <c r="DR7" s="3">
        <v>0</v>
      </c>
      <c r="DS7" s="51">
        <v>0</v>
      </c>
      <c r="DT7" s="3">
        <v>0</v>
      </c>
      <c r="DU7" s="3">
        <v>0</v>
      </c>
      <c r="DV7" s="3">
        <v>0</v>
      </c>
      <c r="DW7" s="3">
        <v>0</v>
      </c>
      <c r="DX7" s="51">
        <v>0</v>
      </c>
      <c r="DY7" s="3">
        <v>0</v>
      </c>
      <c r="DZ7" s="3">
        <v>0</v>
      </c>
      <c r="EA7" s="3">
        <v>0</v>
      </c>
      <c r="EB7" s="3">
        <v>0</v>
      </c>
      <c r="EC7" s="51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2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2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2" t="s">
        <v>189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16" t="s">
        <v>189</v>
      </c>
    </row>
    <row r="8" spans="1:158">
      <c r="A8" t="s">
        <v>245</v>
      </c>
      <c r="B8" t="s">
        <v>43</v>
      </c>
      <c r="C8" t="s">
        <v>15</v>
      </c>
      <c r="D8">
        <v>3</v>
      </c>
      <c r="E8" t="s">
        <v>187</v>
      </c>
      <c r="F8" s="2" t="str">
        <f t="shared" si="0"/>
        <v>ABLA-H-3N</v>
      </c>
      <c r="H8" s="3">
        <v>47.99982</v>
      </c>
      <c r="J8" s="3">
        <v>123.55999</v>
      </c>
      <c r="L8" s="3">
        <v>1516</v>
      </c>
      <c r="M8" s="3">
        <v>-46</v>
      </c>
      <c r="N8" s="3">
        <v>280</v>
      </c>
      <c r="O8" s="15">
        <v>29.7</v>
      </c>
      <c r="P8" s="16">
        <v>0.9</v>
      </c>
      <c r="Q8" s="3">
        <v>10</v>
      </c>
      <c r="R8" s="3">
        <v>15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19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f t="shared" si="1"/>
        <v>160</v>
      </c>
      <c r="AZ8" s="3">
        <f t="shared" si="2"/>
        <v>150</v>
      </c>
      <c r="BA8" s="3">
        <f t="shared" si="3"/>
        <v>150</v>
      </c>
      <c r="BB8" s="3">
        <f t="shared" si="4"/>
        <v>10</v>
      </c>
      <c r="BC8" s="3">
        <f t="shared" si="5"/>
        <v>160</v>
      </c>
      <c r="BD8" s="3">
        <f t="shared" si="7"/>
        <v>0</v>
      </c>
      <c r="BE8" s="3">
        <f t="shared" si="8"/>
        <v>0</v>
      </c>
      <c r="BF8" s="3">
        <f t="shared" si="9"/>
        <v>0</v>
      </c>
      <c r="BG8" s="3">
        <f t="shared" si="10"/>
        <v>0</v>
      </c>
      <c r="BH8" s="3">
        <f t="shared" si="11"/>
        <v>150</v>
      </c>
      <c r="BI8" s="3">
        <f t="shared" si="12"/>
        <v>0</v>
      </c>
      <c r="BJ8" s="3">
        <f t="shared" si="6"/>
        <v>10</v>
      </c>
      <c r="BK8" s="15">
        <v>5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1">
        <f t="shared" si="13"/>
        <v>5</v>
      </c>
      <c r="CJ8" s="1">
        <f t="shared" si="14"/>
        <v>5</v>
      </c>
      <c r="CK8" s="1">
        <f t="shared" si="15"/>
        <v>5</v>
      </c>
      <c r="CL8" s="1">
        <f t="shared" si="16"/>
        <v>5</v>
      </c>
      <c r="CM8" s="1">
        <f t="shared" si="17"/>
        <v>0</v>
      </c>
      <c r="CN8" s="1">
        <f t="shared" si="18"/>
        <v>0</v>
      </c>
      <c r="CO8" s="35">
        <v>-5.7</v>
      </c>
      <c r="CP8" s="3">
        <v>7.9</v>
      </c>
      <c r="CQ8" s="3">
        <v>57.4</v>
      </c>
      <c r="CR8" s="3">
        <v>19</v>
      </c>
      <c r="CS8" s="3">
        <f t="shared" si="19"/>
        <v>11.989000000000001</v>
      </c>
      <c r="CT8" s="3">
        <v>2</v>
      </c>
      <c r="CU8" s="3">
        <v>50</v>
      </c>
      <c r="CW8" t="s">
        <v>189</v>
      </c>
      <c r="CX8" t="s">
        <v>189</v>
      </c>
      <c r="CY8" s="15">
        <v>25</v>
      </c>
      <c r="CZ8" s="3">
        <v>32</v>
      </c>
      <c r="DA8" s="3">
        <v>5</v>
      </c>
      <c r="DB8" s="3">
        <v>2</v>
      </c>
      <c r="DC8" s="2" t="s">
        <v>189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2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5">
        <v>0</v>
      </c>
      <c r="DP8" s="3">
        <v>0</v>
      </c>
      <c r="DQ8" s="3">
        <v>0</v>
      </c>
      <c r="DR8" s="3">
        <v>0</v>
      </c>
      <c r="DS8" s="51">
        <v>0</v>
      </c>
      <c r="DT8" s="3">
        <v>0</v>
      </c>
      <c r="DU8" s="3">
        <v>0</v>
      </c>
      <c r="DV8" s="3">
        <v>0</v>
      </c>
      <c r="DW8" s="3">
        <v>0</v>
      </c>
      <c r="DX8" s="51">
        <v>0</v>
      </c>
      <c r="DY8" s="3">
        <v>0</v>
      </c>
      <c r="DZ8" s="3">
        <v>0</v>
      </c>
      <c r="EA8" s="3">
        <v>0</v>
      </c>
      <c r="EB8" s="3">
        <v>0</v>
      </c>
      <c r="EC8" s="51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2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2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2" t="s">
        <v>189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16" t="s">
        <v>189</v>
      </c>
    </row>
    <row r="9" spans="1:158">
      <c r="A9" t="s">
        <v>245</v>
      </c>
      <c r="B9" t="s">
        <v>43</v>
      </c>
      <c r="C9" t="s">
        <v>15</v>
      </c>
      <c r="D9">
        <v>4</v>
      </c>
      <c r="E9" t="s">
        <v>186</v>
      </c>
      <c r="F9" s="2" t="str">
        <f t="shared" si="0"/>
        <v>ABLA-H-4C</v>
      </c>
      <c r="H9" s="3">
        <v>48.000399999999999</v>
      </c>
      <c r="J9" s="3">
        <v>123.56</v>
      </c>
      <c r="L9" s="3">
        <v>1508</v>
      </c>
      <c r="M9" s="3">
        <v>-51.6</v>
      </c>
      <c r="N9" s="3">
        <v>328</v>
      </c>
      <c r="O9" s="15">
        <v>55.6</v>
      </c>
      <c r="P9" s="16">
        <v>1.8</v>
      </c>
      <c r="Q9" s="3">
        <v>10</v>
      </c>
      <c r="R9" s="3">
        <v>17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19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f t="shared" si="1"/>
        <v>170</v>
      </c>
      <c r="AZ9" s="3">
        <f t="shared" si="2"/>
        <v>170</v>
      </c>
      <c r="BA9" s="3">
        <f t="shared" si="3"/>
        <v>170</v>
      </c>
      <c r="BB9" s="3">
        <f t="shared" si="4"/>
        <v>0</v>
      </c>
      <c r="BC9" s="3">
        <f t="shared" si="5"/>
        <v>170</v>
      </c>
      <c r="BD9" s="3">
        <f t="shared" si="7"/>
        <v>0</v>
      </c>
      <c r="BE9" s="3">
        <f t="shared" si="8"/>
        <v>0</v>
      </c>
      <c r="BF9" s="3">
        <f t="shared" si="9"/>
        <v>0</v>
      </c>
      <c r="BG9" s="3">
        <f t="shared" si="10"/>
        <v>0</v>
      </c>
      <c r="BH9" s="3">
        <f t="shared" si="11"/>
        <v>170</v>
      </c>
      <c r="BI9" s="3">
        <f t="shared" si="12"/>
        <v>0</v>
      </c>
      <c r="BJ9" s="3">
        <f t="shared" si="6"/>
        <v>0</v>
      </c>
      <c r="BK9" s="15">
        <v>11</v>
      </c>
      <c r="BL9" s="3">
        <v>1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1">
        <f t="shared" si="13"/>
        <v>12</v>
      </c>
      <c r="CJ9" s="1">
        <f t="shared" si="14"/>
        <v>11</v>
      </c>
      <c r="CK9" s="1">
        <f t="shared" si="15"/>
        <v>12</v>
      </c>
      <c r="CL9" s="1">
        <f t="shared" si="16"/>
        <v>11</v>
      </c>
      <c r="CM9" s="1">
        <f t="shared" si="17"/>
        <v>0</v>
      </c>
      <c r="CN9" s="1">
        <f t="shared" si="18"/>
        <v>0</v>
      </c>
      <c r="CO9" s="35">
        <v>-1.2</v>
      </c>
      <c r="CP9" s="3">
        <v>34.299999999999997</v>
      </c>
      <c r="CQ9" s="3">
        <v>139</v>
      </c>
      <c r="CR9" s="3">
        <v>14</v>
      </c>
      <c r="CS9" s="3">
        <f t="shared" si="19"/>
        <v>19.627999999999997</v>
      </c>
      <c r="CT9" s="3">
        <v>4</v>
      </c>
      <c r="CU9" s="3">
        <v>75</v>
      </c>
      <c r="CW9" t="s">
        <v>189</v>
      </c>
      <c r="CX9" t="s">
        <v>189</v>
      </c>
      <c r="CY9" s="15">
        <v>1</v>
      </c>
      <c r="CZ9" s="3">
        <v>3</v>
      </c>
      <c r="DA9" s="3">
        <v>2</v>
      </c>
      <c r="DB9" s="3">
        <v>1</v>
      </c>
      <c r="DC9" s="2" t="s">
        <v>189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2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5">
        <v>0</v>
      </c>
      <c r="DP9" s="3">
        <v>0</v>
      </c>
      <c r="DQ9" s="3">
        <v>0</v>
      </c>
      <c r="DR9" s="3">
        <v>0</v>
      </c>
      <c r="DS9" s="51">
        <v>0</v>
      </c>
      <c r="DT9" s="3">
        <v>0</v>
      </c>
      <c r="DU9" s="3">
        <v>0</v>
      </c>
      <c r="DV9" s="3">
        <v>0</v>
      </c>
      <c r="DW9" s="3">
        <v>0</v>
      </c>
      <c r="DX9" s="51">
        <v>0</v>
      </c>
      <c r="DY9" s="3">
        <v>0</v>
      </c>
      <c r="DZ9" s="3">
        <v>0</v>
      </c>
      <c r="EA9" s="3">
        <v>0</v>
      </c>
      <c r="EB9" s="3">
        <v>0</v>
      </c>
      <c r="EC9" s="51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2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2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2" t="s">
        <v>189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16" t="s">
        <v>189</v>
      </c>
    </row>
    <row r="10" spans="1:158">
      <c r="A10" t="s">
        <v>245</v>
      </c>
      <c r="B10" t="s">
        <v>43</v>
      </c>
      <c r="C10" t="s">
        <v>15</v>
      </c>
      <c r="D10">
        <v>4</v>
      </c>
      <c r="E10" t="s">
        <v>187</v>
      </c>
      <c r="F10" s="2" t="str">
        <f t="shared" si="0"/>
        <v>ABLA-H-4N</v>
      </c>
      <c r="H10" s="3">
        <v>48.000279999999997</v>
      </c>
      <c r="J10" s="3">
        <v>123.55992000000001</v>
      </c>
      <c r="L10" s="3">
        <v>1517</v>
      </c>
      <c r="M10" s="3">
        <v>-25.5</v>
      </c>
      <c r="N10" s="3">
        <v>318</v>
      </c>
      <c r="O10" s="15">
        <v>58</v>
      </c>
      <c r="P10" s="16">
        <v>1.8</v>
      </c>
      <c r="Q10" s="3">
        <v>10</v>
      </c>
      <c r="R10" s="3">
        <v>18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19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f t="shared" si="1"/>
        <v>190</v>
      </c>
      <c r="AZ10" s="3">
        <f t="shared" si="2"/>
        <v>180</v>
      </c>
      <c r="BA10" s="3">
        <f t="shared" si="3"/>
        <v>180</v>
      </c>
      <c r="BB10" s="3">
        <f t="shared" si="4"/>
        <v>10</v>
      </c>
      <c r="BC10" s="3">
        <f t="shared" si="5"/>
        <v>190</v>
      </c>
      <c r="BD10" s="3">
        <f t="shared" si="7"/>
        <v>0</v>
      </c>
      <c r="BE10" s="3">
        <f t="shared" si="8"/>
        <v>0</v>
      </c>
      <c r="BF10" s="3">
        <f t="shared" si="9"/>
        <v>0</v>
      </c>
      <c r="BG10" s="3">
        <f t="shared" si="10"/>
        <v>0</v>
      </c>
      <c r="BH10" s="3">
        <f t="shared" si="11"/>
        <v>180</v>
      </c>
      <c r="BI10" s="3">
        <f t="shared" si="12"/>
        <v>0</v>
      </c>
      <c r="BJ10" s="3">
        <f t="shared" si="6"/>
        <v>10</v>
      </c>
      <c r="BK10" s="15">
        <v>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1">
        <f t="shared" si="13"/>
        <v>1</v>
      </c>
      <c r="CJ10" s="1">
        <f t="shared" si="14"/>
        <v>1</v>
      </c>
      <c r="CK10" s="1">
        <f t="shared" si="15"/>
        <v>1</v>
      </c>
      <c r="CL10" s="1">
        <f t="shared" si="16"/>
        <v>1</v>
      </c>
      <c r="CM10" s="1">
        <f t="shared" si="17"/>
        <v>0</v>
      </c>
      <c r="CN10" s="1">
        <f t="shared" si="18"/>
        <v>0</v>
      </c>
      <c r="CO10" s="35">
        <v>-7.1</v>
      </c>
      <c r="CP10" s="3">
        <v>9.8000000000000007</v>
      </c>
      <c r="CQ10" s="3">
        <v>148</v>
      </c>
      <c r="CR10" s="3">
        <v>16</v>
      </c>
      <c r="CS10" s="3">
        <f t="shared" si="19"/>
        <v>24.815999999999999</v>
      </c>
      <c r="CT10" s="3">
        <v>1</v>
      </c>
      <c r="CU10" s="3">
        <v>100</v>
      </c>
      <c r="CW10" t="s">
        <v>189</v>
      </c>
      <c r="CX10" t="s">
        <v>189</v>
      </c>
      <c r="CY10" s="15">
        <v>0</v>
      </c>
      <c r="CZ10" s="3">
        <v>4</v>
      </c>
      <c r="DA10" s="3">
        <v>3</v>
      </c>
      <c r="DB10" s="3">
        <v>0</v>
      </c>
      <c r="DC10" s="2" t="s">
        <v>189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2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5">
        <v>0</v>
      </c>
      <c r="DP10" s="3">
        <v>0</v>
      </c>
      <c r="DQ10" s="3">
        <v>0</v>
      </c>
      <c r="DR10" s="3">
        <v>0</v>
      </c>
      <c r="DS10" s="51">
        <v>0</v>
      </c>
      <c r="DT10" s="3">
        <v>0</v>
      </c>
      <c r="DU10" s="3">
        <v>0</v>
      </c>
      <c r="DV10" s="3">
        <v>0</v>
      </c>
      <c r="DW10" s="3">
        <v>0</v>
      </c>
      <c r="DX10" s="51">
        <v>0</v>
      </c>
      <c r="DY10" s="3">
        <v>0</v>
      </c>
      <c r="DZ10" s="3">
        <v>0</v>
      </c>
      <c r="EA10" s="3">
        <v>0</v>
      </c>
      <c r="EB10" s="3">
        <v>0</v>
      </c>
      <c r="EC10" s="51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2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2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2" t="s">
        <v>189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16" t="s">
        <v>189</v>
      </c>
    </row>
    <row r="11" spans="1:158">
      <c r="A11" t="s">
        <v>245</v>
      </c>
      <c r="B11" t="s">
        <v>43</v>
      </c>
      <c r="C11" t="s">
        <v>15</v>
      </c>
      <c r="D11">
        <v>5</v>
      </c>
      <c r="E11" t="s">
        <v>186</v>
      </c>
      <c r="F11" s="2" t="str">
        <f t="shared" si="0"/>
        <v>ABLA-H-5C</v>
      </c>
      <c r="H11" s="3">
        <v>48.000250000000001</v>
      </c>
      <c r="J11" s="3">
        <v>123.56086000000001</v>
      </c>
      <c r="L11" s="3">
        <v>1502</v>
      </c>
      <c r="M11" s="3">
        <v>43.4</v>
      </c>
      <c r="N11" s="3">
        <v>324</v>
      </c>
      <c r="O11" s="15">
        <v>54</v>
      </c>
      <c r="P11" s="16">
        <v>1.3</v>
      </c>
      <c r="Q11" s="3">
        <v>10</v>
      </c>
      <c r="R11" s="3">
        <v>12</v>
      </c>
      <c r="S11" s="3">
        <v>0</v>
      </c>
      <c r="T11" s="3">
        <v>3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19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f t="shared" si="1"/>
        <v>150</v>
      </c>
      <c r="AZ11" s="3">
        <f t="shared" si="2"/>
        <v>120</v>
      </c>
      <c r="BA11" s="3">
        <f t="shared" si="3"/>
        <v>120</v>
      </c>
      <c r="BB11" s="3">
        <f t="shared" si="4"/>
        <v>30</v>
      </c>
      <c r="BC11" s="3">
        <f t="shared" si="5"/>
        <v>150</v>
      </c>
      <c r="BD11" s="3">
        <f t="shared" si="7"/>
        <v>0</v>
      </c>
      <c r="BE11" s="3">
        <f t="shared" si="8"/>
        <v>0</v>
      </c>
      <c r="BF11" s="3">
        <f t="shared" si="9"/>
        <v>0</v>
      </c>
      <c r="BG11" s="3">
        <f t="shared" si="10"/>
        <v>0</v>
      </c>
      <c r="BH11" s="3">
        <f t="shared" si="11"/>
        <v>120</v>
      </c>
      <c r="BI11" s="3">
        <f t="shared" si="12"/>
        <v>0</v>
      </c>
      <c r="BJ11" s="3">
        <f t="shared" si="6"/>
        <v>30</v>
      </c>
      <c r="BK11" s="15">
        <v>5</v>
      </c>
      <c r="BL11" s="3">
        <v>1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1">
        <f t="shared" si="13"/>
        <v>6</v>
      </c>
      <c r="CJ11" s="1">
        <f t="shared" si="14"/>
        <v>5</v>
      </c>
      <c r="CK11" s="1">
        <f t="shared" si="15"/>
        <v>6</v>
      </c>
      <c r="CL11" s="1">
        <f t="shared" si="16"/>
        <v>5</v>
      </c>
      <c r="CM11" s="1">
        <f t="shared" si="17"/>
        <v>0</v>
      </c>
      <c r="CN11" s="1">
        <f t="shared" si="18"/>
        <v>0</v>
      </c>
      <c r="CO11" s="35">
        <v>-14.5</v>
      </c>
      <c r="CP11" s="3">
        <v>13.4</v>
      </c>
      <c r="CQ11" s="3">
        <v>141</v>
      </c>
      <c r="CR11" s="3">
        <v>12</v>
      </c>
      <c r="CS11" s="3">
        <f t="shared" si="19"/>
        <v>18.66</v>
      </c>
      <c r="CT11" s="3">
        <v>2</v>
      </c>
      <c r="CU11" s="3">
        <v>75</v>
      </c>
      <c r="CW11" t="s">
        <v>189</v>
      </c>
      <c r="CX11" t="s">
        <v>189</v>
      </c>
      <c r="CY11" s="15">
        <v>1</v>
      </c>
      <c r="CZ11" s="3">
        <v>2</v>
      </c>
      <c r="DA11" s="3">
        <v>0</v>
      </c>
      <c r="DB11" s="3">
        <v>3</v>
      </c>
      <c r="DC11" s="2" t="s">
        <v>189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2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5">
        <v>0</v>
      </c>
      <c r="DP11" s="3">
        <v>0</v>
      </c>
      <c r="DQ11" s="3">
        <v>0</v>
      </c>
      <c r="DR11" s="3">
        <v>0</v>
      </c>
      <c r="DS11" s="51">
        <v>0</v>
      </c>
      <c r="DT11" s="3">
        <v>0</v>
      </c>
      <c r="DU11" s="3">
        <v>0</v>
      </c>
      <c r="DV11" s="3">
        <v>0</v>
      </c>
      <c r="DW11" s="3">
        <v>0</v>
      </c>
      <c r="DX11" s="51">
        <v>0</v>
      </c>
      <c r="DY11" s="3">
        <v>0</v>
      </c>
      <c r="DZ11" s="3">
        <v>0</v>
      </c>
      <c r="EA11" s="3">
        <v>0</v>
      </c>
      <c r="EB11" s="3">
        <v>0</v>
      </c>
      <c r="EC11" s="51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2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2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2" t="s">
        <v>189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16" t="s">
        <v>189</v>
      </c>
    </row>
    <row r="12" spans="1:158">
      <c r="A12" t="s">
        <v>245</v>
      </c>
      <c r="B12" t="s">
        <v>43</v>
      </c>
      <c r="C12" t="s">
        <v>15</v>
      </c>
      <c r="D12">
        <v>5</v>
      </c>
      <c r="E12" t="s">
        <v>187</v>
      </c>
      <c r="F12" s="2" t="str">
        <f t="shared" si="0"/>
        <v>ABLA-H-5N</v>
      </c>
      <c r="H12" s="3">
        <v>48.000230000000002</v>
      </c>
      <c r="J12" s="3">
        <v>123.56108999999999</v>
      </c>
      <c r="L12" s="3">
        <v>1500</v>
      </c>
      <c r="M12" s="3">
        <v>31.5</v>
      </c>
      <c r="N12" s="3">
        <v>324</v>
      </c>
      <c r="O12" s="15">
        <v>57.6</v>
      </c>
      <c r="P12" s="16">
        <v>1.1000000000000001</v>
      </c>
      <c r="Q12" s="3">
        <v>10</v>
      </c>
      <c r="R12" s="3">
        <v>13</v>
      </c>
      <c r="S12" s="3">
        <v>0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19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f t="shared" si="1"/>
        <v>150</v>
      </c>
      <c r="AZ12" s="3">
        <f t="shared" si="2"/>
        <v>130</v>
      </c>
      <c r="BA12" s="3">
        <f t="shared" si="3"/>
        <v>130</v>
      </c>
      <c r="BB12" s="3">
        <f t="shared" si="4"/>
        <v>20</v>
      </c>
      <c r="BC12" s="3">
        <f t="shared" si="5"/>
        <v>150</v>
      </c>
      <c r="BD12" s="3">
        <f t="shared" si="7"/>
        <v>0</v>
      </c>
      <c r="BE12" s="3">
        <f t="shared" si="8"/>
        <v>0</v>
      </c>
      <c r="BF12" s="3">
        <f t="shared" si="9"/>
        <v>0</v>
      </c>
      <c r="BG12" s="3">
        <f t="shared" si="10"/>
        <v>0</v>
      </c>
      <c r="BH12" s="3">
        <f t="shared" si="11"/>
        <v>130</v>
      </c>
      <c r="BI12" s="3">
        <f t="shared" si="12"/>
        <v>0</v>
      </c>
      <c r="BJ12" s="3">
        <f t="shared" si="6"/>
        <v>20</v>
      </c>
      <c r="BK12" s="15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1">
        <f t="shared" si="13"/>
        <v>0</v>
      </c>
      <c r="CJ12" s="1">
        <f t="shared" si="14"/>
        <v>0</v>
      </c>
      <c r="CK12" s="1">
        <f t="shared" si="15"/>
        <v>0</v>
      </c>
      <c r="CL12" s="1">
        <f t="shared" si="16"/>
        <v>0</v>
      </c>
      <c r="CM12" s="1">
        <f t="shared" si="17"/>
        <v>0</v>
      </c>
      <c r="CN12" s="1">
        <f t="shared" si="18"/>
        <v>0</v>
      </c>
      <c r="CO12" s="35">
        <v>-15</v>
      </c>
      <c r="CP12" s="3">
        <v>20</v>
      </c>
      <c r="CQ12" s="3">
        <v>153</v>
      </c>
      <c r="CR12" s="3">
        <v>12</v>
      </c>
      <c r="CS12" s="3">
        <f t="shared" si="19"/>
        <v>20.16</v>
      </c>
      <c r="CT12" s="3">
        <v>0</v>
      </c>
      <c r="CU12" s="3">
        <v>100</v>
      </c>
      <c r="CW12" t="s">
        <v>189</v>
      </c>
      <c r="CX12" t="s">
        <v>189</v>
      </c>
      <c r="CY12" s="15">
        <v>5</v>
      </c>
      <c r="CZ12" s="3">
        <v>0</v>
      </c>
      <c r="DA12" s="3">
        <v>0</v>
      </c>
      <c r="DB12" s="3">
        <v>0</v>
      </c>
      <c r="DC12" s="2" t="s">
        <v>189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2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5">
        <v>0</v>
      </c>
      <c r="DP12" s="3">
        <v>0</v>
      </c>
      <c r="DQ12" s="3">
        <v>0</v>
      </c>
      <c r="DR12" s="3">
        <v>0</v>
      </c>
      <c r="DS12" s="51">
        <v>0</v>
      </c>
      <c r="DT12" s="3">
        <v>0</v>
      </c>
      <c r="DU12" s="3">
        <v>0</v>
      </c>
      <c r="DV12" s="3">
        <v>0</v>
      </c>
      <c r="DW12" s="3">
        <v>0</v>
      </c>
      <c r="DX12" s="51">
        <v>0</v>
      </c>
      <c r="DY12" s="3">
        <v>0</v>
      </c>
      <c r="DZ12" s="3">
        <v>0</v>
      </c>
      <c r="EA12" s="3">
        <v>0</v>
      </c>
      <c r="EB12" s="3">
        <v>0</v>
      </c>
      <c r="EC12" s="51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2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2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2" t="s">
        <v>189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16" t="s">
        <v>189</v>
      </c>
    </row>
    <row r="13" spans="1:158">
      <c r="A13" t="s">
        <v>245</v>
      </c>
      <c r="B13" t="s">
        <v>43</v>
      </c>
      <c r="C13" t="s">
        <v>15</v>
      </c>
      <c r="D13">
        <v>6</v>
      </c>
      <c r="E13" t="s">
        <v>186</v>
      </c>
      <c r="F13" s="2" t="str">
        <f t="shared" si="0"/>
        <v>ABLA-H-6C</v>
      </c>
      <c r="H13" s="3">
        <v>48.000430000000001</v>
      </c>
      <c r="J13" s="3">
        <v>123.56159</v>
      </c>
      <c r="L13" s="3">
        <v>1492</v>
      </c>
      <c r="M13" s="3">
        <v>-58.7</v>
      </c>
      <c r="N13" s="3">
        <v>340</v>
      </c>
      <c r="O13" s="15">
        <v>33.1</v>
      </c>
      <c r="P13" s="16">
        <v>1.2</v>
      </c>
      <c r="Q13" s="3">
        <v>10</v>
      </c>
      <c r="R13" s="3">
        <v>22</v>
      </c>
      <c r="S13" s="3">
        <v>0</v>
      </c>
      <c r="T13" s="3">
        <v>4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19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f t="shared" si="1"/>
        <v>260</v>
      </c>
      <c r="AZ13" s="3">
        <f t="shared" si="2"/>
        <v>220</v>
      </c>
      <c r="BA13" s="3">
        <f t="shared" si="3"/>
        <v>220</v>
      </c>
      <c r="BB13" s="3">
        <f t="shared" si="4"/>
        <v>40</v>
      </c>
      <c r="BC13" s="3">
        <f t="shared" si="5"/>
        <v>260</v>
      </c>
      <c r="BD13" s="3">
        <f t="shared" si="7"/>
        <v>0</v>
      </c>
      <c r="BE13" s="3">
        <f t="shared" si="8"/>
        <v>0</v>
      </c>
      <c r="BF13" s="3">
        <f t="shared" si="9"/>
        <v>0</v>
      </c>
      <c r="BG13" s="3">
        <f t="shared" si="10"/>
        <v>0</v>
      </c>
      <c r="BH13" s="3">
        <f t="shared" si="11"/>
        <v>220</v>
      </c>
      <c r="BI13" s="3">
        <f t="shared" si="12"/>
        <v>0</v>
      </c>
      <c r="BJ13" s="3">
        <f t="shared" si="6"/>
        <v>40</v>
      </c>
      <c r="BK13" s="15">
        <v>14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1">
        <f t="shared" si="13"/>
        <v>14</v>
      </c>
      <c r="CJ13" s="1">
        <f t="shared" si="14"/>
        <v>14</v>
      </c>
      <c r="CK13" s="1">
        <f t="shared" si="15"/>
        <v>14</v>
      </c>
      <c r="CL13" s="1">
        <f t="shared" si="16"/>
        <v>14</v>
      </c>
      <c r="CM13" s="1">
        <f t="shared" si="17"/>
        <v>0</v>
      </c>
      <c r="CN13" s="1">
        <f t="shared" si="18"/>
        <v>0</v>
      </c>
      <c r="CO13" s="35">
        <v>-9.5</v>
      </c>
      <c r="CP13" s="3">
        <v>28.4</v>
      </c>
      <c r="CQ13" s="3">
        <v>151</v>
      </c>
      <c r="CR13" s="3">
        <v>11</v>
      </c>
      <c r="CS13" s="3">
        <f t="shared" si="19"/>
        <v>17.655000000000001</v>
      </c>
      <c r="CT13" s="3">
        <v>5</v>
      </c>
      <c r="CU13" s="3">
        <v>75</v>
      </c>
      <c r="CW13" t="s">
        <v>189</v>
      </c>
      <c r="CX13" t="s">
        <v>189</v>
      </c>
      <c r="CY13" s="15">
        <v>11</v>
      </c>
      <c r="CZ13" s="3">
        <v>35</v>
      </c>
      <c r="DA13" s="3">
        <v>7</v>
      </c>
      <c r="DB13" s="3">
        <v>13</v>
      </c>
      <c r="DC13" s="2" t="s">
        <v>189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2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5">
        <v>0</v>
      </c>
      <c r="DP13" s="3">
        <v>0</v>
      </c>
      <c r="DQ13" s="3">
        <v>0</v>
      </c>
      <c r="DR13" s="3">
        <v>0</v>
      </c>
      <c r="DS13" s="51">
        <v>0</v>
      </c>
      <c r="DT13" s="3">
        <v>0</v>
      </c>
      <c r="DU13" s="3">
        <v>0</v>
      </c>
      <c r="DV13" s="3">
        <v>0</v>
      </c>
      <c r="DW13" s="3">
        <v>0</v>
      </c>
      <c r="DX13" s="51">
        <v>0</v>
      </c>
      <c r="DY13" s="3">
        <v>0</v>
      </c>
      <c r="DZ13" s="3">
        <v>0</v>
      </c>
      <c r="EA13" s="3">
        <v>0</v>
      </c>
      <c r="EB13" s="3">
        <v>0</v>
      </c>
      <c r="EC13" s="51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2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2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2" t="s">
        <v>189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16" t="s">
        <v>189</v>
      </c>
    </row>
    <row r="14" spans="1:158">
      <c r="A14" t="s">
        <v>245</v>
      </c>
      <c r="B14" t="s">
        <v>43</v>
      </c>
      <c r="C14" t="s">
        <v>15</v>
      </c>
      <c r="D14">
        <v>6</v>
      </c>
      <c r="E14" t="s">
        <v>187</v>
      </c>
      <c r="F14" s="2" t="str">
        <f t="shared" si="0"/>
        <v>ABLA-H-6N</v>
      </c>
      <c r="H14" s="3">
        <v>48.000520000000002</v>
      </c>
      <c r="J14" s="3">
        <v>123.56149000000001</v>
      </c>
      <c r="L14" s="3">
        <v>1494</v>
      </c>
      <c r="M14" s="3">
        <v>-58.9</v>
      </c>
      <c r="N14" s="3">
        <v>340</v>
      </c>
      <c r="O14" s="15">
        <v>33.799999999999997</v>
      </c>
      <c r="P14" s="16">
        <v>1.6</v>
      </c>
      <c r="Q14" s="3">
        <v>10</v>
      </c>
      <c r="R14" s="3">
        <v>14</v>
      </c>
      <c r="S14" s="3">
        <v>0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19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f t="shared" si="1"/>
        <v>160</v>
      </c>
      <c r="AZ14" s="3">
        <f t="shared" si="2"/>
        <v>140</v>
      </c>
      <c r="BA14" s="3">
        <f t="shared" si="3"/>
        <v>140</v>
      </c>
      <c r="BB14" s="3">
        <f t="shared" si="4"/>
        <v>20</v>
      </c>
      <c r="BC14" s="3">
        <f t="shared" si="5"/>
        <v>160</v>
      </c>
      <c r="BD14" s="3">
        <f t="shared" si="7"/>
        <v>0</v>
      </c>
      <c r="BE14" s="3">
        <f t="shared" si="8"/>
        <v>0</v>
      </c>
      <c r="BF14" s="3">
        <f t="shared" si="9"/>
        <v>0</v>
      </c>
      <c r="BG14" s="3">
        <f t="shared" si="10"/>
        <v>0</v>
      </c>
      <c r="BH14" s="3">
        <f t="shared" si="11"/>
        <v>140</v>
      </c>
      <c r="BI14" s="3">
        <f t="shared" si="12"/>
        <v>0</v>
      </c>
      <c r="BJ14" s="3">
        <f t="shared" si="6"/>
        <v>20</v>
      </c>
      <c r="BK14" s="15">
        <v>4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1">
        <f t="shared" si="13"/>
        <v>4</v>
      </c>
      <c r="CJ14" s="1">
        <f t="shared" si="14"/>
        <v>4</v>
      </c>
      <c r="CK14" s="1">
        <f t="shared" si="15"/>
        <v>4</v>
      </c>
      <c r="CL14" s="1">
        <f t="shared" si="16"/>
        <v>4</v>
      </c>
      <c r="CM14" s="1">
        <f t="shared" si="17"/>
        <v>0</v>
      </c>
      <c r="CN14" s="1">
        <f t="shared" si="18"/>
        <v>0</v>
      </c>
      <c r="CO14" s="35">
        <v>-11.6</v>
      </c>
      <c r="CP14" s="3">
        <v>56.6</v>
      </c>
      <c r="CQ14" s="3">
        <v>135</v>
      </c>
      <c r="CR14" s="3">
        <v>14</v>
      </c>
      <c r="CS14" s="3">
        <f t="shared" si="19"/>
        <v>20.524000000000001</v>
      </c>
      <c r="CT14" s="3">
        <v>1</v>
      </c>
      <c r="CU14" s="3">
        <v>75</v>
      </c>
      <c r="CW14" t="s">
        <v>189</v>
      </c>
      <c r="CX14" t="s">
        <v>189</v>
      </c>
      <c r="CY14" s="15">
        <v>2</v>
      </c>
      <c r="CZ14" s="3">
        <v>7</v>
      </c>
      <c r="DA14" s="3">
        <v>3</v>
      </c>
      <c r="DB14" s="3">
        <v>0</v>
      </c>
      <c r="DC14" s="2" t="s">
        <v>189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2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5">
        <v>0</v>
      </c>
      <c r="DP14" s="3">
        <v>0</v>
      </c>
      <c r="DQ14" s="3">
        <v>0</v>
      </c>
      <c r="DR14" s="3">
        <v>0</v>
      </c>
      <c r="DS14" s="51">
        <v>0</v>
      </c>
      <c r="DT14" s="3">
        <v>0</v>
      </c>
      <c r="DU14" s="3">
        <v>0</v>
      </c>
      <c r="DV14" s="3">
        <v>0</v>
      </c>
      <c r="DW14" s="3">
        <v>0</v>
      </c>
      <c r="DX14" s="51">
        <v>0</v>
      </c>
      <c r="DY14" s="3">
        <v>0</v>
      </c>
      <c r="DZ14" s="3">
        <v>0</v>
      </c>
      <c r="EA14" s="3">
        <v>0</v>
      </c>
      <c r="EB14" s="3">
        <v>0</v>
      </c>
      <c r="EC14" s="51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2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2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2" t="s">
        <v>189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16" t="s">
        <v>189</v>
      </c>
    </row>
    <row r="15" spans="1:158">
      <c r="A15" t="s">
        <v>245</v>
      </c>
      <c r="B15" t="s">
        <v>43</v>
      </c>
      <c r="C15" t="s">
        <v>15</v>
      </c>
      <c r="D15">
        <v>7</v>
      </c>
      <c r="E15" t="s">
        <v>186</v>
      </c>
      <c r="F15" s="2" t="str">
        <f t="shared" si="0"/>
        <v>ABLA-H-7C</v>
      </c>
      <c r="H15" s="3">
        <v>48.000070000000001</v>
      </c>
      <c r="J15" s="3">
        <v>123.56178</v>
      </c>
      <c r="L15" s="3">
        <v>1505</v>
      </c>
      <c r="M15" s="3">
        <v>-8.1</v>
      </c>
      <c r="N15" s="3">
        <v>308</v>
      </c>
      <c r="O15" s="15">
        <v>29.9</v>
      </c>
      <c r="P15" s="16">
        <v>1</v>
      </c>
      <c r="Q15" s="3">
        <v>10</v>
      </c>
      <c r="R15" s="3">
        <v>21</v>
      </c>
      <c r="S15" s="3">
        <v>0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19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f t="shared" si="1"/>
        <v>240</v>
      </c>
      <c r="AZ15" s="3">
        <f t="shared" si="2"/>
        <v>210</v>
      </c>
      <c r="BA15" s="3">
        <f t="shared" si="3"/>
        <v>210</v>
      </c>
      <c r="BB15" s="3">
        <f t="shared" si="4"/>
        <v>30</v>
      </c>
      <c r="BC15" s="3">
        <f t="shared" si="5"/>
        <v>240</v>
      </c>
      <c r="BD15" s="3">
        <f t="shared" si="7"/>
        <v>0</v>
      </c>
      <c r="BE15" s="3">
        <f t="shared" si="8"/>
        <v>0</v>
      </c>
      <c r="BF15" s="3">
        <f t="shared" si="9"/>
        <v>0</v>
      </c>
      <c r="BG15" s="3">
        <f t="shared" si="10"/>
        <v>0</v>
      </c>
      <c r="BH15" s="3">
        <f t="shared" si="11"/>
        <v>210</v>
      </c>
      <c r="BI15" s="3">
        <f t="shared" si="12"/>
        <v>0</v>
      </c>
      <c r="BJ15" s="3">
        <f t="shared" si="6"/>
        <v>30</v>
      </c>
      <c r="BK15" s="15">
        <v>9</v>
      </c>
      <c r="BL15" s="3">
        <v>2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1">
        <f t="shared" si="13"/>
        <v>11</v>
      </c>
      <c r="CJ15" s="1">
        <f t="shared" si="14"/>
        <v>9</v>
      </c>
      <c r="CK15" s="1">
        <f t="shared" si="15"/>
        <v>11</v>
      </c>
      <c r="CL15" s="1">
        <f t="shared" si="16"/>
        <v>9</v>
      </c>
      <c r="CM15" s="1">
        <f t="shared" si="17"/>
        <v>0</v>
      </c>
      <c r="CN15" s="1">
        <f t="shared" si="18"/>
        <v>0</v>
      </c>
      <c r="CO15" s="35">
        <v>-9.5</v>
      </c>
      <c r="CP15" s="3">
        <v>16</v>
      </c>
      <c r="CQ15" s="3">
        <v>128</v>
      </c>
      <c r="CR15" s="3">
        <v>13</v>
      </c>
      <c r="CS15" s="3">
        <f t="shared" si="19"/>
        <v>17.875</v>
      </c>
      <c r="CT15" s="3">
        <v>4</v>
      </c>
      <c r="CU15" s="3">
        <v>75</v>
      </c>
      <c r="CW15" t="s">
        <v>189</v>
      </c>
      <c r="CX15" t="s">
        <v>189</v>
      </c>
      <c r="CY15" s="15">
        <v>0</v>
      </c>
      <c r="CZ15" s="3">
        <v>5</v>
      </c>
      <c r="DA15" s="3">
        <v>4</v>
      </c>
      <c r="DB15" s="3">
        <v>4</v>
      </c>
      <c r="DC15" s="2" t="s">
        <v>189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2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5">
        <v>0</v>
      </c>
      <c r="DP15" s="3">
        <v>0</v>
      </c>
      <c r="DQ15" s="3">
        <v>0</v>
      </c>
      <c r="DR15" s="3">
        <v>0</v>
      </c>
      <c r="DS15" s="51">
        <v>0</v>
      </c>
      <c r="DT15" s="3">
        <v>0</v>
      </c>
      <c r="DU15" s="3">
        <v>0</v>
      </c>
      <c r="DV15" s="3">
        <v>0</v>
      </c>
      <c r="DW15" s="3">
        <v>0</v>
      </c>
      <c r="DX15" s="51">
        <v>0</v>
      </c>
      <c r="DY15" s="3">
        <v>0</v>
      </c>
      <c r="DZ15" s="3">
        <v>0</v>
      </c>
      <c r="EA15" s="3">
        <v>0</v>
      </c>
      <c r="EB15" s="3">
        <v>0</v>
      </c>
      <c r="EC15" s="51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2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2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2" t="s">
        <v>189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16" t="s">
        <v>189</v>
      </c>
    </row>
    <row r="16" spans="1:158">
      <c r="A16" t="s">
        <v>245</v>
      </c>
      <c r="B16" t="s">
        <v>43</v>
      </c>
      <c r="C16" t="s">
        <v>15</v>
      </c>
      <c r="D16">
        <v>7</v>
      </c>
      <c r="E16" t="s">
        <v>187</v>
      </c>
      <c r="F16" s="2" t="str">
        <f t="shared" si="0"/>
        <v>ABLA-H-7N</v>
      </c>
      <c r="H16" s="3">
        <v>47.999989999999997</v>
      </c>
      <c r="J16" s="3">
        <v>123.56171000000001</v>
      </c>
      <c r="L16" s="3">
        <v>1505</v>
      </c>
      <c r="M16" s="3">
        <v>2</v>
      </c>
      <c r="N16" s="3">
        <v>308</v>
      </c>
      <c r="O16" s="15">
        <v>34.5</v>
      </c>
      <c r="P16" s="16">
        <v>1.2</v>
      </c>
      <c r="Q16" s="3">
        <v>10</v>
      </c>
      <c r="R16" s="3">
        <v>17</v>
      </c>
      <c r="S16" s="3">
        <v>2</v>
      </c>
      <c r="T16" s="3">
        <v>3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19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f t="shared" si="1"/>
        <v>220</v>
      </c>
      <c r="AZ16" s="3">
        <f t="shared" si="2"/>
        <v>170</v>
      </c>
      <c r="BA16" s="3">
        <f t="shared" si="3"/>
        <v>190</v>
      </c>
      <c r="BB16" s="3">
        <f t="shared" si="4"/>
        <v>50</v>
      </c>
      <c r="BC16" s="3">
        <f t="shared" si="5"/>
        <v>220</v>
      </c>
      <c r="BD16" s="3">
        <f t="shared" si="7"/>
        <v>0</v>
      </c>
      <c r="BE16" s="3">
        <f t="shared" si="8"/>
        <v>0</v>
      </c>
      <c r="BF16" s="3">
        <f t="shared" si="9"/>
        <v>0</v>
      </c>
      <c r="BG16" s="3">
        <f t="shared" si="10"/>
        <v>0</v>
      </c>
      <c r="BH16" s="3">
        <f t="shared" si="11"/>
        <v>170</v>
      </c>
      <c r="BI16" s="3">
        <f t="shared" si="12"/>
        <v>20</v>
      </c>
      <c r="BJ16" s="3">
        <f t="shared" si="6"/>
        <v>30</v>
      </c>
      <c r="BK16" s="15">
        <v>4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1">
        <f t="shared" si="13"/>
        <v>4</v>
      </c>
      <c r="CJ16" s="1">
        <f t="shared" si="14"/>
        <v>4</v>
      </c>
      <c r="CK16" s="1">
        <f t="shared" si="15"/>
        <v>4</v>
      </c>
      <c r="CL16" s="1">
        <f t="shared" si="16"/>
        <v>4</v>
      </c>
      <c r="CM16" s="1">
        <f t="shared" si="17"/>
        <v>0</v>
      </c>
      <c r="CN16" s="1">
        <f t="shared" si="18"/>
        <v>0</v>
      </c>
      <c r="CO16" s="35">
        <v>-2.4</v>
      </c>
      <c r="CP16" s="3">
        <v>38.700000000000003</v>
      </c>
      <c r="CQ16" s="3">
        <v>124</v>
      </c>
      <c r="CR16" s="3">
        <v>12</v>
      </c>
      <c r="CS16" s="3">
        <f t="shared" si="19"/>
        <v>15.168000000000001</v>
      </c>
      <c r="CT16" s="3">
        <v>1</v>
      </c>
      <c r="CU16" s="3">
        <v>80</v>
      </c>
      <c r="CW16" t="s">
        <v>189</v>
      </c>
      <c r="CX16" t="s">
        <v>189</v>
      </c>
      <c r="CY16" s="15">
        <v>0</v>
      </c>
      <c r="CZ16" s="3">
        <v>0</v>
      </c>
      <c r="DA16" s="3">
        <v>0</v>
      </c>
      <c r="DB16" s="3">
        <v>0</v>
      </c>
      <c r="DC16" s="2" t="s">
        <v>189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2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5">
        <v>0</v>
      </c>
      <c r="DP16" s="3">
        <v>0</v>
      </c>
      <c r="DQ16" s="3">
        <v>0</v>
      </c>
      <c r="DR16" s="3">
        <v>0</v>
      </c>
      <c r="DS16" s="51">
        <v>0</v>
      </c>
      <c r="DT16" s="3">
        <v>0</v>
      </c>
      <c r="DU16" s="3">
        <v>0</v>
      </c>
      <c r="DV16" s="3">
        <v>0</v>
      </c>
      <c r="DW16" s="3">
        <v>0</v>
      </c>
      <c r="DX16" s="51">
        <v>0</v>
      </c>
      <c r="DY16" s="3">
        <v>0</v>
      </c>
      <c r="DZ16" s="3">
        <v>0</v>
      </c>
      <c r="EA16" s="3">
        <v>0</v>
      </c>
      <c r="EB16" s="3">
        <v>0</v>
      </c>
      <c r="EC16" s="51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2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2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2" t="s">
        <v>189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16" t="s">
        <v>189</v>
      </c>
    </row>
    <row r="17" spans="1:158">
      <c r="A17" t="s">
        <v>245</v>
      </c>
      <c r="B17" t="s">
        <v>43</v>
      </c>
      <c r="C17" t="s">
        <v>15</v>
      </c>
      <c r="D17">
        <v>8</v>
      </c>
      <c r="E17" t="s">
        <v>186</v>
      </c>
      <c r="F17" s="2" t="str">
        <f t="shared" si="0"/>
        <v>ABLA-H-8C</v>
      </c>
      <c r="H17" s="3">
        <v>48.000239999999998</v>
      </c>
      <c r="J17" s="3">
        <v>123.5621</v>
      </c>
      <c r="L17" s="3">
        <v>1492</v>
      </c>
      <c r="M17" s="3">
        <v>40.200000000000003</v>
      </c>
      <c r="N17" s="3">
        <v>300</v>
      </c>
      <c r="O17" s="15">
        <v>29.8</v>
      </c>
      <c r="P17" s="16">
        <v>1.3</v>
      </c>
      <c r="Q17" s="3">
        <v>10</v>
      </c>
      <c r="R17" s="3">
        <v>24</v>
      </c>
      <c r="S17" s="3">
        <v>0</v>
      </c>
      <c r="T17" s="3">
        <v>5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19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f t="shared" si="1"/>
        <v>300</v>
      </c>
      <c r="AZ17" s="3">
        <f t="shared" si="2"/>
        <v>240</v>
      </c>
      <c r="BA17" s="3">
        <f t="shared" si="3"/>
        <v>240</v>
      </c>
      <c r="BB17" s="3">
        <f t="shared" si="4"/>
        <v>50</v>
      </c>
      <c r="BC17" s="3">
        <f t="shared" si="5"/>
        <v>290</v>
      </c>
      <c r="BD17" s="3">
        <f t="shared" si="7"/>
        <v>10</v>
      </c>
      <c r="BE17" s="3">
        <f t="shared" si="8"/>
        <v>10</v>
      </c>
      <c r="BF17" s="3">
        <f t="shared" si="9"/>
        <v>0</v>
      </c>
      <c r="BG17" s="3">
        <f t="shared" si="10"/>
        <v>10</v>
      </c>
      <c r="BH17" s="3">
        <f t="shared" si="11"/>
        <v>250</v>
      </c>
      <c r="BI17" s="3">
        <f t="shared" si="12"/>
        <v>0</v>
      </c>
      <c r="BJ17" s="3">
        <f t="shared" si="6"/>
        <v>50</v>
      </c>
      <c r="BK17" s="15">
        <v>13</v>
      </c>
      <c r="BL17" s="3">
        <v>4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1">
        <f t="shared" si="13"/>
        <v>17</v>
      </c>
      <c r="CJ17" s="1">
        <f t="shared" si="14"/>
        <v>13</v>
      </c>
      <c r="CK17" s="1">
        <f t="shared" si="15"/>
        <v>17</v>
      </c>
      <c r="CL17" s="1">
        <f t="shared" si="16"/>
        <v>13</v>
      </c>
      <c r="CM17" s="1">
        <f t="shared" si="17"/>
        <v>0</v>
      </c>
      <c r="CN17" s="1">
        <f t="shared" si="18"/>
        <v>0</v>
      </c>
      <c r="CO17" s="35">
        <v>-14.3</v>
      </c>
      <c r="CP17" s="3">
        <v>20.399999999999999</v>
      </c>
      <c r="CQ17" s="3">
        <v>144</v>
      </c>
      <c r="CR17" s="3">
        <v>10</v>
      </c>
      <c r="CS17" s="3">
        <f t="shared" si="19"/>
        <v>15.83</v>
      </c>
      <c r="CT17" s="3">
        <v>5</v>
      </c>
      <c r="CU17" s="3">
        <v>100</v>
      </c>
      <c r="CW17" t="s">
        <v>189</v>
      </c>
      <c r="CX17" t="s">
        <v>189</v>
      </c>
      <c r="CY17" s="15">
        <v>2</v>
      </c>
      <c r="CZ17" s="3">
        <v>0</v>
      </c>
      <c r="DA17" s="3">
        <v>0</v>
      </c>
      <c r="DB17" s="3">
        <v>1</v>
      </c>
      <c r="DC17" s="2" t="s">
        <v>189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2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5">
        <v>0</v>
      </c>
      <c r="DP17" s="3">
        <v>0</v>
      </c>
      <c r="DQ17" s="3">
        <v>0</v>
      </c>
      <c r="DR17" s="3">
        <v>0</v>
      </c>
      <c r="DS17" s="51">
        <v>0</v>
      </c>
      <c r="DT17" s="3">
        <v>0</v>
      </c>
      <c r="DU17" s="3">
        <v>0</v>
      </c>
      <c r="DV17" s="3">
        <v>0</v>
      </c>
      <c r="DW17" s="3">
        <v>0</v>
      </c>
      <c r="DX17" s="51">
        <v>0</v>
      </c>
      <c r="DY17" s="3">
        <v>0</v>
      </c>
      <c r="DZ17" s="3">
        <v>0</v>
      </c>
      <c r="EA17" s="3">
        <v>0</v>
      </c>
      <c r="EB17" s="3">
        <v>0</v>
      </c>
      <c r="EC17" s="51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2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2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2" t="s">
        <v>189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16" t="s">
        <v>189</v>
      </c>
    </row>
    <row r="18" spans="1:158">
      <c r="A18" t="s">
        <v>245</v>
      </c>
      <c r="B18" t="s">
        <v>43</v>
      </c>
      <c r="C18" t="s">
        <v>15</v>
      </c>
      <c r="D18">
        <v>8</v>
      </c>
      <c r="E18" t="s">
        <v>187</v>
      </c>
      <c r="F18" s="2" t="str">
        <f t="shared" si="0"/>
        <v>ABLA-H-8N</v>
      </c>
      <c r="H18" s="3">
        <v>48.000230000000002</v>
      </c>
      <c r="J18" s="3">
        <v>123.562</v>
      </c>
      <c r="L18" s="3">
        <v>1502</v>
      </c>
      <c r="M18" s="3">
        <v>24</v>
      </c>
      <c r="N18" s="3">
        <v>300</v>
      </c>
      <c r="O18" s="15">
        <v>32.799999999999997</v>
      </c>
      <c r="P18" s="16">
        <v>1.4</v>
      </c>
      <c r="Q18" s="3">
        <v>10</v>
      </c>
      <c r="R18" s="3">
        <v>19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19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f t="shared" si="1"/>
        <v>200</v>
      </c>
      <c r="AZ18" s="3">
        <f t="shared" si="2"/>
        <v>190</v>
      </c>
      <c r="BA18" s="3">
        <f t="shared" si="3"/>
        <v>190</v>
      </c>
      <c r="BB18" s="3">
        <f t="shared" si="4"/>
        <v>10</v>
      </c>
      <c r="BC18" s="3">
        <f t="shared" si="5"/>
        <v>200</v>
      </c>
      <c r="BD18" s="3">
        <f t="shared" si="7"/>
        <v>0</v>
      </c>
      <c r="BE18" s="3">
        <f t="shared" si="8"/>
        <v>0</v>
      </c>
      <c r="BF18" s="3">
        <f t="shared" si="9"/>
        <v>0</v>
      </c>
      <c r="BG18" s="3">
        <f t="shared" si="10"/>
        <v>0</v>
      </c>
      <c r="BH18" s="3">
        <f t="shared" si="11"/>
        <v>190</v>
      </c>
      <c r="BI18" s="3">
        <f t="shared" si="12"/>
        <v>0</v>
      </c>
      <c r="BJ18" s="3">
        <f t="shared" si="6"/>
        <v>10</v>
      </c>
      <c r="BK18" s="15">
        <v>7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1">
        <f t="shared" si="13"/>
        <v>7</v>
      </c>
      <c r="CJ18" s="1">
        <f t="shared" si="14"/>
        <v>7</v>
      </c>
      <c r="CK18" s="1">
        <f t="shared" si="15"/>
        <v>7</v>
      </c>
      <c r="CL18" s="1">
        <f t="shared" si="16"/>
        <v>7</v>
      </c>
      <c r="CM18" s="1">
        <f t="shared" si="17"/>
        <v>0</v>
      </c>
      <c r="CN18" s="1">
        <f t="shared" si="18"/>
        <v>0</v>
      </c>
      <c r="CO18" s="3">
        <v>-6</v>
      </c>
      <c r="CP18" s="35">
        <v>28</v>
      </c>
      <c r="CQ18" s="3">
        <v>135</v>
      </c>
      <c r="CR18" s="3">
        <v>11</v>
      </c>
      <c r="CS18" s="3">
        <f t="shared" si="19"/>
        <v>15.51</v>
      </c>
      <c r="CT18" s="3">
        <v>2</v>
      </c>
      <c r="CU18" s="3">
        <v>50</v>
      </c>
      <c r="CW18" t="s">
        <v>189</v>
      </c>
      <c r="CX18" t="s">
        <v>189</v>
      </c>
      <c r="CY18" s="15">
        <v>4</v>
      </c>
      <c r="CZ18" s="3">
        <v>29</v>
      </c>
      <c r="DA18" s="3">
        <v>10</v>
      </c>
      <c r="DB18" s="3">
        <v>9</v>
      </c>
      <c r="DC18" s="2">
        <v>2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2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5">
        <v>0</v>
      </c>
      <c r="DP18" s="3">
        <v>0</v>
      </c>
      <c r="DQ18" s="3">
        <v>0</v>
      </c>
      <c r="DR18" s="3">
        <v>0</v>
      </c>
      <c r="DS18" s="51">
        <v>0</v>
      </c>
      <c r="DT18" s="3">
        <v>0</v>
      </c>
      <c r="DU18" s="3">
        <v>0</v>
      </c>
      <c r="DV18" s="3">
        <v>0</v>
      </c>
      <c r="DW18" s="3">
        <v>0</v>
      </c>
      <c r="DX18" s="51">
        <v>0</v>
      </c>
      <c r="DY18" s="3">
        <v>0</v>
      </c>
      <c r="DZ18" s="3">
        <v>0</v>
      </c>
      <c r="EA18" s="3">
        <v>0</v>
      </c>
      <c r="EB18" s="3">
        <v>0</v>
      </c>
      <c r="EC18" s="51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2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2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2" t="s">
        <v>189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16" t="s">
        <v>189</v>
      </c>
    </row>
    <row r="19" spans="1:158">
      <c r="A19" t="s">
        <v>245</v>
      </c>
      <c r="B19" t="s">
        <v>43</v>
      </c>
      <c r="C19" t="s">
        <v>15</v>
      </c>
      <c r="D19">
        <v>9</v>
      </c>
      <c r="E19" t="s">
        <v>186</v>
      </c>
      <c r="F19" s="2" t="str">
        <f t="shared" si="0"/>
        <v>ABLA-H-9C</v>
      </c>
      <c r="H19" s="3">
        <v>47.999949999999998</v>
      </c>
      <c r="J19" s="3">
        <v>123.56249</v>
      </c>
      <c r="L19" s="3">
        <v>1491</v>
      </c>
      <c r="M19" s="3">
        <v>31.5</v>
      </c>
      <c r="N19" s="3">
        <v>290</v>
      </c>
      <c r="O19" s="15">
        <v>34.700000000000003</v>
      </c>
      <c r="P19" s="16">
        <v>1.2</v>
      </c>
      <c r="Q19" s="3">
        <v>10</v>
      </c>
      <c r="R19" s="3">
        <v>29</v>
      </c>
      <c r="S19" s="3">
        <v>3</v>
      </c>
      <c r="T19" s="3">
        <v>5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19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f t="shared" si="1"/>
        <v>370</v>
      </c>
      <c r="AZ19" s="3">
        <f t="shared" si="2"/>
        <v>290</v>
      </c>
      <c r="BA19" s="3">
        <f t="shared" si="3"/>
        <v>320</v>
      </c>
      <c r="BB19" s="3">
        <f t="shared" si="4"/>
        <v>80</v>
      </c>
      <c r="BC19" s="3">
        <f t="shared" si="5"/>
        <v>370</v>
      </c>
      <c r="BD19" s="3">
        <f t="shared" si="7"/>
        <v>0</v>
      </c>
      <c r="BE19" s="3">
        <f t="shared" si="8"/>
        <v>0</v>
      </c>
      <c r="BF19" s="3">
        <f t="shared" si="9"/>
        <v>0</v>
      </c>
      <c r="BG19" s="3">
        <f t="shared" si="10"/>
        <v>0</v>
      </c>
      <c r="BH19" s="3">
        <f t="shared" si="11"/>
        <v>290</v>
      </c>
      <c r="BI19" s="3">
        <f t="shared" si="12"/>
        <v>30</v>
      </c>
      <c r="BJ19" s="3">
        <f t="shared" si="6"/>
        <v>50</v>
      </c>
      <c r="BK19" s="15">
        <v>7</v>
      </c>
      <c r="BL19" s="3">
        <v>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1">
        <f t="shared" si="13"/>
        <v>9</v>
      </c>
      <c r="CJ19" s="1">
        <f t="shared" si="14"/>
        <v>7</v>
      </c>
      <c r="CK19" s="1">
        <f t="shared" si="15"/>
        <v>9</v>
      </c>
      <c r="CL19" s="1">
        <f t="shared" si="16"/>
        <v>7</v>
      </c>
      <c r="CM19" s="1">
        <f t="shared" si="17"/>
        <v>0</v>
      </c>
      <c r="CN19" s="1">
        <f t="shared" si="18"/>
        <v>0</v>
      </c>
      <c r="CO19" s="35">
        <v>-19.8</v>
      </c>
      <c r="CP19" s="3">
        <v>52.5</v>
      </c>
      <c r="CQ19" s="3">
        <v>135</v>
      </c>
      <c r="CR19" s="3">
        <v>13</v>
      </c>
      <c r="CS19" s="3">
        <f t="shared" si="19"/>
        <v>20.124000000000002</v>
      </c>
      <c r="CT19" s="3">
        <v>2</v>
      </c>
      <c r="CU19" s="3">
        <v>30</v>
      </c>
      <c r="CW19" t="s">
        <v>189</v>
      </c>
      <c r="CX19" t="s">
        <v>189</v>
      </c>
      <c r="CY19" s="15">
        <v>2</v>
      </c>
      <c r="CZ19" s="3">
        <v>1</v>
      </c>
      <c r="DA19" s="3">
        <v>0</v>
      </c>
      <c r="DB19" s="3">
        <v>1</v>
      </c>
      <c r="DC19" s="2" t="s">
        <v>189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2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5">
        <v>0</v>
      </c>
      <c r="DP19" s="3">
        <v>0</v>
      </c>
      <c r="DQ19" s="3">
        <v>0</v>
      </c>
      <c r="DR19" s="3">
        <v>0</v>
      </c>
      <c r="DS19" s="51">
        <v>0</v>
      </c>
      <c r="DT19" s="3">
        <v>0</v>
      </c>
      <c r="DU19" s="3">
        <v>0</v>
      </c>
      <c r="DV19" s="3">
        <v>0</v>
      </c>
      <c r="DW19" s="3">
        <v>0</v>
      </c>
      <c r="DX19" s="51">
        <v>0</v>
      </c>
      <c r="DY19" s="3">
        <v>0</v>
      </c>
      <c r="DZ19" s="3">
        <v>0</v>
      </c>
      <c r="EA19" s="3">
        <v>0</v>
      </c>
      <c r="EB19" s="3">
        <v>0</v>
      </c>
      <c r="EC19" s="51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2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2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2" t="s">
        <v>189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16" t="s">
        <v>189</v>
      </c>
    </row>
    <row r="20" spans="1:158">
      <c r="A20" t="s">
        <v>245</v>
      </c>
      <c r="B20" t="s">
        <v>43</v>
      </c>
      <c r="C20" t="s">
        <v>15</v>
      </c>
      <c r="D20">
        <v>9</v>
      </c>
      <c r="E20" t="s">
        <v>187</v>
      </c>
      <c r="F20" s="2" t="str">
        <f t="shared" si="0"/>
        <v>ABLA-H-9N</v>
      </c>
      <c r="H20" s="3">
        <v>48.000019999999999</v>
      </c>
      <c r="J20" s="3">
        <v>123.56252000000001</v>
      </c>
      <c r="L20" s="3">
        <v>1501</v>
      </c>
      <c r="M20" s="3">
        <v>30.9</v>
      </c>
      <c r="N20" s="3">
        <v>278</v>
      </c>
      <c r="O20" s="15">
        <v>30.8</v>
      </c>
      <c r="P20" s="16">
        <v>0.9</v>
      </c>
      <c r="Q20" s="3">
        <v>10</v>
      </c>
      <c r="R20" s="3">
        <v>18</v>
      </c>
      <c r="S20" s="3">
        <v>2</v>
      </c>
      <c r="T20" s="3">
        <v>5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19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f t="shared" si="1"/>
        <v>250</v>
      </c>
      <c r="AZ20" s="3">
        <f t="shared" si="2"/>
        <v>180</v>
      </c>
      <c r="BA20" s="3">
        <f t="shared" si="3"/>
        <v>200</v>
      </c>
      <c r="BB20" s="3">
        <f t="shared" si="4"/>
        <v>70</v>
      </c>
      <c r="BC20" s="3">
        <f t="shared" si="5"/>
        <v>250</v>
      </c>
      <c r="BD20" s="3">
        <f t="shared" si="7"/>
        <v>0</v>
      </c>
      <c r="BE20" s="3">
        <f t="shared" si="8"/>
        <v>0</v>
      </c>
      <c r="BF20" s="3">
        <f t="shared" si="9"/>
        <v>0</v>
      </c>
      <c r="BG20" s="3">
        <f t="shared" si="10"/>
        <v>0</v>
      </c>
      <c r="BH20" s="3">
        <f t="shared" si="11"/>
        <v>180</v>
      </c>
      <c r="BI20" s="3">
        <f t="shared" si="12"/>
        <v>20</v>
      </c>
      <c r="BJ20" s="3">
        <f t="shared" si="6"/>
        <v>50</v>
      </c>
      <c r="BK20" s="15">
        <v>2</v>
      </c>
      <c r="BL20" s="3">
        <v>5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1">
        <f t="shared" si="13"/>
        <v>7</v>
      </c>
      <c r="CJ20" s="1">
        <f t="shared" si="14"/>
        <v>2</v>
      </c>
      <c r="CK20" s="1">
        <f t="shared" si="15"/>
        <v>7</v>
      </c>
      <c r="CL20" s="1">
        <f t="shared" si="16"/>
        <v>2</v>
      </c>
      <c r="CM20" s="1">
        <f t="shared" si="17"/>
        <v>0</v>
      </c>
      <c r="CN20" s="1">
        <f t="shared" si="18"/>
        <v>0</v>
      </c>
      <c r="CO20" s="35">
        <v>-9.1999999999999993</v>
      </c>
      <c r="CP20" s="3">
        <v>41.7</v>
      </c>
      <c r="CQ20" s="3">
        <v>97.8</v>
      </c>
      <c r="CR20" s="3">
        <v>15</v>
      </c>
      <c r="CS20" s="3">
        <f t="shared" si="19"/>
        <v>16.05</v>
      </c>
      <c r="CT20" s="3">
        <v>0</v>
      </c>
      <c r="CU20" s="3">
        <v>100</v>
      </c>
      <c r="CW20" t="s">
        <v>189</v>
      </c>
      <c r="CX20" t="s">
        <v>189</v>
      </c>
      <c r="CY20" s="15">
        <v>2</v>
      </c>
      <c r="CZ20" s="3">
        <v>2</v>
      </c>
      <c r="DA20" s="3">
        <v>2</v>
      </c>
      <c r="DB20" s="3">
        <v>1</v>
      </c>
      <c r="DC20" s="2" t="s">
        <v>189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2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5">
        <v>0</v>
      </c>
      <c r="DP20" s="3">
        <v>0</v>
      </c>
      <c r="DQ20" s="3">
        <v>0</v>
      </c>
      <c r="DR20" s="3">
        <v>0</v>
      </c>
      <c r="DS20" s="51">
        <v>0</v>
      </c>
      <c r="DT20" s="3">
        <v>0</v>
      </c>
      <c r="DU20" s="3">
        <v>0</v>
      </c>
      <c r="DV20" s="3">
        <v>0</v>
      </c>
      <c r="DW20" s="3">
        <v>0</v>
      </c>
      <c r="DX20" s="51">
        <v>0</v>
      </c>
      <c r="DY20" s="3">
        <v>0</v>
      </c>
      <c r="DZ20" s="3">
        <v>0</v>
      </c>
      <c r="EA20" s="3">
        <v>0</v>
      </c>
      <c r="EB20" s="3">
        <v>0</v>
      </c>
      <c r="EC20" s="51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2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2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2" t="s">
        <v>189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16" t="s">
        <v>189</v>
      </c>
    </row>
    <row r="21" spans="1:158">
      <c r="A21" t="s">
        <v>245</v>
      </c>
      <c r="B21" t="s">
        <v>43</v>
      </c>
      <c r="C21" t="s">
        <v>15</v>
      </c>
      <c r="D21">
        <v>10</v>
      </c>
      <c r="E21" t="s">
        <v>186</v>
      </c>
      <c r="F21" s="2" t="str">
        <f t="shared" si="0"/>
        <v>ABLA-H-10C</v>
      </c>
      <c r="H21" s="3">
        <v>48.000230000000002</v>
      </c>
      <c r="J21" s="3">
        <v>123.56292999999999</v>
      </c>
      <c r="L21" s="3">
        <v>1485</v>
      </c>
      <c r="M21" s="3">
        <v>53.1</v>
      </c>
      <c r="N21" s="3">
        <v>310</v>
      </c>
      <c r="O21" s="15">
        <v>36.5</v>
      </c>
      <c r="P21" s="16">
        <v>1.3</v>
      </c>
      <c r="Q21" s="3">
        <v>10</v>
      </c>
      <c r="R21" s="3">
        <v>22</v>
      </c>
      <c r="S21" s="3">
        <v>0</v>
      </c>
      <c r="T21" s="3">
        <v>3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19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f t="shared" si="1"/>
        <v>250</v>
      </c>
      <c r="AZ21" s="3">
        <f t="shared" si="2"/>
        <v>220</v>
      </c>
      <c r="BA21" s="3">
        <f t="shared" si="3"/>
        <v>220</v>
      </c>
      <c r="BB21" s="3">
        <f t="shared" si="4"/>
        <v>30</v>
      </c>
      <c r="BC21" s="3">
        <f t="shared" si="5"/>
        <v>250</v>
      </c>
      <c r="BD21" s="3">
        <f t="shared" si="7"/>
        <v>0</v>
      </c>
      <c r="BE21" s="3">
        <f t="shared" si="8"/>
        <v>0</v>
      </c>
      <c r="BF21" s="3">
        <f t="shared" si="9"/>
        <v>0</v>
      </c>
      <c r="BG21" s="3">
        <f t="shared" si="10"/>
        <v>0</v>
      </c>
      <c r="BH21" s="3">
        <f t="shared" si="11"/>
        <v>220</v>
      </c>
      <c r="BI21" s="3">
        <f t="shared" si="12"/>
        <v>0</v>
      </c>
      <c r="BJ21" s="3">
        <f t="shared" si="6"/>
        <v>30</v>
      </c>
      <c r="BK21" s="15">
        <v>10</v>
      </c>
      <c r="BL21" s="3">
        <v>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1">
        <f t="shared" si="13"/>
        <v>12</v>
      </c>
      <c r="CJ21" s="1">
        <f t="shared" si="14"/>
        <v>10</v>
      </c>
      <c r="CK21" s="1">
        <f t="shared" si="15"/>
        <v>12</v>
      </c>
      <c r="CL21" s="1">
        <f t="shared" si="16"/>
        <v>10</v>
      </c>
      <c r="CM21" s="1">
        <f t="shared" si="17"/>
        <v>0</v>
      </c>
      <c r="CN21" s="1">
        <f t="shared" si="18"/>
        <v>0</v>
      </c>
      <c r="CO21" s="35">
        <v>-36.700000000000003</v>
      </c>
      <c r="CP21" s="3">
        <v>65.900000000000006</v>
      </c>
      <c r="CQ21" s="3">
        <v>147</v>
      </c>
      <c r="CR21" s="3">
        <v>10</v>
      </c>
      <c r="CS21" s="3">
        <f t="shared" si="19"/>
        <v>18.37</v>
      </c>
      <c r="CT21" s="3">
        <v>3</v>
      </c>
      <c r="CU21" s="3">
        <v>100</v>
      </c>
      <c r="CW21" t="s">
        <v>189</v>
      </c>
      <c r="CX21" t="s">
        <v>189</v>
      </c>
      <c r="CY21" s="15">
        <v>1</v>
      </c>
      <c r="CZ21" s="3">
        <v>3</v>
      </c>
      <c r="DA21" s="3">
        <v>1</v>
      </c>
      <c r="DB21" s="3">
        <v>2</v>
      </c>
      <c r="DC21" s="2" t="s">
        <v>189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2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5">
        <v>0</v>
      </c>
      <c r="DP21" s="3">
        <v>0</v>
      </c>
      <c r="DQ21" s="3">
        <v>0</v>
      </c>
      <c r="DR21" s="3">
        <v>0</v>
      </c>
      <c r="DS21" s="51">
        <v>0</v>
      </c>
      <c r="DT21" s="3">
        <v>0</v>
      </c>
      <c r="DU21" s="3">
        <v>0</v>
      </c>
      <c r="DV21" s="3">
        <v>0</v>
      </c>
      <c r="DW21" s="3">
        <v>0</v>
      </c>
      <c r="DX21" s="51">
        <v>0</v>
      </c>
      <c r="DY21" s="3">
        <v>0</v>
      </c>
      <c r="DZ21" s="3">
        <v>0</v>
      </c>
      <c r="EA21" s="3">
        <v>0</v>
      </c>
      <c r="EB21" s="3">
        <v>0</v>
      </c>
      <c r="EC21" s="51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2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2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2" t="s">
        <v>189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16" t="s">
        <v>189</v>
      </c>
    </row>
    <row r="22" spans="1:158">
      <c r="A22" t="s">
        <v>245</v>
      </c>
      <c r="B22" t="s">
        <v>43</v>
      </c>
      <c r="C22" t="s">
        <v>15</v>
      </c>
      <c r="D22">
        <v>10</v>
      </c>
      <c r="E22" t="s">
        <v>187</v>
      </c>
      <c r="F22" s="2" t="str">
        <f t="shared" si="0"/>
        <v>ABLA-H-10N</v>
      </c>
      <c r="H22" s="3">
        <v>48.000169999999997</v>
      </c>
      <c r="J22" s="3">
        <v>123.56303</v>
      </c>
      <c r="L22" s="3">
        <v>1479</v>
      </c>
      <c r="M22" s="3">
        <v>32</v>
      </c>
      <c r="N22" s="3">
        <v>304</v>
      </c>
      <c r="O22" s="15">
        <v>36.5</v>
      </c>
      <c r="P22" s="16">
        <v>1.3</v>
      </c>
      <c r="Q22" s="3">
        <v>10</v>
      </c>
      <c r="R22" s="3">
        <v>20</v>
      </c>
      <c r="S22" s="3">
        <v>0</v>
      </c>
      <c r="T22" s="3">
        <v>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19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f t="shared" si="1"/>
        <v>260</v>
      </c>
      <c r="AZ22" s="3">
        <f t="shared" si="2"/>
        <v>200</v>
      </c>
      <c r="BA22" s="3">
        <f t="shared" si="3"/>
        <v>200</v>
      </c>
      <c r="BB22" s="3">
        <f t="shared" si="4"/>
        <v>60</v>
      </c>
      <c r="BC22" s="3">
        <f t="shared" si="5"/>
        <v>260</v>
      </c>
      <c r="BD22" s="3">
        <f t="shared" si="7"/>
        <v>0</v>
      </c>
      <c r="BE22" s="3">
        <f t="shared" si="8"/>
        <v>0</v>
      </c>
      <c r="BF22" s="3">
        <f t="shared" si="9"/>
        <v>0</v>
      </c>
      <c r="BG22" s="3">
        <f t="shared" si="10"/>
        <v>0</v>
      </c>
      <c r="BH22" s="3">
        <f t="shared" si="11"/>
        <v>200</v>
      </c>
      <c r="BI22" s="3">
        <f t="shared" si="12"/>
        <v>0</v>
      </c>
      <c r="BJ22" s="3">
        <f t="shared" si="6"/>
        <v>60</v>
      </c>
      <c r="BK22" s="15">
        <v>6</v>
      </c>
      <c r="BL22" s="3">
        <v>3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1">
        <f t="shared" si="13"/>
        <v>9</v>
      </c>
      <c r="CJ22" s="1">
        <f t="shared" si="14"/>
        <v>6</v>
      </c>
      <c r="CK22" s="1">
        <f t="shared" si="15"/>
        <v>9</v>
      </c>
      <c r="CL22" s="1">
        <f t="shared" si="16"/>
        <v>6</v>
      </c>
      <c r="CM22" s="1">
        <f t="shared" si="17"/>
        <v>0</v>
      </c>
      <c r="CN22" s="1">
        <f t="shared" si="18"/>
        <v>0</v>
      </c>
      <c r="CO22" s="35">
        <v>-7.4</v>
      </c>
      <c r="CP22" s="3">
        <v>37.799999999999997</v>
      </c>
      <c r="CQ22" s="3">
        <v>139</v>
      </c>
      <c r="CR22" s="3">
        <v>10</v>
      </c>
      <c r="CS22" s="3">
        <f t="shared" si="19"/>
        <v>14.64</v>
      </c>
      <c r="CT22" s="3">
        <v>1</v>
      </c>
      <c r="CU22" s="3">
        <v>100</v>
      </c>
      <c r="CW22" t="s">
        <v>189</v>
      </c>
      <c r="CX22" t="s">
        <v>189</v>
      </c>
      <c r="CY22" s="46">
        <v>1</v>
      </c>
      <c r="CZ22" s="3">
        <v>5</v>
      </c>
      <c r="DA22" s="3">
        <v>0</v>
      </c>
      <c r="DB22" s="3">
        <v>0</v>
      </c>
      <c r="DC22" s="2" t="s">
        <v>189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2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5">
        <v>0</v>
      </c>
      <c r="DP22" s="3">
        <v>0</v>
      </c>
      <c r="DQ22" s="3">
        <v>0</v>
      </c>
      <c r="DR22" s="3">
        <v>0</v>
      </c>
      <c r="DS22" s="51">
        <v>0</v>
      </c>
      <c r="DT22" s="3">
        <v>0</v>
      </c>
      <c r="DU22" s="3">
        <v>0</v>
      </c>
      <c r="DV22" s="3">
        <v>0</v>
      </c>
      <c r="DW22" s="3">
        <v>0</v>
      </c>
      <c r="DX22" s="51">
        <v>0</v>
      </c>
      <c r="DY22" s="3">
        <v>0</v>
      </c>
      <c r="DZ22" s="3">
        <v>0</v>
      </c>
      <c r="EA22" s="3">
        <v>0</v>
      </c>
      <c r="EB22" s="3">
        <v>0</v>
      </c>
      <c r="EC22" s="51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2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2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2" t="s">
        <v>189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16" t="s">
        <v>189</v>
      </c>
    </row>
    <row r="23" spans="1:158">
      <c r="A23" t="s">
        <v>245</v>
      </c>
      <c r="B23" t="s">
        <v>43</v>
      </c>
      <c r="C23" t="s">
        <v>8</v>
      </c>
      <c r="D23">
        <v>1</v>
      </c>
      <c r="E23" t="s">
        <v>186</v>
      </c>
      <c r="F23" s="2" t="s">
        <v>354</v>
      </c>
      <c r="H23" s="3">
        <v>48.001080000000002</v>
      </c>
      <c r="I23" s="3"/>
      <c r="J23" s="3">
        <v>123.57017999999999</v>
      </c>
      <c r="K23" s="3"/>
      <c r="L23" s="3">
        <v>1278</v>
      </c>
      <c r="M23" s="3">
        <v>39.799999999999997</v>
      </c>
      <c r="N23" s="3">
        <v>298</v>
      </c>
      <c r="O23" s="15">
        <v>32.700000000000003</v>
      </c>
      <c r="P23" s="16">
        <v>1.1000000000000001</v>
      </c>
      <c r="Q23" s="3">
        <v>10</v>
      </c>
      <c r="R23" s="3">
        <v>5</v>
      </c>
      <c r="S23" s="3">
        <v>0</v>
      </c>
      <c r="T23" s="3">
        <v>1</v>
      </c>
      <c r="U23" s="3">
        <v>6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18">
        <v>6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3">
        <f t="shared" si="1"/>
        <v>180</v>
      </c>
      <c r="AZ23" s="3">
        <f t="shared" si="2"/>
        <v>50</v>
      </c>
      <c r="BA23" s="3">
        <f t="shared" si="3"/>
        <v>50</v>
      </c>
      <c r="BB23" s="3">
        <f t="shared" si="4"/>
        <v>10</v>
      </c>
      <c r="BC23" s="3">
        <f t="shared" si="5"/>
        <v>60</v>
      </c>
      <c r="BD23" s="3">
        <f t="shared" si="7"/>
        <v>120</v>
      </c>
      <c r="BE23" s="3">
        <f t="shared" si="8"/>
        <v>120</v>
      </c>
      <c r="BF23" s="3">
        <f t="shared" si="9"/>
        <v>0</v>
      </c>
      <c r="BG23" s="3">
        <f t="shared" si="10"/>
        <v>120</v>
      </c>
      <c r="BH23" s="3">
        <f t="shared" si="11"/>
        <v>170</v>
      </c>
      <c r="BI23" s="3">
        <f t="shared" si="12"/>
        <v>0</v>
      </c>
      <c r="BJ23" s="3">
        <f t="shared" si="6"/>
        <v>10</v>
      </c>
      <c r="BK23" s="15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2</v>
      </c>
      <c r="CB23" s="3">
        <v>1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1">
        <f t="shared" si="13"/>
        <v>3</v>
      </c>
      <c r="CJ23" s="1">
        <f t="shared" si="14"/>
        <v>2</v>
      </c>
      <c r="CK23" s="1">
        <f t="shared" si="15"/>
        <v>0</v>
      </c>
      <c r="CL23" s="1">
        <f t="shared" si="16"/>
        <v>0</v>
      </c>
      <c r="CM23" s="1">
        <f t="shared" si="17"/>
        <v>3</v>
      </c>
      <c r="CN23" s="1">
        <f t="shared" si="18"/>
        <v>2</v>
      </c>
      <c r="CO23" s="35">
        <v>-8.8000000000000007</v>
      </c>
      <c r="CP23" s="3">
        <v>72</v>
      </c>
      <c r="CQ23" s="3">
        <v>159</v>
      </c>
      <c r="CR23" s="3">
        <v>12</v>
      </c>
      <c r="CS23" s="3">
        <f t="shared" si="19"/>
        <v>20.136000000000003</v>
      </c>
      <c r="CT23" s="3">
        <v>4</v>
      </c>
      <c r="CU23" s="3">
        <v>20</v>
      </c>
      <c r="CV23" s="3"/>
      <c r="CW23" t="s">
        <v>189</v>
      </c>
      <c r="CX23" t="s">
        <v>189</v>
      </c>
      <c r="CY23" s="35">
        <v>0</v>
      </c>
      <c r="CZ23" s="3">
        <v>0</v>
      </c>
      <c r="DA23" s="3">
        <v>0</v>
      </c>
      <c r="DB23" s="3">
        <v>0</v>
      </c>
      <c r="DC23" s="2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2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5">
        <v>0</v>
      </c>
      <c r="DP23" s="3">
        <v>0</v>
      </c>
      <c r="DQ23" s="3">
        <v>0</v>
      </c>
      <c r="DR23" s="3">
        <v>0</v>
      </c>
      <c r="DS23" s="51">
        <v>0</v>
      </c>
      <c r="DT23" s="3">
        <v>0</v>
      </c>
      <c r="DU23" s="3">
        <v>0</v>
      </c>
      <c r="DV23" s="3">
        <v>0</v>
      </c>
      <c r="DW23" s="3">
        <v>0</v>
      </c>
      <c r="DX23" s="51">
        <v>0</v>
      </c>
      <c r="DY23" s="3">
        <v>0</v>
      </c>
      <c r="DZ23" s="3">
        <v>0</v>
      </c>
      <c r="EA23" s="3">
        <v>0</v>
      </c>
      <c r="EB23" s="3">
        <v>0</v>
      </c>
      <c r="EC23" s="51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2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2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2" t="s">
        <v>189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16" t="s">
        <v>189</v>
      </c>
    </row>
    <row r="24" spans="1:158">
      <c r="A24" t="s">
        <v>245</v>
      </c>
      <c r="B24" t="s">
        <v>43</v>
      </c>
      <c r="C24" t="s">
        <v>8</v>
      </c>
      <c r="D24">
        <v>1</v>
      </c>
      <c r="E24" t="s">
        <v>187</v>
      </c>
      <c r="F24" s="2" t="s">
        <v>353</v>
      </c>
      <c r="H24" s="3">
        <v>48.001359999999998</v>
      </c>
      <c r="I24" s="3"/>
      <c r="J24" s="3">
        <v>123.57037</v>
      </c>
      <c r="K24" s="3"/>
      <c r="L24" s="3">
        <v>1277</v>
      </c>
      <c r="M24" s="3">
        <v>22.6</v>
      </c>
      <c r="N24" s="3">
        <v>310</v>
      </c>
      <c r="O24" s="15">
        <v>34.1</v>
      </c>
      <c r="P24" s="16">
        <v>0.8</v>
      </c>
      <c r="Q24" s="3">
        <v>10</v>
      </c>
      <c r="R24" s="3">
        <v>9</v>
      </c>
      <c r="S24" s="3">
        <v>1</v>
      </c>
      <c r="T24" s="3">
        <v>2</v>
      </c>
      <c r="U24" s="3">
        <v>2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18">
        <v>4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3">
        <f t="shared" si="1"/>
        <v>180</v>
      </c>
      <c r="AZ24" s="3">
        <f t="shared" si="2"/>
        <v>90</v>
      </c>
      <c r="BA24" s="3">
        <f t="shared" si="3"/>
        <v>100</v>
      </c>
      <c r="BB24" s="3">
        <f t="shared" si="4"/>
        <v>30</v>
      </c>
      <c r="BC24" s="3">
        <f t="shared" si="5"/>
        <v>120</v>
      </c>
      <c r="BD24" s="3">
        <f t="shared" si="7"/>
        <v>60</v>
      </c>
      <c r="BE24" s="3">
        <f t="shared" si="8"/>
        <v>60</v>
      </c>
      <c r="BF24" s="3">
        <f t="shared" si="9"/>
        <v>0</v>
      </c>
      <c r="BG24" s="3">
        <f t="shared" si="10"/>
        <v>60</v>
      </c>
      <c r="BH24" s="3">
        <f t="shared" si="11"/>
        <v>150</v>
      </c>
      <c r="BI24" s="3">
        <f t="shared" si="12"/>
        <v>10</v>
      </c>
      <c r="BJ24" s="3">
        <f t="shared" si="6"/>
        <v>20</v>
      </c>
      <c r="BK24" s="15">
        <v>2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1">
        <f t="shared" si="13"/>
        <v>2</v>
      </c>
      <c r="CJ24" s="1">
        <f t="shared" si="14"/>
        <v>2</v>
      </c>
      <c r="CK24" s="1">
        <f t="shared" si="15"/>
        <v>2</v>
      </c>
      <c r="CL24" s="1">
        <f t="shared" si="16"/>
        <v>2</v>
      </c>
      <c r="CM24" s="1">
        <f t="shared" si="17"/>
        <v>0</v>
      </c>
      <c r="CN24" s="1">
        <f t="shared" si="18"/>
        <v>0</v>
      </c>
      <c r="CO24" s="35">
        <v>-9.9</v>
      </c>
      <c r="CP24" s="3">
        <v>40.1</v>
      </c>
      <c r="CQ24" s="3">
        <v>136</v>
      </c>
      <c r="CR24" s="3">
        <v>13</v>
      </c>
      <c r="CS24" s="3">
        <f t="shared" si="19"/>
        <v>18.966999999999999</v>
      </c>
      <c r="CT24" s="3">
        <v>0</v>
      </c>
      <c r="CU24" s="3">
        <v>100</v>
      </c>
      <c r="CV24" s="3"/>
      <c r="CW24" t="s">
        <v>189</v>
      </c>
      <c r="CX24" t="s">
        <v>189</v>
      </c>
      <c r="CY24" s="35">
        <v>6</v>
      </c>
      <c r="CZ24" s="3">
        <v>5</v>
      </c>
      <c r="DA24" s="3">
        <v>0</v>
      </c>
      <c r="DB24" s="3">
        <v>0</v>
      </c>
      <c r="DC24" s="2">
        <v>0</v>
      </c>
      <c r="DD24" s="3">
        <v>3</v>
      </c>
      <c r="DE24" s="3">
        <v>0</v>
      </c>
      <c r="DF24" s="3">
        <v>0</v>
      </c>
      <c r="DG24" s="3">
        <v>0</v>
      </c>
      <c r="DH24" s="3">
        <v>0</v>
      </c>
      <c r="DI24" s="2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5">
        <v>0</v>
      </c>
      <c r="DP24" s="3">
        <v>0</v>
      </c>
      <c r="DQ24" s="3">
        <v>0</v>
      </c>
      <c r="DR24" s="3">
        <v>0</v>
      </c>
      <c r="DS24" s="51">
        <v>0</v>
      </c>
      <c r="DT24" s="3">
        <v>0</v>
      </c>
      <c r="DU24" s="3">
        <v>0</v>
      </c>
      <c r="DV24" s="3">
        <v>0</v>
      </c>
      <c r="DW24" s="3">
        <v>0</v>
      </c>
      <c r="DX24" s="51">
        <v>0</v>
      </c>
      <c r="DY24" s="3">
        <v>0</v>
      </c>
      <c r="DZ24" s="3">
        <v>0</v>
      </c>
      <c r="EA24" s="3">
        <v>0</v>
      </c>
      <c r="EB24" s="3">
        <v>0</v>
      </c>
      <c r="EC24" s="51">
        <v>0</v>
      </c>
      <c r="ED24" s="3">
        <v>0</v>
      </c>
      <c r="EE24" s="3">
        <v>1</v>
      </c>
      <c r="EF24" s="3">
        <v>1</v>
      </c>
      <c r="EG24" s="3">
        <v>0</v>
      </c>
      <c r="EH24" s="3">
        <v>0</v>
      </c>
      <c r="EI24" s="2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2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2" t="s">
        <v>189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16" t="s">
        <v>189</v>
      </c>
    </row>
    <row r="25" spans="1:158">
      <c r="A25" t="s">
        <v>245</v>
      </c>
      <c r="B25" t="s">
        <v>43</v>
      </c>
      <c r="C25" t="s">
        <v>8</v>
      </c>
      <c r="D25">
        <v>2</v>
      </c>
      <c r="E25" t="s">
        <v>186</v>
      </c>
      <c r="F25" s="2" t="s">
        <v>351</v>
      </c>
      <c r="H25" s="3">
        <v>48.001399999999997</v>
      </c>
      <c r="I25" s="3"/>
      <c r="J25" s="3">
        <v>123.56976</v>
      </c>
      <c r="K25" s="3"/>
      <c r="L25" s="3">
        <v>1268</v>
      </c>
      <c r="M25" s="3">
        <v>25</v>
      </c>
      <c r="N25" s="3">
        <v>332</v>
      </c>
      <c r="O25" s="15">
        <v>45.5</v>
      </c>
      <c r="P25" s="16">
        <v>1.5</v>
      </c>
      <c r="Q25" s="3">
        <v>10</v>
      </c>
      <c r="R25" s="3">
        <v>11</v>
      </c>
      <c r="S25" s="3">
        <v>0</v>
      </c>
      <c r="T25" s="3">
        <v>4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18">
        <v>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18">
        <v>3</v>
      </c>
      <c r="AQ25" s="18">
        <v>0</v>
      </c>
      <c r="AR25" s="18">
        <v>1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3">
        <f t="shared" si="1"/>
        <v>200</v>
      </c>
      <c r="AZ25" s="3">
        <f t="shared" si="2"/>
        <v>110</v>
      </c>
      <c r="BA25" s="3">
        <f t="shared" si="3"/>
        <v>110</v>
      </c>
      <c r="BB25" s="3">
        <f t="shared" si="4"/>
        <v>40</v>
      </c>
      <c r="BC25" s="3">
        <f t="shared" si="5"/>
        <v>150</v>
      </c>
      <c r="BD25" s="3">
        <f t="shared" si="7"/>
        <v>40</v>
      </c>
      <c r="BE25" s="3">
        <f t="shared" si="8"/>
        <v>40</v>
      </c>
      <c r="BF25" s="3">
        <f t="shared" si="9"/>
        <v>10</v>
      </c>
      <c r="BG25" s="3">
        <f t="shared" si="10"/>
        <v>50</v>
      </c>
      <c r="BH25" s="3">
        <f t="shared" si="11"/>
        <v>150</v>
      </c>
      <c r="BI25" s="3">
        <f t="shared" si="12"/>
        <v>0</v>
      </c>
      <c r="BJ25" s="3">
        <f t="shared" si="6"/>
        <v>50</v>
      </c>
      <c r="BK25" s="15">
        <v>4</v>
      </c>
      <c r="BL25" s="3">
        <v>2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1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1">
        <f t="shared" si="13"/>
        <v>7</v>
      </c>
      <c r="CJ25" s="1">
        <f t="shared" si="14"/>
        <v>5</v>
      </c>
      <c r="CK25" s="1">
        <f t="shared" si="15"/>
        <v>6</v>
      </c>
      <c r="CL25" s="1">
        <f t="shared" si="16"/>
        <v>4</v>
      </c>
      <c r="CM25" s="1">
        <f t="shared" si="17"/>
        <v>1</v>
      </c>
      <c r="CN25" s="1">
        <f t="shared" si="18"/>
        <v>1</v>
      </c>
      <c r="CO25" s="35">
        <v>-16.899999999999999</v>
      </c>
      <c r="CP25" s="3">
        <v>28.6</v>
      </c>
      <c r="CQ25" s="3">
        <v>131</v>
      </c>
      <c r="CR25" s="3">
        <v>15</v>
      </c>
      <c r="CS25" s="3">
        <f t="shared" si="19"/>
        <v>22.184999999999999</v>
      </c>
      <c r="CT25" s="3">
        <v>4</v>
      </c>
      <c r="CU25" s="3">
        <v>75</v>
      </c>
      <c r="CV25" s="3"/>
      <c r="CW25" t="s">
        <v>189</v>
      </c>
      <c r="CX25" t="s">
        <v>189</v>
      </c>
      <c r="CY25" s="35">
        <v>20</v>
      </c>
      <c r="CZ25" s="3">
        <v>7</v>
      </c>
      <c r="DA25" s="3">
        <v>1</v>
      </c>
      <c r="DB25" s="3">
        <v>0</v>
      </c>
      <c r="DC25" s="2">
        <v>6</v>
      </c>
      <c r="DD25" s="3">
        <v>8</v>
      </c>
      <c r="DE25" s="3">
        <v>0</v>
      </c>
      <c r="DF25" s="3">
        <v>0</v>
      </c>
      <c r="DG25" s="3">
        <v>0</v>
      </c>
      <c r="DH25" s="3">
        <v>0</v>
      </c>
      <c r="DI25" s="2">
        <v>1</v>
      </c>
      <c r="DJ25" s="3">
        <v>0</v>
      </c>
      <c r="DK25" s="3">
        <v>1</v>
      </c>
      <c r="DL25" s="3">
        <v>0</v>
      </c>
      <c r="DM25" s="3">
        <v>0</v>
      </c>
      <c r="DN25" s="3">
        <v>0</v>
      </c>
      <c r="DO25" s="35">
        <v>0</v>
      </c>
      <c r="DP25" s="3">
        <v>0</v>
      </c>
      <c r="DQ25" s="3">
        <v>0</v>
      </c>
      <c r="DR25" s="3">
        <v>0</v>
      </c>
      <c r="DS25" s="51">
        <v>0</v>
      </c>
      <c r="DT25" s="3">
        <v>0</v>
      </c>
      <c r="DU25" s="3">
        <v>0</v>
      </c>
      <c r="DV25" s="3">
        <v>0</v>
      </c>
      <c r="DW25" s="3">
        <v>0</v>
      </c>
      <c r="DX25" s="51">
        <v>0</v>
      </c>
      <c r="DY25" s="3">
        <v>0</v>
      </c>
      <c r="DZ25" s="3">
        <v>0</v>
      </c>
      <c r="EA25" s="3">
        <v>0</v>
      </c>
      <c r="EB25" s="3">
        <v>0</v>
      </c>
      <c r="EC25" s="51">
        <v>0</v>
      </c>
      <c r="ED25" s="3">
        <v>7</v>
      </c>
      <c r="EE25" s="3">
        <v>4</v>
      </c>
      <c r="EF25" s="3">
        <v>6</v>
      </c>
      <c r="EG25" s="3">
        <v>0</v>
      </c>
      <c r="EH25" s="3">
        <v>0</v>
      </c>
      <c r="EI25" s="2">
        <v>6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2">
        <v>0</v>
      </c>
      <c r="EP25" s="1">
        <v>0</v>
      </c>
      <c r="EQ25" s="1">
        <v>0</v>
      </c>
      <c r="ER25" s="3">
        <v>0</v>
      </c>
      <c r="ES25" s="3">
        <v>0</v>
      </c>
      <c r="ET25" s="3">
        <v>0</v>
      </c>
      <c r="EU25" s="3">
        <v>0</v>
      </c>
      <c r="EV25" s="2" t="s">
        <v>189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16" t="s">
        <v>189</v>
      </c>
    </row>
    <row r="26" spans="1:158">
      <c r="A26" t="s">
        <v>245</v>
      </c>
      <c r="B26" t="s">
        <v>43</v>
      </c>
      <c r="C26" t="s">
        <v>8</v>
      </c>
      <c r="D26">
        <v>2</v>
      </c>
      <c r="E26" t="s">
        <v>187</v>
      </c>
      <c r="F26" s="2" t="s">
        <v>352</v>
      </c>
      <c r="H26" s="3">
        <v>48.001620000000003</v>
      </c>
      <c r="I26" s="3"/>
      <c r="J26" s="3">
        <v>123.56984</v>
      </c>
      <c r="K26" s="3"/>
      <c r="L26" s="3">
        <v>1276</v>
      </c>
      <c r="M26" s="3">
        <v>19.8</v>
      </c>
      <c r="N26" s="3">
        <v>315</v>
      </c>
      <c r="O26" s="15">
        <v>43.4</v>
      </c>
      <c r="P26" s="16">
        <v>1</v>
      </c>
      <c r="Q26" s="3">
        <v>10</v>
      </c>
      <c r="R26" s="3">
        <v>9</v>
      </c>
      <c r="S26" s="3">
        <v>0</v>
      </c>
      <c r="T26" s="3">
        <v>4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18">
        <v>4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3">
        <f t="shared" si="1"/>
        <v>170</v>
      </c>
      <c r="AZ26" s="3">
        <f t="shared" si="2"/>
        <v>90</v>
      </c>
      <c r="BA26" s="3">
        <f t="shared" si="3"/>
        <v>90</v>
      </c>
      <c r="BB26" s="3">
        <f t="shared" si="4"/>
        <v>40</v>
      </c>
      <c r="BC26" s="3">
        <f t="shared" si="5"/>
        <v>130</v>
      </c>
      <c r="BD26" s="3">
        <f t="shared" si="7"/>
        <v>40</v>
      </c>
      <c r="BE26" s="3">
        <f t="shared" si="8"/>
        <v>40</v>
      </c>
      <c r="BF26" s="3">
        <f t="shared" si="9"/>
        <v>0</v>
      </c>
      <c r="BG26" s="3">
        <f t="shared" si="10"/>
        <v>40</v>
      </c>
      <c r="BH26" s="3">
        <f t="shared" si="11"/>
        <v>130</v>
      </c>
      <c r="BI26" s="3">
        <f t="shared" si="12"/>
        <v>0</v>
      </c>
      <c r="BJ26" s="3">
        <f t="shared" si="6"/>
        <v>40</v>
      </c>
      <c r="BK26" s="15">
        <v>2</v>
      </c>
      <c r="BL26" s="3">
        <v>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1">
        <f t="shared" si="13"/>
        <v>4</v>
      </c>
      <c r="CJ26" s="1">
        <f t="shared" si="14"/>
        <v>2</v>
      </c>
      <c r="CK26" s="1">
        <f t="shared" si="15"/>
        <v>4</v>
      </c>
      <c r="CL26" s="1">
        <f t="shared" si="16"/>
        <v>2</v>
      </c>
      <c r="CM26" s="1">
        <f t="shared" si="17"/>
        <v>0</v>
      </c>
      <c r="CN26" s="1">
        <f t="shared" si="18"/>
        <v>0</v>
      </c>
      <c r="CO26" s="35">
        <v>-6.1</v>
      </c>
      <c r="CP26" s="3">
        <v>52.2</v>
      </c>
      <c r="CQ26" s="3">
        <v>166</v>
      </c>
      <c r="CR26" s="3">
        <v>16</v>
      </c>
      <c r="CS26" s="3">
        <f t="shared" si="19"/>
        <v>27.535999999999998</v>
      </c>
      <c r="CT26" s="3">
        <v>0</v>
      </c>
      <c r="CU26" s="3">
        <v>50</v>
      </c>
      <c r="CV26" s="3"/>
      <c r="CW26" t="s">
        <v>189</v>
      </c>
      <c r="CX26" t="s">
        <v>189</v>
      </c>
      <c r="CY26" s="35">
        <v>24</v>
      </c>
      <c r="CZ26" s="3">
        <v>8</v>
      </c>
      <c r="DA26" s="3">
        <v>1</v>
      </c>
      <c r="DB26" s="3">
        <v>0</v>
      </c>
      <c r="DC26" s="2">
        <v>3</v>
      </c>
      <c r="DD26" s="3">
        <v>14</v>
      </c>
      <c r="DE26" s="3">
        <v>3</v>
      </c>
      <c r="DF26" s="3">
        <v>1</v>
      </c>
      <c r="DG26" s="3">
        <v>0</v>
      </c>
      <c r="DH26" s="3">
        <v>0</v>
      </c>
      <c r="DI26" s="2">
        <v>7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5">
        <v>0</v>
      </c>
      <c r="DP26" s="3">
        <v>0</v>
      </c>
      <c r="DQ26" s="3">
        <v>0</v>
      </c>
      <c r="DR26" s="3">
        <v>0</v>
      </c>
      <c r="DS26" s="51">
        <v>0</v>
      </c>
      <c r="DT26" s="3">
        <v>0</v>
      </c>
      <c r="DU26" s="3">
        <v>0</v>
      </c>
      <c r="DV26" s="3">
        <v>0</v>
      </c>
      <c r="DW26" s="3">
        <v>0</v>
      </c>
      <c r="DX26" s="51">
        <v>0</v>
      </c>
      <c r="DY26" s="3">
        <v>0</v>
      </c>
      <c r="DZ26" s="3">
        <v>0</v>
      </c>
      <c r="EA26" s="3">
        <v>0</v>
      </c>
      <c r="EB26" s="3">
        <v>0</v>
      </c>
      <c r="EC26" s="51">
        <v>0</v>
      </c>
      <c r="ED26" s="3">
        <v>16</v>
      </c>
      <c r="EE26" s="3">
        <v>9</v>
      </c>
      <c r="EF26" s="3">
        <v>5</v>
      </c>
      <c r="EG26" s="3">
        <v>0</v>
      </c>
      <c r="EH26" s="3">
        <v>0</v>
      </c>
      <c r="EI26" s="2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2">
        <v>0</v>
      </c>
      <c r="EP26" s="1">
        <v>5</v>
      </c>
      <c r="EQ26" s="1">
        <v>0</v>
      </c>
      <c r="ER26" s="3">
        <v>0</v>
      </c>
      <c r="ES26" s="3">
        <v>0</v>
      </c>
      <c r="ET26" s="3">
        <v>0</v>
      </c>
      <c r="EU26" s="3">
        <v>0</v>
      </c>
      <c r="EV26" s="2">
        <v>2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16" t="s">
        <v>189</v>
      </c>
    </row>
    <row r="27" spans="1:158">
      <c r="A27" t="s">
        <v>245</v>
      </c>
      <c r="B27" t="s">
        <v>43</v>
      </c>
      <c r="C27" t="s">
        <v>8</v>
      </c>
      <c r="D27">
        <v>3</v>
      </c>
      <c r="E27" t="s">
        <v>186</v>
      </c>
      <c r="F27" s="2" t="s">
        <v>350</v>
      </c>
      <c r="H27" s="3">
        <v>48.001359999999998</v>
      </c>
      <c r="I27" s="3"/>
      <c r="J27" s="3">
        <v>123.57028</v>
      </c>
      <c r="K27" s="3"/>
      <c r="L27" s="3">
        <v>1257</v>
      </c>
      <c r="M27" s="3">
        <v>25.8</v>
      </c>
      <c r="N27" s="3">
        <v>320</v>
      </c>
      <c r="O27" s="15">
        <v>28.3</v>
      </c>
      <c r="P27" s="16">
        <v>1.3</v>
      </c>
      <c r="Q27" s="3">
        <v>10</v>
      </c>
      <c r="R27" s="3">
        <v>17</v>
      </c>
      <c r="S27" s="3">
        <v>1</v>
      </c>
      <c r="T27" s="3">
        <v>5</v>
      </c>
      <c r="U27" s="3">
        <v>1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19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18">
        <v>1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3">
        <f t="shared" si="1"/>
        <v>270</v>
      </c>
      <c r="AZ27" s="3">
        <f t="shared" si="2"/>
        <v>170</v>
      </c>
      <c r="BA27" s="3">
        <f t="shared" si="3"/>
        <v>180</v>
      </c>
      <c r="BB27" s="3">
        <f t="shared" si="4"/>
        <v>60</v>
      </c>
      <c r="BC27" s="3">
        <f t="shared" si="5"/>
        <v>230</v>
      </c>
      <c r="BD27" s="3">
        <f t="shared" si="7"/>
        <v>40</v>
      </c>
      <c r="BE27" s="3">
        <f t="shared" si="8"/>
        <v>40</v>
      </c>
      <c r="BF27" s="3">
        <f t="shared" si="9"/>
        <v>0</v>
      </c>
      <c r="BG27" s="3">
        <f t="shared" si="10"/>
        <v>40</v>
      </c>
      <c r="BH27" s="3">
        <f t="shared" si="11"/>
        <v>210</v>
      </c>
      <c r="BI27" s="3">
        <f t="shared" si="12"/>
        <v>10</v>
      </c>
      <c r="BJ27" s="3">
        <f t="shared" si="6"/>
        <v>50</v>
      </c>
      <c r="BK27" s="15">
        <v>6</v>
      </c>
      <c r="BL27" s="3">
        <v>5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1</v>
      </c>
      <c r="CF27" s="3">
        <v>0</v>
      </c>
      <c r="CG27" s="3">
        <v>0</v>
      </c>
      <c r="CH27" s="3">
        <v>0</v>
      </c>
      <c r="CI27" s="1">
        <f t="shared" si="13"/>
        <v>12</v>
      </c>
      <c r="CJ27" s="1">
        <f t="shared" si="14"/>
        <v>7</v>
      </c>
      <c r="CK27" s="1">
        <f t="shared" si="15"/>
        <v>11</v>
      </c>
      <c r="CL27" s="1">
        <f t="shared" si="16"/>
        <v>6</v>
      </c>
      <c r="CM27" s="1">
        <f t="shared" si="17"/>
        <v>1</v>
      </c>
      <c r="CN27" s="1">
        <f t="shared" si="18"/>
        <v>1</v>
      </c>
      <c r="CO27" s="35">
        <v>-27.4</v>
      </c>
      <c r="CP27" s="3">
        <v>76.400000000000006</v>
      </c>
      <c r="CQ27" s="3">
        <v>143</v>
      </c>
      <c r="CR27" s="3">
        <v>9</v>
      </c>
      <c r="CS27" s="3">
        <f t="shared" si="19"/>
        <v>15.336000000000002</v>
      </c>
      <c r="CT27" s="3">
        <v>4</v>
      </c>
      <c r="CU27" s="3">
        <v>30</v>
      </c>
      <c r="CV27" s="3"/>
      <c r="CW27" t="s">
        <v>189</v>
      </c>
      <c r="CX27" t="s">
        <v>189</v>
      </c>
      <c r="CY27" s="35">
        <v>3</v>
      </c>
      <c r="CZ27" s="3">
        <v>0</v>
      </c>
      <c r="DA27" s="3">
        <v>0</v>
      </c>
      <c r="DB27" s="3">
        <v>2</v>
      </c>
      <c r="DC27" s="2">
        <v>4</v>
      </c>
      <c r="DD27" s="3">
        <v>4</v>
      </c>
      <c r="DE27" s="3">
        <v>0</v>
      </c>
      <c r="DF27" s="3">
        <v>0</v>
      </c>
      <c r="DG27" s="3">
        <v>0</v>
      </c>
      <c r="DH27" s="3">
        <v>0</v>
      </c>
      <c r="DI27" s="2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5">
        <v>0</v>
      </c>
      <c r="DP27" s="3">
        <v>0</v>
      </c>
      <c r="DQ27" s="3">
        <v>0</v>
      </c>
      <c r="DR27" s="3">
        <v>0</v>
      </c>
      <c r="DS27" s="51">
        <v>0</v>
      </c>
      <c r="DT27" s="3">
        <v>0</v>
      </c>
      <c r="DU27" s="3">
        <v>0</v>
      </c>
      <c r="DV27" s="3">
        <v>0</v>
      </c>
      <c r="DW27" s="3">
        <v>0</v>
      </c>
      <c r="DX27" s="51">
        <v>0</v>
      </c>
      <c r="DY27" s="3">
        <v>0</v>
      </c>
      <c r="DZ27" s="3">
        <v>0</v>
      </c>
      <c r="EA27" s="3">
        <v>0</v>
      </c>
      <c r="EB27" s="3">
        <v>0</v>
      </c>
      <c r="EC27" s="51">
        <v>0</v>
      </c>
      <c r="ED27" s="3">
        <v>7</v>
      </c>
      <c r="EE27" s="3">
        <v>6</v>
      </c>
      <c r="EF27" s="3">
        <v>1</v>
      </c>
      <c r="EG27" s="3">
        <v>0</v>
      </c>
      <c r="EH27" s="3">
        <v>0</v>
      </c>
      <c r="EI27" s="2">
        <v>6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2">
        <v>0</v>
      </c>
      <c r="EP27" s="1">
        <v>13</v>
      </c>
      <c r="EQ27" s="1">
        <v>3</v>
      </c>
      <c r="ER27" s="3">
        <v>0</v>
      </c>
      <c r="ES27" s="3">
        <v>0</v>
      </c>
      <c r="ET27" s="3">
        <v>0</v>
      </c>
      <c r="EU27" s="3">
        <v>0</v>
      </c>
      <c r="EV27" s="2">
        <v>8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16" t="s">
        <v>189</v>
      </c>
    </row>
    <row r="28" spans="1:158">
      <c r="A28" t="s">
        <v>245</v>
      </c>
      <c r="B28" t="s">
        <v>43</v>
      </c>
      <c r="C28" t="s">
        <v>8</v>
      </c>
      <c r="D28">
        <v>3</v>
      </c>
      <c r="E28" t="s">
        <v>187</v>
      </c>
      <c r="F28" s="2" t="s">
        <v>349</v>
      </c>
      <c r="H28" s="3">
        <v>48.001620000000003</v>
      </c>
      <c r="I28" s="3"/>
      <c r="J28" s="3">
        <v>123.57038</v>
      </c>
      <c r="K28" s="3"/>
      <c r="L28" s="3">
        <v>1251</v>
      </c>
      <c r="M28" s="3">
        <v>31.3</v>
      </c>
      <c r="N28" s="3">
        <v>340</v>
      </c>
      <c r="O28" s="15">
        <v>27.8</v>
      </c>
      <c r="P28" s="16">
        <v>0.9</v>
      </c>
      <c r="Q28" s="3">
        <v>10</v>
      </c>
      <c r="R28" s="3">
        <v>8</v>
      </c>
      <c r="S28" s="3">
        <v>0</v>
      </c>
      <c r="T28" s="3">
        <v>6</v>
      </c>
      <c r="U28" s="3">
        <v>4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19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18">
        <v>1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3">
        <f t="shared" si="1"/>
        <v>190</v>
      </c>
      <c r="AZ28" s="3">
        <f t="shared" si="2"/>
        <v>80</v>
      </c>
      <c r="BA28" s="3">
        <f t="shared" si="3"/>
        <v>80</v>
      </c>
      <c r="BB28" s="3">
        <f t="shared" si="4"/>
        <v>60</v>
      </c>
      <c r="BC28" s="3">
        <f t="shared" si="5"/>
        <v>140</v>
      </c>
      <c r="BD28" s="3">
        <f t="shared" si="7"/>
        <v>50</v>
      </c>
      <c r="BE28" s="3">
        <f t="shared" si="8"/>
        <v>50</v>
      </c>
      <c r="BF28" s="3">
        <f t="shared" si="9"/>
        <v>0</v>
      </c>
      <c r="BG28" s="3">
        <f t="shared" si="10"/>
        <v>50</v>
      </c>
      <c r="BH28" s="3">
        <f t="shared" si="11"/>
        <v>130</v>
      </c>
      <c r="BI28" s="3">
        <f t="shared" si="12"/>
        <v>0</v>
      </c>
      <c r="BJ28" s="3">
        <f t="shared" si="6"/>
        <v>60</v>
      </c>
      <c r="BK28" s="15">
        <v>1</v>
      </c>
      <c r="BL28" s="3">
        <v>4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1">
        <f t="shared" si="13"/>
        <v>5</v>
      </c>
      <c r="CJ28" s="1">
        <f t="shared" si="14"/>
        <v>1</v>
      </c>
      <c r="CK28" s="1">
        <f t="shared" si="15"/>
        <v>5</v>
      </c>
      <c r="CL28" s="1">
        <f t="shared" si="16"/>
        <v>1</v>
      </c>
      <c r="CM28" s="1">
        <f t="shared" si="17"/>
        <v>0</v>
      </c>
      <c r="CN28" s="1">
        <f t="shared" si="18"/>
        <v>0</v>
      </c>
      <c r="CO28" s="35">
        <v>-15.6</v>
      </c>
      <c r="CP28" s="3">
        <v>41.3</v>
      </c>
      <c r="CQ28" s="3">
        <v>127</v>
      </c>
      <c r="CR28" s="3">
        <v>12</v>
      </c>
      <c r="CS28" s="3">
        <f t="shared" si="19"/>
        <v>17.111999999999998</v>
      </c>
      <c r="CT28" s="3">
        <v>1</v>
      </c>
      <c r="CU28" s="3">
        <v>0</v>
      </c>
      <c r="CV28" s="3"/>
      <c r="CW28" t="s">
        <v>189</v>
      </c>
      <c r="CX28" t="s">
        <v>189</v>
      </c>
      <c r="CY28" s="35">
        <v>10</v>
      </c>
      <c r="CZ28" s="3">
        <v>9</v>
      </c>
      <c r="DA28" s="3">
        <v>0</v>
      </c>
      <c r="DB28" s="3">
        <v>1</v>
      </c>
      <c r="DC28" s="2">
        <v>0</v>
      </c>
      <c r="DD28" s="3">
        <v>4</v>
      </c>
      <c r="DE28" s="3">
        <v>0</v>
      </c>
      <c r="DF28" s="3">
        <v>0</v>
      </c>
      <c r="DG28" s="3">
        <v>0</v>
      </c>
      <c r="DH28" s="3">
        <v>0</v>
      </c>
      <c r="DI28" s="2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5">
        <v>0</v>
      </c>
      <c r="DP28" s="3">
        <v>0</v>
      </c>
      <c r="DQ28" s="3">
        <v>0</v>
      </c>
      <c r="DR28" s="3">
        <v>0</v>
      </c>
      <c r="DS28" s="51">
        <v>0</v>
      </c>
      <c r="DT28" s="3">
        <v>0</v>
      </c>
      <c r="DU28" s="3">
        <v>0</v>
      </c>
      <c r="DV28" s="3">
        <v>0</v>
      </c>
      <c r="DW28" s="3">
        <v>0</v>
      </c>
      <c r="DX28" s="51">
        <v>0</v>
      </c>
      <c r="DY28" s="3">
        <v>0</v>
      </c>
      <c r="DZ28" s="3">
        <v>0</v>
      </c>
      <c r="EA28" s="3">
        <v>0</v>
      </c>
      <c r="EB28" s="3">
        <v>0</v>
      </c>
      <c r="EC28" s="51">
        <v>0</v>
      </c>
      <c r="ED28" s="3">
        <v>4</v>
      </c>
      <c r="EE28" s="3">
        <v>2</v>
      </c>
      <c r="EF28" s="3">
        <v>1</v>
      </c>
      <c r="EG28" s="3">
        <v>0</v>
      </c>
      <c r="EH28" s="3">
        <v>0</v>
      </c>
      <c r="EI28" s="2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2">
        <v>0</v>
      </c>
      <c r="EP28" s="3">
        <v>2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2">
        <v>1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16" t="s">
        <v>189</v>
      </c>
    </row>
    <row r="29" spans="1:158">
      <c r="A29" t="s">
        <v>245</v>
      </c>
      <c r="B29" t="s">
        <v>43</v>
      </c>
      <c r="C29" t="s">
        <v>8</v>
      </c>
      <c r="D29">
        <v>4</v>
      </c>
      <c r="E29" t="s">
        <v>186</v>
      </c>
      <c r="F29" s="2" t="s">
        <v>347</v>
      </c>
      <c r="H29" s="3">
        <v>48.001139999999999</v>
      </c>
      <c r="I29" s="3"/>
      <c r="J29" s="3">
        <v>123.57096</v>
      </c>
      <c r="K29" s="3"/>
      <c r="L29" s="3">
        <v>1263</v>
      </c>
      <c r="M29" s="3">
        <v>21.6</v>
      </c>
      <c r="N29" s="3">
        <v>330</v>
      </c>
      <c r="O29" s="15">
        <v>33.200000000000003</v>
      </c>
      <c r="P29" s="16">
        <v>1.2</v>
      </c>
      <c r="Q29" s="3">
        <v>10</v>
      </c>
      <c r="R29" s="3">
        <v>1</v>
      </c>
      <c r="S29" s="3">
        <v>0</v>
      </c>
      <c r="T29" s="3">
        <v>1</v>
      </c>
      <c r="U29" s="3">
        <v>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19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18">
        <v>10</v>
      </c>
      <c r="AQ29" s="18">
        <v>0</v>
      </c>
      <c r="AR29" s="18">
        <v>1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3">
        <f t="shared" si="1"/>
        <v>160</v>
      </c>
      <c r="AZ29" s="3">
        <f t="shared" si="2"/>
        <v>10</v>
      </c>
      <c r="BA29" s="3">
        <f t="shared" si="3"/>
        <v>10</v>
      </c>
      <c r="BB29" s="3">
        <f t="shared" si="4"/>
        <v>10</v>
      </c>
      <c r="BC29" s="3">
        <f t="shared" si="5"/>
        <v>20</v>
      </c>
      <c r="BD29" s="3">
        <f t="shared" si="7"/>
        <v>130</v>
      </c>
      <c r="BE29" s="3">
        <f t="shared" si="8"/>
        <v>130</v>
      </c>
      <c r="BF29" s="3">
        <f t="shared" si="9"/>
        <v>10</v>
      </c>
      <c r="BG29" s="3">
        <f t="shared" si="10"/>
        <v>140</v>
      </c>
      <c r="BH29" s="3">
        <f t="shared" si="11"/>
        <v>140</v>
      </c>
      <c r="BI29" s="3">
        <f t="shared" si="12"/>
        <v>0</v>
      </c>
      <c r="BJ29" s="3">
        <f t="shared" si="6"/>
        <v>20</v>
      </c>
      <c r="BK29" s="15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1">
        <f t="shared" si="13"/>
        <v>0</v>
      </c>
      <c r="CJ29" s="1">
        <f t="shared" si="14"/>
        <v>0</v>
      </c>
      <c r="CK29" s="1">
        <f t="shared" si="15"/>
        <v>0</v>
      </c>
      <c r="CL29" s="1">
        <f t="shared" si="16"/>
        <v>0</v>
      </c>
      <c r="CM29" s="1">
        <f t="shared" si="17"/>
        <v>0</v>
      </c>
      <c r="CN29" s="1">
        <f t="shared" si="18"/>
        <v>0</v>
      </c>
      <c r="CO29" s="35">
        <v>-19.3</v>
      </c>
      <c r="CP29" s="3">
        <v>77</v>
      </c>
      <c r="CQ29" s="3">
        <v>154</v>
      </c>
      <c r="CR29" s="3">
        <v>13</v>
      </c>
      <c r="CS29" s="3">
        <f t="shared" si="19"/>
        <v>22.529</v>
      </c>
      <c r="CT29" s="3">
        <v>3</v>
      </c>
      <c r="CU29" s="3">
        <v>0</v>
      </c>
      <c r="CV29" s="3"/>
      <c r="CW29" t="s">
        <v>189</v>
      </c>
      <c r="CX29" t="s">
        <v>189</v>
      </c>
      <c r="CY29" s="35">
        <v>2</v>
      </c>
      <c r="CZ29" s="3">
        <v>3</v>
      </c>
      <c r="DA29" s="3">
        <v>1</v>
      </c>
      <c r="DB29" s="3">
        <v>1</v>
      </c>
      <c r="DC29" s="2">
        <v>0</v>
      </c>
      <c r="DD29" s="3">
        <v>0</v>
      </c>
      <c r="DE29" s="3">
        <v>1</v>
      </c>
      <c r="DF29" s="3">
        <v>0</v>
      </c>
      <c r="DG29" s="3">
        <v>0</v>
      </c>
      <c r="DH29" s="3">
        <v>0</v>
      </c>
      <c r="DI29" s="2">
        <v>0</v>
      </c>
      <c r="DJ29" s="3">
        <v>9</v>
      </c>
      <c r="DK29" s="3">
        <v>16</v>
      </c>
      <c r="DL29" s="3">
        <v>1</v>
      </c>
      <c r="DM29" s="3">
        <v>1</v>
      </c>
      <c r="DN29" s="3">
        <v>0</v>
      </c>
      <c r="DO29" s="35">
        <v>0</v>
      </c>
      <c r="DP29" s="3">
        <v>0</v>
      </c>
      <c r="DQ29" s="3">
        <v>0</v>
      </c>
      <c r="DR29" s="3">
        <v>0</v>
      </c>
      <c r="DS29" s="51">
        <v>0</v>
      </c>
      <c r="DT29" s="3">
        <v>0</v>
      </c>
      <c r="DU29" s="3">
        <v>0</v>
      </c>
      <c r="DV29" s="3">
        <v>0</v>
      </c>
      <c r="DW29" s="3">
        <v>0</v>
      </c>
      <c r="DX29" s="51">
        <v>0</v>
      </c>
      <c r="DY29" s="3">
        <v>0</v>
      </c>
      <c r="DZ29" s="3">
        <v>0</v>
      </c>
      <c r="EA29" s="3">
        <v>0</v>
      </c>
      <c r="EB29" s="3">
        <v>0</v>
      </c>
      <c r="EC29" s="51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2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2">
        <v>0</v>
      </c>
      <c r="EP29" s="3">
        <v>6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2">
        <v>2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16" t="s">
        <v>189</v>
      </c>
    </row>
    <row r="30" spans="1:158">
      <c r="A30" t="s">
        <v>245</v>
      </c>
      <c r="B30" t="s">
        <v>43</v>
      </c>
      <c r="C30" t="s">
        <v>8</v>
      </c>
      <c r="D30">
        <v>4</v>
      </c>
      <c r="E30" t="s">
        <v>187</v>
      </c>
      <c r="F30" s="2" t="s">
        <v>348</v>
      </c>
      <c r="H30" s="3">
        <v>48.001350000000002</v>
      </c>
      <c r="I30" s="3"/>
      <c r="J30" s="3">
        <v>123.57092</v>
      </c>
      <c r="K30" s="3"/>
      <c r="L30" s="3">
        <v>1256</v>
      </c>
      <c r="M30" s="3">
        <v>17.100000000000001</v>
      </c>
      <c r="N30" s="3">
        <v>324</v>
      </c>
      <c r="O30" s="15">
        <v>37.5</v>
      </c>
      <c r="P30" s="16">
        <v>1.3</v>
      </c>
      <c r="Q30" s="3">
        <v>10</v>
      </c>
      <c r="R30" s="3">
        <v>5</v>
      </c>
      <c r="S30" s="3">
        <v>0</v>
      </c>
      <c r="T30" s="3">
        <v>0</v>
      </c>
      <c r="U30" s="3">
        <v>7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19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18">
        <v>4</v>
      </c>
      <c r="AQ30" s="18">
        <v>0</v>
      </c>
      <c r="AR30" s="18">
        <v>1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3">
        <f t="shared" si="1"/>
        <v>180</v>
      </c>
      <c r="AZ30" s="3">
        <f t="shared" si="2"/>
        <v>50</v>
      </c>
      <c r="BA30" s="3">
        <f t="shared" si="3"/>
        <v>50</v>
      </c>
      <c r="BB30" s="3">
        <f t="shared" si="4"/>
        <v>0</v>
      </c>
      <c r="BC30" s="3">
        <f t="shared" si="5"/>
        <v>50</v>
      </c>
      <c r="BD30" s="3">
        <f t="shared" si="7"/>
        <v>120</v>
      </c>
      <c r="BE30" s="3">
        <f t="shared" si="8"/>
        <v>120</v>
      </c>
      <c r="BF30" s="3">
        <f t="shared" si="9"/>
        <v>10</v>
      </c>
      <c r="BG30" s="3">
        <f t="shared" si="10"/>
        <v>130</v>
      </c>
      <c r="BH30" s="3">
        <f t="shared" si="11"/>
        <v>170</v>
      </c>
      <c r="BI30" s="3">
        <f t="shared" si="12"/>
        <v>0</v>
      </c>
      <c r="BJ30" s="3">
        <f t="shared" si="6"/>
        <v>10</v>
      </c>
      <c r="BK30" s="15">
        <v>2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1">
        <f t="shared" si="13"/>
        <v>2</v>
      </c>
      <c r="CJ30" s="1">
        <f t="shared" si="14"/>
        <v>2</v>
      </c>
      <c r="CK30" s="1">
        <f t="shared" si="15"/>
        <v>2</v>
      </c>
      <c r="CL30" s="1">
        <f t="shared" si="16"/>
        <v>2</v>
      </c>
      <c r="CM30" s="1">
        <f t="shared" si="17"/>
        <v>0</v>
      </c>
      <c r="CN30" s="1">
        <f t="shared" si="18"/>
        <v>0</v>
      </c>
      <c r="CO30" s="35">
        <v>-15.4</v>
      </c>
      <c r="CP30" s="3">
        <v>29.4</v>
      </c>
      <c r="CQ30" s="3">
        <v>110</v>
      </c>
      <c r="CR30" s="3">
        <v>11</v>
      </c>
      <c r="CS30" s="3">
        <f t="shared" si="19"/>
        <v>13.794</v>
      </c>
      <c r="CT30" s="3">
        <v>2</v>
      </c>
      <c r="CU30" s="3">
        <v>50</v>
      </c>
      <c r="CV30" s="3"/>
      <c r="CW30" t="s">
        <v>189</v>
      </c>
      <c r="CX30" t="s">
        <v>189</v>
      </c>
      <c r="CY30" s="35">
        <v>3</v>
      </c>
      <c r="CZ30" s="3">
        <v>2</v>
      </c>
      <c r="DA30" s="3">
        <v>0</v>
      </c>
      <c r="DB30" s="3">
        <v>1</v>
      </c>
      <c r="DC30" s="2">
        <v>1</v>
      </c>
      <c r="DD30" s="3">
        <v>4</v>
      </c>
      <c r="DE30" s="3">
        <v>0</v>
      </c>
      <c r="DF30" s="3">
        <v>0</v>
      </c>
      <c r="DG30" s="3">
        <v>0</v>
      </c>
      <c r="DH30" s="3">
        <v>0</v>
      </c>
      <c r="DI30" s="2">
        <v>0</v>
      </c>
      <c r="DJ30" s="3">
        <v>1</v>
      </c>
      <c r="DK30" s="3">
        <v>1</v>
      </c>
      <c r="DL30" s="3">
        <v>0</v>
      </c>
      <c r="DM30" s="3">
        <v>1</v>
      </c>
      <c r="DN30" s="3">
        <v>0</v>
      </c>
      <c r="DO30" s="35">
        <v>0</v>
      </c>
      <c r="DP30" s="3">
        <v>0</v>
      </c>
      <c r="DQ30" s="3">
        <v>0</v>
      </c>
      <c r="DR30" s="3">
        <v>0</v>
      </c>
      <c r="DS30" s="51">
        <v>0</v>
      </c>
      <c r="DT30" s="3">
        <v>0</v>
      </c>
      <c r="DU30" s="3">
        <v>0</v>
      </c>
      <c r="DV30" s="3">
        <v>0</v>
      </c>
      <c r="DW30" s="3">
        <v>0</v>
      </c>
      <c r="DX30" s="51">
        <v>0</v>
      </c>
      <c r="DY30" s="3">
        <v>0</v>
      </c>
      <c r="DZ30" s="3">
        <v>0</v>
      </c>
      <c r="EA30" s="3">
        <v>0</v>
      </c>
      <c r="EB30" s="3">
        <v>0</v>
      </c>
      <c r="EC30" s="51">
        <v>0</v>
      </c>
      <c r="ED30" s="3">
        <v>4</v>
      </c>
      <c r="EE30" s="3">
        <v>1</v>
      </c>
      <c r="EF30" s="3">
        <v>1</v>
      </c>
      <c r="EG30" s="3">
        <v>0</v>
      </c>
      <c r="EH30" s="3">
        <v>0</v>
      </c>
      <c r="EI30" s="2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2">
        <v>0</v>
      </c>
      <c r="EP30" s="3">
        <v>9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2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16" t="s">
        <v>189</v>
      </c>
    </row>
    <row r="31" spans="1:158">
      <c r="A31" t="s">
        <v>245</v>
      </c>
      <c r="B31" t="s">
        <v>43</v>
      </c>
      <c r="C31" t="s">
        <v>8</v>
      </c>
      <c r="D31">
        <v>5</v>
      </c>
      <c r="E31" t="s">
        <v>186</v>
      </c>
      <c r="F31" s="2" t="s">
        <v>346</v>
      </c>
      <c r="H31" s="3">
        <v>48.001600000000003</v>
      </c>
      <c r="I31" s="3"/>
      <c r="J31" s="3">
        <v>123.57083</v>
      </c>
      <c r="K31" s="3"/>
      <c r="L31" s="3">
        <v>1249</v>
      </c>
      <c r="M31" s="3">
        <v>70</v>
      </c>
      <c r="N31" s="3">
        <v>320</v>
      </c>
      <c r="O31" s="15">
        <v>26.6</v>
      </c>
      <c r="P31" s="16">
        <v>0.8</v>
      </c>
      <c r="Q31" s="3">
        <v>10</v>
      </c>
      <c r="R31" s="3">
        <v>4</v>
      </c>
      <c r="S31" s="3">
        <v>0</v>
      </c>
      <c r="T31" s="3">
        <v>2</v>
      </c>
      <c r="U31" s="3">
        <v>4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19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18">
        <v>11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3">
        <f t="shared" si="1"/>
        <v>210</v>
      </c>
      <c r="AZ31" s="3">
        <f t="shared" si="2"/>
        <v>40</v>
      </c>
      <c r="BA31" s="3">
        <f t="shared" si="3"/>
        <v>40</v>
      </c>
      <c r="BB31" s="3">
        <f t="shared" si="4"/>
        <v>20</v>
      </c>
      <c r="BC31" s="3">
        <f t="shared" si="5"/>
        <v>60</v>
      </c>
      <c r="BD31" s="3">
        <f t="shared" si="7"/>
        <v>150</v>
      </c>
      <c r="BE31" s="3">
        <f t="shared" si="8"/>
        <v>150</v>
      </c>
      <c r="BF31" s="3">
        <f t="shared" si="9"/>
        <v>0</v>
      </c>
      <c r="BG31" s="3">
        <f t="shared" si="10"/>
        <v>150</v>
      </c>
      <c r="BH31" s="3">
        <f t="shared" si="11"/>
        <v>190</v>
      </c>
      <c r="BI31" s="3">
        <f t="shared" si="12"/>
        <v>0</v>
      </c>
      <c r="BJ31" s="3">
        <f t="shared" si="6"/>
        <v>20</v>
      </c>
      <c r="BK31" s="15">
        <v>2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1">
        <f t="shared" si="13"/>
        <v>2</v>
      </c>
      <c r="CJ31" s="1">
        <f t="shared" si="14"/>
        <v>2</v>
      </c>
      <c r="CK31" s="1">
        <f t="shared" si="15"/>
        <v>2</v>
      </c>
      <c r="CL31" s="1">
        <f t="shared" si="16"/>
        <v>2</v>
      </c>
      <c r="CM31" s="1">
        <f t="shared" si="17"/>
        <v>0</v>
      </c>
      <c r="CN31" s="1">
        <f t="shared" si="18"/>
        <v>0</v>
      </c>
      <c r="CO31" s="35">
        <v>-23.8</v>
      </c>
      <c r="CP31" s="3">
        <v>64.3</v>
      </c>
      <c r="CQ31" s="3">
        <v>155</v>
      </c>
      <c r="CR31" s="3">
        <v>15</v>
      </c>
      <c r="CS31" s="3">
        <f t="shared" si="19"/>
        <v>26.82</v>
      </c>
      <c r="CT31" s="3">
        <v>3</v>
      </c>
      <c r="CU31" s="3">
        <v>20</v>
      </c>
      <c r="CV31" s="3"/>
      <c r="CW31" t="s">
        <v>189</v>
      </c>
      <c r="CX31" t="s">
        <v>189</v>
      </c>
      <c r="CY31" s="35">
        <v>6</v>
      </c>
      <c r="CZ31" s="3">
        <v>4</v>
      </c>
      <c r="DA31" s="3">
        <v>0</v>
      </c>
      <c r="DB31" s="3">
        <v>0</v>
      </c>
      <c r="DC31" s="2">
        <v>0</v>
      </c>
      <c r="DD31" s="3">
        <v>0</v>
      </c>
      <c r="DE31" s="3">
        <v>0</v>
      </c>
      <c r="DF31" s="3">
        <v>0</v>
      </c>
      <c r="DG31" s="3">
        <v>1</v>
      </c>
      <c r="DH31" s="3">
        <v>0</v>
      </c>
      <c r="DI31" s="2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5">
        <v>0</v>
      </c>
      <c r="DP31" s="3">
        <v>0</v>
      </c>
      <c r="DQ31" s="3">
        <v>0</v>
      </c>
      <c r="DR31" s="3">
        <v>0</v>
      </c>
      <c r="DS31" s="51">
        <v>0</v>
      </c>
      <c r="DT31" s="3">
        <v>0</v>
      </c>
      <c r="DU31" s="3">
        <v>0</v>
      </c>
      <c r="DV31" s="3">
        <v>0</v>
      </c>
      <c r="DW31" s="3">
        <v>0</v>
      </c>
      <c r="DX31" s="51">
        <v>0</v>
      </c>
      <c r="DY31" s="3">
        <v>0</v>
      </c>
      <c r="DZ31" s="3">
        <v>0</v>
      </c>
      <c r="EA31" s="3">
        <v>0</v>
      </c>
      <c r="EB31" s="3">
        <v>0</v>
      </c>
      <c r="EC31" s="51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2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2">
        <v>0</v>
      </c>
      <c r="EP31" s="3">
        <v>17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2">
        <v>2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16" t="s">
        <v>189</v>
      </c>
    </row>
    <row r="32" spans="1:158">
      <c r="A32" t="s">
        <v>245</v>
      </c>
      <c r="B32" t="s">
        <v>43</v>
      </c>
      <c r="C32" t="s">
        <v>8</v>
      </c>
      <c r="D32">
        <v>5</v>
      </c>
      <c r="E32" t="s">
        <v>187</v>
      </c>
      <c r="F32" s="2" t="s">
        <v>345</v>
      </c>
      <c r="H32" s="3">
        <v>48.001579999999997</v>
      </c>
      <c r="I32" s="3"/>
      <c r="J32" s="3">
        <v>123.57079</v>
      </c>
      <c r="K32" s="3"/>
      <c r="L32" s="3">
        <v>1249</v>
      </c>
      <c r="M32" s="3">
        <v>71</v>
      </c>
      <c r="N32" s="3">
        <v>318</v>
      </c>
      <c r="O32" s="15">
        <v>31.5</v>
      </c>
      <c r="P32" s="16">
        <v>1.2</v>
      </c>
      <c r="Q32" s="3">
        <v>10</v>
      </c>
      <c r="R32" s="3">
        <v>10</v>
      </c>
      <c r="S32" s="3">
        <v>0</v>
      </c>
      <c r="T32" s="3">
        <v>3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19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18">
        <v>4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3">
        <f t="shared" si="1"/>
        <v>180</v>
      </c>
      <c r="AZ32" s="3">
        <f t="shared" si="2"/>
        <v>100</v>
      </c>
      <c r="BA32" s="3">
        <f t="shared" si="3"/>
        <v>100</v>
      </c>
      <c r="BB32" s="3">
        <f t="shared" si="4"/>
        <v>30</v>
      </c>
      <c r="BC32" s="3">
        <f t="shared" si="5"/>
        <v>130</v>
      </c>
      <c r="BD32" s="3">
        <f t="shared" si="7"/>
        <v>50</v>
      </c>
      <c r="BE32" s="3">
        <f t="shared" si="8"/>
        <v>50</v>
      </c>
      <c r="BF32" s="3">
        <f t="shared" si="9"/>
        <v>0</v>
      </c>
      <c r="BG32" s="3">
        <f t="shared" si="10"/>
        <v>50</v>
      </c>
      <c r="BH32" s="3">
        <f t="shared" si="11"/>
        <v>150</v>
      </c>
      <c r="BI32" s="3">
        <f t="shared" si="12"/>
        <v>0</v>
      </c>
      <c r="BJ32" s="3">
        <f t="shared" si="6"/>
        <v>30</v>
      </c>
      <c r="BK32" s="15">
        <v>3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1">
        <f t="shared" si="13"/>
        <v>3</v>
      </c>
      <c r="CJ32" s="1">
        <f t="shared" si="14"/>
        <v>3</v>
      </c>
      <c r="CK32" s="1">
        <f t="shared" si="15"/>
        <v>3</v>
      </c>
      <c r="CL32" s="1">
        <f t="shared" si="16"/>
        <v>3</v>
      </c>
      <c r="CM32" s="1">
        <f t="shared" si="17"/>
        <v>0</v>
      </c>
      <c r="CN32" s="1">
        <f t="shared" si="18"/>
        <v>0</v>
      </c>
      <c r="CO32" s="35">
        <v>-4.2</v>
      </c>
      <c r="CP32" s="3">
        <v>43</v>
      </c>
      <c r="CQ32" s="3">
        <v>122</v>
      </c>
      <c r="CR32" s="3">
        <v>10</v>
      </c>
      <c r="CS32" s="3">
        <f t="shared" si="19"/>
        <v>12.62</v>
      </c>
      <c r="CT32" s="3">
        <v>2</v>
      </c>
      <c r="CU32" s="3">
        <v>30</v>
      </c>
      <c r="CV32" s="3"/>
      <c r="CW32" t="s">
        <v>189</v>
      </c>
      <c r="CX32" t="s">
        <v>189</v>
      </c>
      <c r="CY32" s="35">
        <v>2</v>
      </c>
      <c r="CZ32" s="3">
        <v>2</v>
      </c>
      <c r="DA32" s="3">
        <v>2</v>
      </c>
      <c r="DB32" s="3">
        <v>0</v>
      </c>
      <c r="DC32" s="2">
        <v>5</v>
      </c>
      <c r="DD32" s="3">
        <v>3</v>
      </c>
      <c r="DE32" s="3">
        <v>0</v>
      </c>
      <c r="DF32" s="3">
        <v>0</v>
      </c>
      <c r="DG32" s="3">
        <v>0</v>
      </c>
      <c r="DH32" s="3">
        <v>0</v>
      </c>
      <c r="DI32" s="2">
        <v>1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5">
        <v>0</v>
      </c>
      <c r="DP32" s="3">
        <v>0</v>
      </c>
      <c r="DQ32" s="3">
        <v>0</v>
      </c>
      <c r="DR32" s="3">
        <v>0</v>
      </c>
      <c r="DS32" s="51">
        <v>0</v>
      </c>
      <c r="DT32" s="3">
        <v>0</v>
      </c>
      <c r="DU32" s="3">
        <v>0</v>
      </c>
      <c r="DV32" s="3">
        <v>0</v>
      </c>
      <c r="DW32" s="3">
        <v>0</v>
      </c>
      <c r="DX32" s="51">
        <v>0</v>
      </c>
      <c r="DY32" s="3">
        <v>0</v>
      </c>
      <c r="DZ32" s="3">
        <v>0</v>
      </c>
      <c r="EA32" s="3">
        <v>0</v>
      </c>
      <c r="EB32" s="3">
        <v>0</v>
      </c>
      <c r="EC32" s="51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2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2">
        <v>0</v>
      </c>
      <c r="EP32" s="3">
        <v>2</v>
      </c>
      <c r="EQ32" s="3">
        <v>1</v>
      </c>
      <c r="ER32" s="3">
        <v>0</v>
      </c>
      <c r="ES32" s="3">
        <v>0</v>
      </c>
      <c r="ET32" s="3">
        <v>0</v>
      </c>
      <c r="EU32" s="3">
        <v>0</v>
      </c>
      <c r="EV32" s="2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16" t="s">
        <v>189</v>
      </c>
    </row>
    <row r="33" spans="1:158">
      <c r="A33" t="s">
        <v>245</v>
      </c>
      <c r="B33" t="s">
        <v>43</v>
      </c>
      <c r="C33" t="s">
        <v>8</v>
      </c>
      <c r="D33">
        <v>6</v>
      </c>
      <c r="E33" t="s">
        <v>186</v>
      </c>
      <c r="F33" s="2" t="s">
        <v>343</v>
      </c>
      <c r="H33" s="3">
        <v>48.001480000000001</v>
      </c>
      <c r="I33" s="3"/>
      <c r="J33" s="3">
        <v>123.57136</v>
      </c>
      <c r="K33" s="3"/>
      <c r="L33" s="3">
        <v>1241</v>
      </c>
      <c r="M33" s="3">
        <v>55.9</v>
      </c>
      <c r="N33" s="3">
        <v>352</v>
      </c>
      <c r="O33" s="15">
        <v>26.5</v>
      </c>
      <c r="P33" s="16">
        <v>0.7</v>
      </c>
      <c r="Q33" s="3">
        <v>10</v>
      </c>
      <c r="R33" s="3">
        <v>3</v>
      </c>
      <c r="S33" s="3">
        <v>2</v>
      </c>
      <c r="T33" s="3">
        <v>2</v>
      </c>
      <c r="U33" s="3">
        <v>6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19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18">
        <v>9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3">
        <f t="shared" si="1"/>
        <v>220</v>
      </c>
      <c r="AZ33" s="3">
        <f t="shared" si="2"/>
        <v>30</v>
      </c>
      <c r="BA33" s="3">
        <f t="shared" si="3"/>
        <v>50</v>
      </c>
      <c r="BB33" s="3">
        <f t="shared" si="4"/>
        <v>40</v>
      </c>
      <c r="BC33" s="3">
        <f t="shared" si="5"/>
        <v>70</v>
      </c>
      <c r="BD33" s="3">
        <f t="shared" si="7"/>
        <v>150</v>
      </c>
      <c r="BE33" s="3">
        <f t="shared" si="8"/>
        <v>150</v>
      </c>
      <c r="BF33" s="3">
        <f t="shared" si="9"/>
        <v>0</v>
      </c>
      <c r="BG33" s="3">
        <f t="shared" si="10"/>
        <v>150</v>
      </c>
      <c r="BH33" s="3">
        <f t="shared" si="11"/>
        <v>180</v>
      </c>
      <c r="BI33" s="3">
        <f t="shared" si="12"/>
        <v>20</v>
      </c>
      <c r="BJ33" s="3">
        <f t="shared" si="6"/>
        <v>20</v>
      </c>
      <c r="BK33" s="15">
        <v>0</v>
      </c>
      <c r="BL33" s="3">
        <v>2</v>
      </c>
      <c r="BM33" s="3">
        <v>1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1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1">
        <f t="shared" si="13"/>
        <v>4</v>
      </c>
      <c r="CJ33" s="1">
        <f t="shared" si="14"/>
        <v>2</v>
      </c>
      <c r="CK33" s="1">
        <f t="shared" si="15"/>
        <v>2</v>
      </c>
      <c r="CL33" s="1">
        <f t="shared" si="16"/>
        <v>0</v>
      </c>
      <c r="CM33" s="1">
        <f t="shared" si="17"/>
        <v>2</v>
      </c>
      <c r="CN33" s="1">
        <f t="shared" si="18"/>
        <v>2</v>
      </c>
      <c r="CO33" s="35">
        <v>-30.1</v>
      </c>
      <c r="CP33" s="3">
        <v>40.799999999999997</v>
      </c>
      <c r="CQ33" s="3">
        <v>144</v>
      </c>
      <c r="CR33" s="3">
        <v>11</v>
      </c>
      <c r="CS33" s="3">
        <f t="shared" si="19"/>
        <v>19.151</v>
      </c>
      <c r="CT33" s="3">
        <v>2</v>
      </c>
      <c r="CU33" s="3">
        <v>20</v>
      </c>
      <c r="CV33" s="3"/>
      <c r="CW33" t="s">
        <v>189</v>
      </c>
      <c r="CX33" t="s">
        <v>189</v>
      </c>
      <c r="CY33" s="35">
        <v>1</v>
      </c>
      <c r="CZ33" s="3">
        <v>1</v>
      </c>
      <c r="DA33" s="3">
        <v>1</v>
      </c>
      <c r="DB33" s="3">
        <v>0</v>
      </c>
      <c r="DC33" s="2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2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5">
        <v>0</v>
      </c>
      <c r="DP33" s="3">
        <v>0</v>
      </c>
      <c r="DQ33" s="3">
        <v>0</v>
      </c>
      <c r="DR33" s="3">
        <v>0</v>
      </c>
      <c r="DS33" s="51">
        <v>0</v>
      </c>
      <c r="DT33" s="3">
        <v>0</v>
      </c>
      <c r="DU33" s="3">
        <v>0</v>
      </c>
      <c r="DV33" s="3">
        <v>0</v>
      </c>
      <c r="DW33" s="3">
        <v>0</v>
      </c>
      <c r="DX33" s="51">
        <v>0</v>
      </c>
      <c r="DY33" s="3">
        <v>0</v>
      </c>
      <c r="DZ33" s="3">
        <v>0</v>
      </c>
      <c r="EA33" s="3">
        <v>0</v>
      </c>
      <c r="EB33" s="3">
        <v>0</v>
      </c>
      <c r="EC33" s="51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2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2">
        <v>0</v>
      </c>
      <c r="EP33" s="3">
        <v>4</v>
      </c>
      <c r="EQ33" s="3">
        <v>2</v>
      </c>
      <c r="ER33" s="3">
        <v>0</v>
      </c>
      <c r="ES33" s="3">
        <v>0</v>
      </c>
      <c r="ET33" s="3">
        <v>0</v>
      </c>
      <c r="EU33" s="3">
        <v>0</v>
      </c>
      <c r="EV33" s="2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16" t="s">
        <v>189</v>
      </c>
    </row>
    <row r="34" spans="1:158">
      <c r="A34" t="s">
        <v>245</v>
      </c>
      <c r="B34" t="s">
        <v>43</v>
      </c>
      <c r="C34" t="s">
        <v>8</v>
      </c>
      <c r="D34">
        <v>6</v>
      </c>
      <c r="E34" t="s">
        <v>187</v>
      </c>
      <c r="F34" s="2" t="s">
        <v>344</v>
      </c>
      <c r="H34" s="3">
        <v>48.001489999999997</v>
      </c>
      <c r="I34" s="3"/>
      <c r="J34" s="3">
        <v>123.57117</v>
      </c>
      <c r="K34" s="3"/>
      <c r="L34" s="3">
        <v>1250</v>
      </c>
      <c r="M34" s="3">
        <v>45.5</v>
      </c>
      <c r="N34" s="3">
        <v>344</v>
      </c>
      <c r="O34" s="15">
        <v>22</v>
      </c>
      <c r="P34" s="16">
        <v>0.7</v>
      </c>
      <c r="Q34" s="3">
        <v>10</v>
      </c>
      <c r="R34" s="3">
        <v>2</v>
      </c>
      <c r="S34" s="3">
        <v>0</v>
      </c>
      <c r="T34" s="3">
        <v>4</v>
      </c>
      <c r="U34" s="3">
        <v>4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18">
        <v>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18">
        <v>10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3">
        <f t="shared" si="1"/>
        <v>210</v>
      </c>
      <c r="AZ34" s="3">
        <f t="shared" si="2"/>
        <v>20</v>
      </c>
      <c r="BA34" s="3">
        <f t="shared" si="3"/>
        <v>20</v>
      </c>
      <c r="BB34" s="3">
        <f t="shared" si="4"/>
        <v>40</v>
      </c>
      <c r="BC34" s="3">
        <f t="shared" si="5"/>
        <v>60</v>
      </c>
      <c r="BD34" s="3">
        <f t="shared" si="7"/>
        <v>150</v>
      </c>
      <c r="BE34" s="3">
        <f t="shared" si="8"/>
        <v>150</v>
      </c>
      <c r="BF34" s="3">
        <f t="shared" si="9"/>
        <v>0</v>
      </c>
      <c r="BG34" s="3">
        <f t="shared" si="10"/>
        <v>150</v>
      </c>
      <c r="BH34" s="3">
        <f t="shared" si="11"/>
        <v>170</v>
      </c>
      <c r="BI34" s="3">
        <f t="shared" si="12"/>
        <v>0</v>
      </c>
      <c r="BJ34" s="3">
        <f t="shared" si="6"/>
        <v>40</v>
      </c>
      <c r="BK34" s="15">
        <v>0</v>
      </c>
      <c r="BL34" s="3">
        <v>1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1</v>
      </c>
      <c r="BX34" s="3">
        <v>0</v>
      </c>
      <c r="BY34" s="3">
        <v>0</v>
      </c>
      <c r="BZ34" s="3">
        <v>0</v>
      </c>
      <c r="CA34" s="3">
        <v>1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1">
        <f t="shared" si="13"/>
        <v>3</v>
      </c>
      <c r="CJ34" s="1">
        <f t="shared" si="14"/>
        <v>2</v>
      </c>
      <c r="CK34" s="1">
        <f t="shared" si="15"/>
        <v>1</v>
      </c>
      <c r="CL34" s="1">
        <f t="shared" si="16"/>
        <v>0</v>
      </c>
      <c r="CM34" s="1">
        <f t="shared" si="17"/>
        <v>2</v>
      </c>
      <c r="CN34" s="1">
        <f t="shared" si="18"/>
        <v>2</v>
      </c>
      <c r="CO34" s="35">
        <v>-11.7</v>
      </c>
      <c r="CP34" s="3">
        <v>30.3</v>
      </c>
      <c r="CQ34" s="3">
        <v>71.900000000000006</v>
      </c>
      <c r="CR34" s="3">
        <v>10</v>
      </c>
      <c r="CS34" s="3">
        <f t="shared" si="19"/>
        <v>8.3600000000000012</v>
      </c>
      <c r="CT34" s="3">
        <v>0</v>
      </c>
      <c r="CU34" s="3">
        <v>0</v>
      </c>
      <c r="CV34" s="3"/>
      <c r="CW34" t="s">
        <v>189</v>
      </c>
      <c r="CX34" t="s">
        <v>189</v>
      </c>
      <c r="CY34" s="35">
        <v>7</v>
      </c>
      <c r="CZ34" s="3">
        <v>13</v>
      </c>
      <c r="DA34" s="3">
        <v>2</v>
      </c>
      <c r="DB34" s="3">
        <v>2</v>
      </c>
      <c r="DC34" s="2">
        <v>0</v>
      </c>
      <c r="DD34" s="3">
        <v>0</v>
      </c>
      <c r="DE34" s="3">
        <v>1</v>
      </c>
      <c r="DF34" s="3">
        <v>0</v>
      </c>
      <c r="DG34" s="3">
        <v>0</v>
      </c>
      <c r="DH34" s="3">
        <v>0</v>
      </c>
      <c r="DI34" s="2">
        <v>0</v>
      </c>
      <c r="DJ34" s="3">
        <v>1</v>
      </c>
      <c r="DK34" s="3">
        <v>0</v>
      </c>
      <c r="DL34" s="3">
        <v>0</v>
      </c>
      <c r="DM34" s="3">
        <v>0</v>
      </c>
      <c r="DN34" s="3">
        <v>0</v>
      </c>
      <c r="DO34" s="35">
        <v>0</v>
      </c>
      <c r="DP34" s="3">
        <v>0</v>
      </c>
      <c r="DQ34" s="3">
        <v>0</v>
      </c>
      <c r="DR34" s="3">
        <v>0</v>
      </c>
      <c r="DS34" s="51">
        <v>0</v>
      </c>
      <c r="DT34" s="3">
        <v>0</v>
      </c>
      <c r="DU34" s="3">
        <v>0</v>
      </c>
      <c r="DV34" s="3">
        <v>0</v>
      </c>
      <c r="DW34" s="3">
        <v>0</v>
      </c>
      <c r="DX34" s="51">
        <v>0</v>
      </c>
      <c r="DY34" s="3">
        <v>0</v>
      </c>
      <c r="DZ34" s="3">
        <v>0</v>
      </c>
      <c r="EA34" s="3">
        <v>0</v>
      </c>
      <c r="EB34" s="3">
        <v>0</v>
      </c>
      <c r="EC34" s="51">
        <v>0</v>
      </c>
      <c r="ED34" s="3">
        <v>1</v>
      </c>
      <c r="EE34" s="3">
        <v>3</v>
      </c>
      <c r="EF34" s="3">
        <v>2</v>
      </c>
      <c r="EG34" s="3">
        <v>0</v>
      </c>
      <c r="EH34" s="3">
        <v>0</v>
      </c>
      <c r="EI34" s="2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2">
        <v>0</v>
      </c>
      <c r="EP34" s="3">
        <v>19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2">
        <v>3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16" t="s">
        <v>189</v>
      </c>
    </row>
    <row r="35" spans="1:158">
      <c r="A35" t="s">
        <v>245</v>
      </c>
      <c r="B35" t="s">
        <v>43</v>
      </c>
      <c r="C35" t="s">
        <v>8</v>
      </c>
      <c r="D35">
        <v>7</v>
      </c>
      <c r="E35" t="s">
        <v>186</v>
      </c>
      <c r="F35" s="2" t="s">
        <v>342</v>
      </c>
      <c r="H35" s="3">
        <v>48.001750000000001</v>
      </c>
      <c r="I35" s="3"/>
      <c r="J35" s="3">
        <v>123.57137</v>
      </c>
      <c r="K35" s="3"/>
      <c r="L35" s="3">
        <v>1219</v>
      </c>
      <c r="M35" s="3">
        <v>48.6</v>
      </c>
      <c r="N35" s="3">
        <v>355</v>
      </c>
      <c r="O35" s="15">
        <v>57.6</v>
      </c>
      <c r="P35" s="16">
        <v>1.5</v>
      </c>
      <c r="Q35" s="3">
        <v>10</v>
      </c>
      <c r="R35" s="3">
        <v>5</v>
      </c>
      <c r="S35" s="3">
        <v>2</v>
      </c>
      <c r="T35" s="3">
        <v>3</v>
      </c>
      <c r="U35" s="3">
        <v>7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19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18">
        <v>4</v>
      </c>
      <c r="AQ35" s="18">
        <v>0</v>
      </c>
      <c r="AR35" s="18">
        <v>2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3">
        <f t="shared" ref="AY35:AY66" si="20">SUM(R35:AX35)*Q35</f>
        <v>230</v>
      </c>
      <c r="AZ35" s="3">
        <f t="shared" ref="AZ35:AZ62" si="21">Q35*R35</f>
        <v>50</v>
      </c>
      <c r="BA35" s="3">
        <f t="shared" ref="BA35:BA62" si="22">(R35+S35)*Q35</f>
        <v>70</v>
      </c>
      <c r="BB35" s="3">
        <f t="shared" ref="BB35:BB66" si="23">BC35-AZ35</f>
        <v>50</v>
      </c>
      <c r="BC35" s="3">
        <f t="shared" ref="BC35:BC62" si="24">SUM(R35:T35)*Q35</f>
        <v>100</v>
      </c>
      <c r="BD35" s="3">
        <f t="shared" si="7"/>
        <v>110</v>
      </c>
      <c r="BE35" s="3">
        <f t="shared" si="8"/>
        <v>110</v>
      </c>
      <c r="BF35" s="3">
        <f t="shared" si="9"/>
        <v>20</v>
      </c>
      <c r="BG35" s="3">
        <f t="shared" si="10"/>
        <v>130</v>
      </c>
      <c r="BH35" s="3">
        <f t="shared" si="11"/>
        <v>160</v>
      </c>
      <c r="BI35" s="3">
        <f t="shared" si="12"/>
        <v>20</v>
      </c>
      <c r="BJ35" s="3">
        <f t="shared" ref="BJ35:BJ66" si="25">(T35+W35+Z35+AC35+AF35+AI35+AL35+AO35+AR35+AU35+AX35)*Q35</f>
        <v>50</v>
      </c>
      <c r="BK35" s="15">
        <v>1</v>
      </c>
      <c r="BL35" s="3">
        <v>0</v>
      </c>
      <c r="BM35" s="3">
        <v>1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1">
        <f t="shared" si="13"/>
        <v>2</v>
      </c>
      <c r="CJ35" s="1">
        <f t="shared" si="14"/>
        <v>2</v>
      </c>
      <c r="CK35" s="1">
        <f t="shared" si="15"/>
        <v>1</v>
      </c>
      <c r="CL35" s="1">
        <f t="shared" si="16"/>
        <v>1</v>
      </c>
      <c r="CM35" s="1">
        <f t="shared" si="17"/>
        <v>1</v>
      </c>
      <c r="CN35" s="1">
        <f t="shared" si="18"/>
        <v>1</v>
      </c>
      <c r="CO35" s="35">
        <v>-4.3</v>
      </c>
      <c r="CP35" s="3">
        <v>39.6</v>
      </c>
      <c r="CQ35" s="3">
        <v>140</v>
      </c>
      <c r="CR35" s="3">
        <v>15</v>
      </c>
      <c r="CS35" s="3">
        <f t="shared" si="19"/>
        <v>21.645</v>
      </c>
      <c r="CT35" s="3">
        <v>4</v>
      </c>
      <c r="CU35" s="3">
        <v>30</v>
      </c>
      <c r="CV35" s="3"/>
      <c r="CW35" t="s">
        <v>189</v>
      </c>
      <c r="CX35" t="s">
        <v>189</v>
      </c>
      <c r="CY35" s="35">
        <v>5</v>
      </c>
      <c r="CZ35" s="3">
        <v>4</v>
      </c>
      <c r="DA35" s="3">
        <v>1</v>
      </c>
      <c r="DB35" s="3">
        <v>2</v>
      </c>
      <c r="DC35" s="2">
        <v>0</v>
      </c>
      <c r="DD35" s="3">
        <v>0</v>
      </c>
      <c r="DE35" s="3">
        <v>0</v>
      </c>
      <c r="DF35" s="3">
        <v>3</v>
      </c>
      <c r="DG35" s="3">
        <v>0</v>
      </c>
      <c r="DH35" s="3">
        <v>0</v>
      </c>
      <c r="DI35" s="2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5">
        <v>0</v>
      </c>
      <c r="DP35" s="3">
        <v>0</v>
      </c>
      <c r="DQ35" s="3">
        <v>0</v>
      </c>
      <c r="DR35" s="3">
        <v>0</v>
      </c>
      <c r="DS35" s="51">
        <v>0</v>
      </c>
      <c r="DT35" s="3">
        <v>0</v>
      </c>
      <c r="DU35" s="3">
        <v>0</v>
      </c>
      <c r="DV35" s="3">
        <v>0</v>
      </c>
      <c r="DW35" s="3">
        <v>0</v>
      </c>
      <c r="DX35" s="51">
        <v>0</v>
      </c>
      <c r="DY35" s="3">
        <v>0</v>
      </c>
      <c r="DZ35" s="3">
        <v>0</v>
      </c>
      <c r="EA35" s="3">
        <v>0</v>
      </c>
      <c r="EB35" s="3">
        <v>0</v>
      </c>
      <c r="EC35" s="51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2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2">
        <v>0</v>
      </c>
      <c r="EP35" s="3">
        <v>6</v>
      </c>
      <c r="EQ35" s="3">
        <v>8</v>
      </c>
      <c r="ER35" s="1">
        <v>3</v>
      </c>
      <c r="ES35" s="3">
        <v>0</v>
      </c>
      <c r="ET35" s="3">
        <v>1</v>
      </c>
      <c r="EU35" s="3">
        <v>0</v>
      </c>
      <c r="EV35" s="2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16" t="s">
        <v>189</v>
      </c>
    </row>
    <row r="36" spans="1:158">
      <c r="A36" t="s">
        <v>245</v>
      </c>
      <c r="B36" t="s">
        <v>43</v>
      </c>
      <c r="C36" t="s">
        <v>8</v>
      </c>
      <c r="D36">
        <v>7</v>
      </c>
      <c r="E36" t="s">
        <v>187</v>
      </c>
      <c r="F36" s="2" t="s">
        <v>341</v>
      </c>
      <c r="H36" s="3">
        <v>48.001820000000002</v>
      </c>
      <c r="I36" s="3"/>
      <c r="J36" s="3">
        <v>123.5714</v>
      </c>
      <c r="K36" s="3"/>
      <c r="L36" s="3">
        <v>1224</v>
      </c>
      <c r="M36" s="3">
        <v>53.8</v>
      </c>
      <c r="N36" s="3">
        <v>355</v>
      </c>
      <c r="O36" s="15">
        <v>55.9</v>
      </c>
      <c r="P36" s="16">
        <v>1.4</v>
      </c>
      <c r="Q36" s="3">
        <v>10</v>
      </c>
      <c r="R36" s="3">
        <v>2</v>
      </c>
      <c r="S36" s="3">
        <v>0</v>
      </c>
      <c r="T36" s="3">
        <v>0</v>
      </c>
      <c r="U36" s="3">
        <v>3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19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18">
        <v>3</v>
      </c>
      <c r="AQ36" s="18">
        <v>0</v>
      </c>
      <c r="AR36" s="18">
        <v>2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3">
        <f t="shared" si="20"/>
        <v>100</v>
      </c>
      <c r="AZ36" s="3">
        <f t="shared" si="21"/>
        <v>20</v>
      </c>
      <c r="BA36" s="3">
        <f t="shared" si="22"/>
        <v>20</v>
      </c>
      <c r="BB36" s="3">
        <f t="shared" si="23"/>
        <v>0</v>
      </c>
      <c r="BC36" s="3">
        <f t="shared" si="24"/>
        <v>20</v>
      </c>
      <c r="BD36" s="3">
        <f t="shared" si="7"/>
        <v>60</v>
      </c>
      <c r="BE36" s="3">
        <f t="shared" si="8"/>
        <v>60</v>
      </c>
      <c r="BF36" s="3">
        <f t="shared" si="9"/>
        <v>20</v>
      </c>
      <c r="BG36" s="3">
        <f t="shared" si="10"/>
        <v>80</v>
      </c>
      <c r="BH36" s="3">
        <f t="shared" si="11"/>
        <v>80</v>
      </c>
      <c r="BI36" s="3">
        <f t="shared" si="12"/>
        <v>0</v>
      </c>
      <c r="BJ36" s="3">
        <f t="shared" si="25"/>
        <v>20</v>
      </c>
      <c r="BK36" s="15">
        <v>2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1">
        <f t="shared" si="13"/>
        <v>2</v>
      </c>
      <c r="CJ36" s="1">
        <f t="shared" si="14"/>
        <v>2</v>
      </c>
      <c r="CK36" s="1">
        <f t="shared" si="15"/>
        <v>2</v>
      </c>
      <c r="CL36" s="1">
        <f t="shared" si="16"/>
        <v>2</v>
      </c>
      <c r="CM36" s="1">
        <f t="shared" si="17"/>
        <v>0</v>
      </c>
      <c r="CN36" s="1">
        <f t="shared" si="18"/>
        <v>0</v>
      </c>
      <c r="CO36" s="35">
        <v>-2.7</v>
      </c>
      <c r="CP36" s="3">
        <v>40.700000000000003</v>
      </c>
      <c r="CQ36" s="3">
        <v>143</v>
      </c>
      <c r="CR36" s="3">
        <v>12</v>
      </c>
      <c r="CS36" s="3">
        <f t="shared" si="19"/>
        <v>17.483999999999998</v>
      </c>
      <c r="CT36" s="3">
        <v>2</v>
      </c>
      <c r="CU36" s="3">
        <v>100</v>
      </c>
      <c r="CV36" s="3"/>
      <c r="CW36" t="s">
        <v>189</v>
      </c>
      <c r="CX36" t="s">
        <v>189</v>
      </c>
      <c r="CY36" s="35">
        <v>2</v>
      </c>
      <c r="CZ36" s="3">
        <v>3</v>
      </c>
      <c r="DA36" s="3">
        <v>1</v>
      </c>
      <c r="DB36" s="3">
        <v>2</v>
      </c>
      <c r="DC36" s="2">
        <v>1</v>
      </c>
      <c r="DD36" s="3">
        <v>4</v>
      </c>
      <c r="DE36" s="3">
        <v>1</v>
      </c>
      <c r="DF36" s="3">
        <v>0</v>
      </c>
      <c r="DG36" s="3">
        <v>0</v>
      </c>
      <c r="DH36" s="3">
        <v>0</v>
      </c>
      <c r="DI36" s="2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5">
        <v>0</v>
      </c>
      <c r="DP36" s="3">
        <v>0</v>
      </c>
      <c r="DQ36" s="3">
        <v>0</v>
      </c>
      <c r="DR36" s="3">
        <v>0</v>
      </c>
      <c r="DS36" s="51">
        <v>0</v>
      </c>
      <c r="DT36" s="3">
        <v>0</v>
      </c>
      <c r="DU36" s="3">
        <v>0</v>
      </c>
      <c r="DV36" s="3">
        <v>0</v>
      </c>
      <c r="DW36" s="3">
        <v>0</v>
      </c>
      <c r="DX36" s="51">
        <v>0</v>
      </c>
      <c r="DY36" s="3">
        <v>0</v>
      </c>
      <c r="DZ36" s="3">
        <v>0</v>
      </c>
      <c r="EA36" s="3">
        <v>0</v>
      </c>
      <c r="EB36" s="3">
        <v>0</v>
      </c>
      <c r="EC36" s="51">
        <v>0</v>
      </c>
      <c r="ED36" s="3">
        <v>3</v>
      </c>
      <c r="EE36" s="3">
        <v>1</v>
      </c>
      <c r="EF36" s="3">
        <v>0</v>
      </c>
      <c r="EG36" s="3">
        <v>0</v>
      </c>
      <c r="EH36" s="3">
        <v>0</v>
      </c>
      <c r="EI36" s="2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2">
        <v>0</v>
      </c>
      <c r="EP36" s="3">
        <v>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2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16" t="s">
        <v>189</v>
      </c>
    </row>
    <row r="37" spans="1:158">
      <c r="A37" t="s">
        <v>245</v>
      </c>
      <c r="B37" t="s">
        <v>43</v>
      </c>
      <c r="C37" t="s">
        <v>8</v>
      </c>
      <c r="D37">
        <v>8</v>
      </c>
      <c r="E37" t="s">
        <v>186</v>
      </c>
      <c r="F37" s="2" t="s">
        <v>340</v>
      </c>
      <c r="H37" s="3">
        <v>48.001829999999998</v>
      </c>
      <c r="I37" s="3"/>
      <c r="J37" s="3">
        <v>123.57113</v>
      </c>
      <c r="K37" s="3"/>
      <c r="L37" s="3">
        <v>1230</v>
      </c>
      <c r="M37" s="3">
        <v>107</v>
      </c>
      <c r="N37" s="3">
        <v>320</v>
      </c>
      <c r="O37" s="15">
        <v>43.1</v>
      </c>
      <c r="P37" s="16">
        <v>1.4</v>
      </c>
      <c r="Q37" s="3">
        <v>10</v>
      </c>
      <c r="R37" s="3">
        <v>8</v>
      </c>
      <c r="S37" s="3">
        <v>2</v>
      </c>
      <c r="T37" s="3">
        <v>3</v>
      </c>
      <c r="U37" s="3">
        <v>2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19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18">
        <v>4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3">
        <f t="shared" si="20"/>
        <v>190</v>
      </c>
      <c r="AZ37" s="3">
        <f t="shared" si="21"/>
        <v>80</v>
      </c>
      <c r="BA37" s="3">
        <f t="shared" si="22"/>
        <v>100</v>
      </c>
      <c r="BB37" s="3">
        <f t="shared" si="23"/>
        <v>50</v>
      </c>
      <c r="BC37" s="3">
        <f t="shared" si="24"/>
        <v>130</v>
      </c>
      <c r="BD37" s="3">
        <f t="shared" si="7"/>
        <v>60</v>
      </c>
      <c r="BE37" s="3">
        <f t="shared" si="8"/>
        <v>60</v>
      </c>
      <c r="BF37" s="3">
        <f t="shared" si="9"/>
        <v>0</v>
      </c>
      <c r="BG37" s="3">
        <f t="shared" si="10"/>
        <v>60</v>
      </c>
      <c r="BH37" s="3">
        <f t="shared" si="11"/>
        <v>140</v>
      </c>
      <c r="BI37" s="3">
        <f t="shared" si="12"/>
        <v>20</v>
      </c>
      <c r="BJ37" s="3">
        <f t="shared" si="25"/>
        <v>30</v>
      </c>
      <c r="BK37" s="15">
        <v>5</v>
      </c>
      <c r="BL37" s="3">
        <v>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1">
        <f t="shared" si="13"/>
        <v>7</v>
      </c>
      <c r="CJ37" s="1">
        <f t="shared" si="14"/>
        <v>5</v>
      </c>
      <c r="CK37" s="1">
        <f t="shared" si="15"/>
        <v>7</v>
      </c>
      <c r="CL37" s="1">
        <f t="shared" si="16"/>
        <v>5</v>
      </c>
      <c r="CM37" s="1">
        <f t="shared" si="17"/>
        <v>0</v>
      </c>
      <c r="CN37" s="1">
        <f t="shared" si="18"/>
        <v>0</v>
      </c>
      <c r="CO37" s="35">
        <v>-57.2</v>
      </c>
      <c r="CP37" s="3">
        <v>4.3</v>
      </c>
      <c r="CQ37" s="3">
        <v>151</v>
      </c>
      <c r="CR37" s="3">
        <v>12</v>
      </c>
      <c r="CS37" s="3">
        <f t="shared" si="19"/>
        <v>24.983999999999995</v>
      </c>
      <c r="CT37" s="3">
        <v>3</v>
      </c>
      <c r="CU37" s="3">
        <v>100</v>
      </c>
      <c r="CV37" s="3"/>
      <c r="CW37" t="s">
        <v>189</v>
      </c>
      <c r="CX37" t="s">
        <v>189</v>
      </c>
      <c r="CY37" s="35">
        <v>2</v>
      </c>
      <c r="CZ37" s="3">
        <v>3</v>
      </c>
      <c r="DA37" s="3">
        <v>0</v>
      </c>
      <c r="DB37" s="3">
        <v>1</v>
      </c>
      <c r="DC37" s="2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2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5">
        <v>0</v>
      </c>
      <c r="DP37" s="3">
        <v>0</v>
      </c>
      <c r="DQ37" s="3">
        <v>0</v>
      </c>
      <c r="DR37" s="3">
        <v>0</v>
      </c>
      <c r="DS37" s="51">
        <v>0</v>
      </c>
      <c r="DT37" s="3">
        <v>0</v>
      </c>
      <c r="DU37" s="3">
        <v>0</v>
      </c>
      <c r="DV37" s="3">
        <v>0</v>
      </c>
      <c r="DW37" s="3">
        <v>0</v>
      </c>
      <c r="DX37" s="51">
        <v>0</v>
      </c>
      <c r="DY37" s="3">
        <v>0</v>
      </c>
      <c r="DZ37" s="3">
        <v>0</v>
      </c>
      <c r="EA37" s="3">
        <v>0</v>
      </c>
      <c r="EB37" s="3">
        <v>0</v>
      </c>
      <c r="EC37" s="51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2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2">
        <v>0</v>
      </c>
      <c r="EP37" s="3">
        <v>1</v>
      </c>
      <c r="EQ37" s="3">
        <v>0</v>
      </c>
      <c r="ER37" s="1">
        <v>1</v>
      </c>
      <c r="ES37" s="3">
        <v>0</v>
      </c>
      <c r="ET37" s="3">
        <v>0</v>
      </c>
      <c r="EU37" s="3">
        <v>0</v>
      </c>
      <c r="EV37" s="2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16" t="s">
        <v>189</v>
      </c>
    </row>
    <row r="38" spans="1:158">
      <c r="A38" t="s">
        <v>245</v>
      </c>
      <c r="B38" t="s">
        <v>43</v>
      </c>
      <c r="C38" t="s">
        <v>8</v>
      </c>
      <c r="D38">
        <v>8</v>
      </c>
      <c r="E38" t="s">
        <v>187</v>
      </c>
      <c r="F38" s="2" t="s">
        <v>339</v>
      </c>
      <c r="H38" s="3">
        <v>48.001829999999998</v>
      </c>
      <c r="I38" s="3"/>
      <c r="J38" s="3">
        <v>123.57113</v>
      </c>
      <c r="K38" s="3"/>
      <c r="L38" s="3">
        <v>1230</v>
      </c>
      <c r="M38" s="3">
        <v>107</v>
      </c>
      <c r="N38" s="3">
        <v>320</v>
      </c>
      <c r="O38" s="15">
        <v>42.7</v>
      </c>
      <c r="P38" s="16">
        <v>1.5</v>
      </c>
      <c r="Q38" s="3">
        <v>10</v>
      </c>
      <c r="R38" s="3">
        <v>5</v>
      </c>
      <c r="S38" s="3">
        <v>1</v>
      </c>
      <c r="T38" s="3">
        <v>3</v>
      </c>
      <c r="U38" s="3">
        <v>4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19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3">
        <f t="shared" si="20"/>
        <v>130</v>
      </c>
      <c r="AZ38" s="3">
        <f t="shared" si="21"/>
        <v>50</v>
      </c>
      <c r="BA38" s="3">
        <f t="shared" si="22"/>
        <v>60</v>
      </c>
      <c r="BB38" s="3">
        <f t="shared" si="23"/>
        <v>40</v>
      </c>
      <c r="BC38" s="3">
        <f t="shared" si="24"/>
        <v>90</v>
      </c>
      <c r="BD38" s="3">
        <f t="shared" si="7"/>
        <v>40</v>
      </c>
      <c r="BE38" s="3">
        <f t="shared" si="8"/>
        <v>40</v>
      </c>
      <c r="BF38" s="3">
        <f t="shared" si="9"/>
        <v>0</v>
      </c>
      <c r="BG38" s="3">
        <f t="shared" si="10"/>
        <v>40</v>
      </c>
      <c r="BH38" s="3">
        <f t="shared" si="11"/>
        <v>90</v>
      </c>
      <c r="BI38" s="3">
        <f t="shared" si="12"/>
        <v>10</v>
      </c>
      <c r="BJ38" s="3">
        <f t="shared" si="25"/>
        <v>30</v>
      </c>
      <c r="BK38" s="15">
        <v>3</v>
      </c>
      <c r="BL38" s="3">
        <v>3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1">
        <f t="shared" si="13"/>
        <v>6</v>
      </c>
      <c r="CJ38" s="1">
        <f t="shared" si="14"/>
        <v>3</v>
      </c>
      <c r="CK38" s="1">
        <f t="shared" si="15"/>
        <v>6</v>
      </c>
      <c r="CL38" s="1">
        <f t="shared" si="16"/>
        <v>3</v>
      </c>
      <c r="CM38" s="1">
        <f t="shared" si="17"/>
        <v>0</v>
      </c>
      <c r="CN38" s="1">
        <f t="shared" si="18"/>
        <v>0</v>
      </c>
      <c r="CO38" s="35">
        <v>-68.599999999999994</v>
      </c>
      <c r="CP38" s="3">
        <v>6.4</v>
      </c>
      <c r="CQ38" s="3">
        <v>116</v>
      </c>
      <c r="CR38" s="3">
        <v>14</v>
      </c>
      <c r="CS38" s="3">
        <f t="shared" si="19"/>
        <v>25.844000000000001</v>
      </c>
      <c r="CT38" s="3">
        <v>2</v>
      </c>
      <c r="CU38" s="3">
        <v>50</v>
      </c>
      <c r="CV38" s="3"/>
      <c r="CW38" t="s">
        <v>189</v>
      </c>
      <c r="CX38" t="s">
        <v>189</v>
      </c>
      <c r="CY38" s="35">
        <v>0</v>
      </c>
      <c r="CZ38" s="3">
        <v>6</v>
      </c>
      <c r="DA38" s="3">
        <v>1</v>
      </c>
      <c r="DB38" s="3">
        <v>3</v>
      </c>
      <c r="DC38" s="2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2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5">
        <v>0</v>
      </c>
      <c r="DP38" s="3">
        <v>0</v>
      </c>
      <c r="DQ38" s="3">
        <v>0</v>
      </c>
      <c r="DR38" s="3">
        <v>0</v>
      </c>
      <c r="DS38" s="51">
        <v>0</v>
      </c>
      <c r="DT38" s="3">
        <v>0</v>
      </c>
      <c r="DU38" s="3">
        <v>0</v>
      </c>
      <c r="DV38" s="3">
        <v>0</v>
      </c>
      <c r="DW38" s="3">
        <v>0</v>
      </c>
      <c r="DX38" s="51">
        <v>0</v>
      </c>
      <c r="DY38" s="3">
        <v>0</v>
      </c>
      <c r="DZ38" s="3">
        <v>0</v>
      </c>
      <c r="EA38" s="3">
        <v>0</v>
      </c>
      <c r="EB38" s="3">
        <v>0</v>
      </c>
      <c r="EC38" s="51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2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2">
        <v>0</v>
      </c>
      <c r="EP38" s="3">
        <v>6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2">
        <v>2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16" t="s">
        <v>189</v>
      </c>
    </row>
    <row r="39" spans="1:158">
      <c r="A39" t="s">
        <v>245</v>
      </c>
      <c r="B39" t="s">
        <v>43</v>
      </c>
      <c r="C39" t="s">
        <v>8</v>
      </c>
      <c r="D39">
        <v>9</v>
      </c>
      <c r="E39" t="s">
        <v>186</v>
      </c>
      <c r="F39" s="2" t="s">
        <v>337</v>
      </c>
      <c r="H39" s="3">
        <v>48.00197</v>
      </c>
      <c r="I39" s="3"/>
      <c r="J39" s="3">
        <v>123.57153</v>
      </c>
      <c r="K39" s="3"/>
      <c r="L39" s="3">
        <v>1209</v>
      </c>
      <c r="M39" s="3">
        <v>-97</v>
      </c>
      <c r="N39" s="3">
        <v>350</v>
      </c>
      <c r="O39" s="15">
        <v>26</v>
      </c>
      <c r="P39" s="16">
        <v>0.6</v>
      </c>
      <c r="Q39" s="3">
        <v>10</v>
      </c>
      <c r="R39" s="3">
        <v>4</v>
      </c>
      <c r="S39" s="3">
        <v>0</v>
      </c>
      <c r="T39" s="3">
        <v>2</v>
      </c>
      <c r="U39" s="3">
        <v>4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18">
        <v>2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18">
        <v>3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3">
        <f t="shared" si="20"/>
        <v>150</v>
      </c>
      <c r="AZ39" s="3">
        <f t="shared" si="21"/>
        <v>40</v>
      </c>
      <c r="BA39" s="3">
        <f t="shared" si="22"/>
        <v>40</v>
      </c>
      <c r="BB39" s="3">
        <f t="shared" si="23"/>
        <v>20</v>
      </c>
      <c r="BC39" s="3">
        <f t="shared" si="24"/>
        <v>60</v>
      </c>
      <c r="BD39" s="3">
        <f t="shared" si="7"/>
        <v>90</v>
      </c>
      <c r="BE39" s="3">
        <f t="shared" si="8"/>
        <v>90</v>
      </c>
      <c r="BF39" s="3">
        <f t="shared" si="9"/>
        <v>0</v>
      </c>
      <c r="BG39" s="3">
        <f t="shared" si="10"/>
        <v>90</v>
      </c>
      <c r="BH39" s="3">
        <f t="shared" si="11"/>
        <v>130</v>
      </c>
      <c r="BI39" s="3">
        <f t="shared" si="12"/>
        <v>0</v>
      </c>
      <c r="BJ39" s="3">
        <f t="shared" si="25"/>
        <v>20</v>
      </c>
      <c r="BK39" s="15">
        <v>1</v>
      </c>
      <c r="BL39" s="3">
        <v>0</v>
      </c>
      <c r="BM39" s="3">
        <v>1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1</v>
      </c>
      <c r="BX39" s="3">
        <v>0</v>
      </c>
      <c r="BY39" s="3">
        <v>0</v>
      </c>
      <c r="BZ39" s="3">
        <v>0</v>
      </c>
      <c r="CA39" s="3">
        <v>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1">
        <f t="shared" si="13"/>
        <v>4</v>
      </c>
      <c r="CJ39" s="1">
        <f t="shared" si="14"/>
        <v>4</v>
      </c>
      <c r="CK39" s="1">
        <f t="shared" si="15"/>
        <v>1</v>
      </c>
      <c r="CL39" s="1">
        <f t="shared" si="16"/>
        <v>1</v>
      </c>
      <c r="CM39" s="1">
        <f t="shared" si="17"/>
        <v>3</v>
      </c>
      <c r="CN39" s="1">
        <f t="shared" si="18"/>
        <v>3</v>
      </c>
      <c r="CO39" s="35">
        <v>-61.7</v>
      </c>
      <c r="CP39" s="3">
        <v>-21.1</v>
      </c>
      <c r="CQ39" s="3">
        <v>29.2</v>
      </c>
      <c r="CR39" s="3">
        <v>14</v>
      </c>
      <c r="CS39" s="3">
        <f t="shared" si="19"/>
        <v>12.726000000000001</v>
      </c>
      <c r="CT39" s="3">
        <v>3</v>
      </c>
      <c r="CU39" s="3">
        <v>0</v>
      </c>
      <c r="CV39" s="3"/>
      <c r="CW39" t="s">
        <v>189</v>
      </c>
      <c r="CX39" t="s">
        <v>189</v>
      </c>
      <c r="CY39" s="35">
        <v>0</v>
      </c>
      <c r="CZ39" s="3">
        <v>0</v>
      </c>
      <c r="DA39" s="3">
        <v>0</v>
      </c>
      <c r="DB39" s="3">
        <v>0</v>
      </c>
      <c r="DC39" s="2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2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5">
        <v>0</v>
      </c>
      <c r="DP39" s="3">
        <v>0</v>
      </c>
      <c r="DQ39" s="3">
        <v>0</v>
      </c>
      <c r="DR39" s="3">
        <v>0</v>
      </c>
      <c r="DS39" s="51">
        <v>0</v>
      </c>
      <c r="DT39" s="3">
        <v>0</v>
      </c>
      <c r="DU39" s="3">
        <v>0</v>
      </c>
      <c r="DV39" s="3">
        <v>0</v>
      </c>
      <c r="DW39" s="3">
        <v>0</v>
      </c>
      <c r="DX39" s="51">
        <v>0</v>
      </c>
      <c r="DY39" s="3">
        <v>0</v>
      </c>
      <c r="DZ39" s="3">
        <v>0</v>
      </c>
      <c r="EA39" s="3">
        <v>0</v>
      </c>
      <c r="EB39" s="3">
        <v>0</v>
      </c>
      <c r="EC39" s="51">
        <v>0</v>
      </c>
      <c r="ED39" s="3">
        <v>0</v>
      </c>
      <c r="EE39" s="3">
        <v>0</v>
      </c>
      <c r="EF39" s="3">
        <v>0</v>
      </c>
      <c r="EG39" s="3">
        <v>1</v>
      </c>
      <c r="EH39" s="3">
        <v>0</v>
      </c>
      <c r="EI39" s="2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2">
        <v>0</v>
      </c>
      <c r="EP39" s="3">
        <v>0</v>
      </c>
      <c r="EQ39" s="3">
        <v>1</v>
      </c>
      <c r="ER39" s="3">
        <v>0</v>
      </c>
      <c r="ES39" s="3">
        <v>0</v>
      </c>
      <c r="ET39" s="3">
        <v>0</v>
      </c>
      <c r="EU39" s="3">
        <v>0</v>
      </c>
      <c r="EV39" s="2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16" t="s">
        <v>189</v>
      </c>
    </row>
    <row r="40" spans="1:158">
      <c r="A40" t="s">
        <v>245</v>
      </c>
      <c r="B40" t="s">
        <v>43</v>
      </c>
      <c r="C40" t="s">
        <v>8</v>
      </c>
      <c r="D40">
        <v>9</v>
      </c>
      <c r="E40" t="s">
        <v>187</v>
      </c>
      <c r="F40" s="2" t="s">
        <v>338</v>
      </c>
      <c r="H40" s="3">
        <v>48.00197</v>
      </c>
      <c r="I40" s="3"/>
      <c r="J40" s="3">
        <v>123.57153</v>
      </c>
      <c r="K40" s="3"/>
      <c r="L40" s="3">
        <v>1219</v>
      </c>
      <c r="M40" s="3">
        <v>-97</v>
      </c>
      <c r="N40" s="3">
        <v>350</v>
      </c>
      <c r="O40" s="15">
        <v>29.2</v>
      </c>
      <c r="P40" s="16">
        <v>0.8</v>
      </c>
      <c r="Q40" s="3">
        <v>10</v>
      </c>
      <c r="R40" s="3">
        <v>5</v>
      </c>
      <c r="S40" s="3">
        <v>0</v>
      </c>
      <c r="T40" s="3">
        <v>1</v>
      </c>
      <c r="U40" s="3">
        <v>6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19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18">
        <v>5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3">
        <f t="shared" si="20"/>
        <v>170</v>
      </c>
      <c r="AZ40" s="3">
        <f t="shared" si="21"/>
        <v>50</v>
      </c>
      <c r="BA40" s="3">
        <f t="shared" si="22"/>
        <v>50</v>
      </c>
      <c r="BB40" s="3">
        <f t="shared" si="23"/>
        <v>10</v>
      </c>
      <c r="BC40" s="3">
        <f t="shared" si="24"/>
        <v>60</v>
      </c>
      <c r="BD40" s="3">
        <f t="shared" si="7"/>
        <v>110</v>
      </c>
      <c r="BE40" s="3">
        <f t="shared" si="8"/>
        <v>110</v>
      </c>
      <c r="BF40" s="3">
        <f t="shared" si="9"/>
        <v>0</v>
      </c>
      <c r="BG40" s="3">
        <f t="shared" si="10"/>
        <v>110</v>
      </c>
      <c r="BH40" s="3">
        <f t="shared" si="11"/>
        <v>160</v>
      </c>
      <c r="BI40" s="3">
        <f t="shared" si="12"/>
        <v>0</v>
      </c>
      <c r="BJ40" s="3">
        <f t="shared" si="25"/>
        <v>10</v>
      </c>
      <c r="BK40" s="15">
        <v>1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1">
        <f t="shared" si="13"/>
        <v>1</v>
      </c>
      <c r="CJ40" s="1">
        <f t="shared" si="14"/>
        <v>1</v>
      </c>
      <c r="CK40" s="1">
        <f t="shared" si="15"/>
        <v>1</v>
      </c>
      <c r="CL40" s="1">
        <f t="shared" si="16"/>
        <v>1</v>
      </c>
      <c r="CM40" s="1">
        <f t="shared" si="17"/>
        <v>0</v>
      </c>
      <c r="CN40" s="1">
        <f t="shared" si="18"/>
        <v>0</v>
      </c>
      <c r="CO40" s="35">
        <v>-39.700000000000003</v>
      </c>
      <c r="CP40" s="3">
        <v>53.7</v>
      </c>
      <c r="CQ40" s="3">
        <v>147</v>
      </c>
      <c r="CR40" s="3">
        <v>11</v>
      </c>
      <c r="CS40" s="3">
        <f t="shared" si="19"/>
        <v>20.536999999999999</v>
      </c>
      <c r="CT40" s="3">
        <v>2</v>
      </c>
      <c r="CU40" s="3">
        <v>30</v>
      </c>
      <c r="CV40" s="3"/>
      <c r="CW40" t="s">
        <v>189</v>
      </c>
      <c r="CX40" t="s">
        <v>189</v>
      </c>
      <c r="CY40" s="35">
        <v>0</v>
      </c>
      <c r="CZ40" s="3">
        <v>2</v>
      </c>
      <c r="DA40" s="3">
        <v>0</v>
      </c>
      <c r="DB40" s="3">
        <v>0</v>
      </c>
      <c r="DC40" s="2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2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5">
        <v>0</v>
      </c>
      <c r="DP40" s="3">
        <v>0</v>
      </c>
      <c r="DQ40" s="3">
        <v>0</v>
      </c>
      <c r="DR40" s="3">
        <v>0</v>
      </c>
      <c r="DS40" s="51">
        <v>0</v>
      </c>
      <c r="DT40" s="3">
        <v>0</v>
      </c>
      <c r="DU40" s="3">
        <v>0</v>
      </c>
      <c r="DV40" s="3">
        <v>0</v>
      </c>
      <c r="DW40" s="3">
        <v>0</v>
      </c>
      <c r="DX40" s="51">
        <v>0</v>
      </c>
      <c r="DY40" s="3">
        <v>0</v>
      </c>
      <c r="DZ40" s="3">
        <v>0</v>
      </c>
      <c r="EA40" s="3">
        <v>0</v>
      </c>
      <c r="EB40" s="3">
        <v>0</v>
      </c>
      <c r="EC40" s="51">
        <v>0</v>
      </c>
      <c r="ED40" s="3">
        <v>0</v>
      </c>
      <c r="EE40" s="3">
        <v>1</v>
      </c>
      <c r="EF40" s="3">
        <v>0</v>
      </c>
      <c r="EG40" s="3">
        <v>1</v>
      </c>
      <c r="EH40" s="3">
        <v>0</v>
      </c>
      <c r="EI40" s="2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2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2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16" t="s">
        <v>189</v>
      </c>
    </row>
    <row r="41" spans="1:158">
      <c r="A41" t="s">
        <v>245</v>
      </c>
      <c r="B41" t="s">
        <v>43</v>
      </c>
      <c r="C41" t="s">
        <v>8</v>
      </c>
      <c r="D41">
        <v>10</v>
      </c>
      <c r="E41" t="s">
        <v>186</v>
      </c>
      <c r="F41" s="2" t="str">
        <f>CONCATENATE(B41,"-",C41,"-",D41,E41)</f>
        <v>ABLA-L-10C</v>
      </c>
      <c r="H41" s="3">
        <v>48.001660000000001</v>
      </c>
      <c r="J41" s="3">
        <v>123.56954</v>
      </c>
      <c r="L41" s="3">
        <v>1273</v>
      </c>
      <c r="M41" s="1">
        <v>71</v>
      </c>
      <c r="N41" s="3">
        <v>315</v>
      </c>
      <c r="O41" s="15">
        <v>33.5</v>
      </c>
      <c r="P41" s="16">
        <v>1.1000000000000001</v>
      </c>
      <c r="Q41" s="3">
        <v>20</v>
      </c>
      <c r="R41" s="3">
        <v>5</v>
      </c>
      <c r="S41" s="3">
        <v>0</v>
      </c>
      <c r="T41" s="3">
        <v>3</v>
      </c>
      <c r="U41" s="3">
        <v>6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>
        <v>2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19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f t="shared" si="20"/>
        <v>320</v>
      </c>
      <c r="AZ41" s="3">
        <f t="shared" si="21"/>
        <v>100</v>
      </c>
      <c r="BA41" s="3">
        <f t="shared" si="22"/>
        <v>100</v>
      </c>
      <c r="BB41" s="3">
        <f t="shared" si="23"/>
        <v>60</v>
      </c>
      <c r="BC41" s="3">
        <f t="shared" si="24"/>
        <v>160</v>
      </c>
      <c r="BD41" s="3">
        <f t="shared" si="7"/>
        <v>160</v>
      </c>
      <c r="BE41" s="3">
        <f t="shared" si="8"/>
        <v>160</v>
      </c>
      <c r="BF41" s="3">
        <f t="shared" si="9"/>
        <v>0</v>
      </c>
      <c r="BG41" s="3">
        <f t="shared" si="10"/>
        <v>160</v>
      </c>
      <c r="BH41" s="3">
        <f t="shared" si="11"/>
        <v>260</v>
      </c>
      <c r="BI41" s="3">
        <f t="shared" si="12"/>
        <v>0</v>
      </c>
      <c r="BJ41" s="3">
        <f t="shared" si="25"/>
        <v>60</v>
      </c>
      <c r="BK41" s="15">
        <v>2</v>
      </c>
      <c r="BL41" s="3">
        <v>3</v>
      </c>
      <c r="BM41" s="3">
        <v>2</v>
      </c>
      <c r="BN41" s="3">
        <v>0</v>
      </c>
      <c r="BO41" s="3">
        <v>2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1">
        <v>2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1">
        <f t="shared" si="13"/>
        <v>11</v>
      </c>
      <c r="CJ41" s="1">
        <f t="shared" si="14"/>
        <v>8</v>
      </c>
      <c r="CK41" s="1">
        <f t="shared" si="15"/>
        <v>5</v>
      </c>
      <c r="CL41" s="1">
        <f t="shared" si="16"/>
        <v>2</v>
      </c>
      <c r="CM41" s="1">
        <f t="shared" si="17"/>
        <v>6</v>
      </c>
      <c r="CN41" s="1">
        <f t="shared" si="18"/>
        <v>6</v>
      </c>
      <c r="CO41" s="46">
        <v>-4.5999999999999996</v>
      </c>
      <c r="CP41" s="3">
        <v>77.5</v>
      </c>
      <c r="CQ41" s="3">
        <v>97.6</v>
      </c>
      <c r="CR41" s="3">
        <v>19</v>
      </c>
      <c r="CS41" s="3">
        <f t="shared" si="19"/>
        <v>19.417999999999996</v>
      </c>
      <c r="CT41" s="3">
        <v>13</v>
      </c>
      <c r="CU41" s="3">
        <v>25</v>
      </c>
      <c r="CW41" t="s">
        <v>189</v>
      </c>
      <c r="CX41" t="s">
        <v>189</v>
      </c>
      <c r="CY41" s="46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2">
        <v>0</v>
      </c>
      <c r="DJ41" s="1">
        <v>1</v>
      </c>
      <c r="DK41" s="3">
        <v>0</v>
      </c>
      <c r="DL41" s="3">
        <v>0</v>
      </c>
      <c r="DM41" s="3">
        <v>0</v>
      </c>
      <c r="DN41" s="3">
        <v>0</v>
      </c>
      <c r="DO41" s="35">
        <v>0</v>
      </c>
      <c r="DP41" s="3">
        <v>0</v>
      </c>
      <c r="DQ41" s="3">
        <v>0</v>
      </c>
      <c r="DR41" s="3">
        <v>0</v>
      </c>
      <c r="DS41" s="51">
        <v>0</v>
      </c>
      <c r="DT41" s="3">
        <v>0</v>
      </c>
      <c r="DU41" s="3">
        <v>0</v>
      </c>
      <c r="DV41" s="3">
        <v>0</v>
      </c>
      <c r="DW41" s="3">
        <v>0</v>
      </c>
      <c r="DX41" s="51">
        <v>0</v>
      </c>
      <c r="DY41" s="3">
        <v>0</v>
      </c>
      <c r="DZ41" s="3">
        <v>0</v>
      </c>
      <c r="EA41" s="3">
        <v>0</v>
      </c>
      <c r="EB41" s="3">
        <v>0</v>
      </c>
      <c r="EC41" s="51">
        <v>0</v>
      </c>
      <c r="ED41" s="3">
        <v>5</v>
      </c>
      <c r="EE41" s="3">
        <v>0</v>
      </c>
      <c r="EF41" s="1">
        <v>0</v>
      </c>
      <c r="EG41" s="1">
        <v>0</v>
      </c>
      <c r="EH41" s="3">
        <v>0</v>
      </c>
      <c r="EI41" s="2">
        <v>1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2">
        <v>0</v>
      </c>
      <c r="EP41" s="3">
        <v>0</v>
      </c>
      <c r="EQ41" s="3">
        <v>0</v>
      </c>
      <c r="ER41" s="1">
        <v>1</v>
      </c>
      <c r="ES41" s="3">
        <v>0</v>
      </c>
      <c r="ET41" s="3">
        <v>0</v>
      </c>
      <c r="EU41" s="3">
        <v>0</v>
      </c>
      <c r="EV41" s="2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16" t="s">
        <v>189</v>
      </c>
    </row>
    <row r="42" spans="1:158">
      <c r="A42" t="s">
        <v>245</v>
      </c>
      <c r="B42" t="s">
        <v>43</v>
      </c>
      <c r="C42" t="s">
        <v>8</v>
      </c>
      <c r="D42">
        <v>10</v>
      </c>
      <c r="E42" t="s">
        <v>187</v>
      </c>
      <c r="F42" s="2" t="str">
        <f>CONCATENATE(B42,"-",C42,"-",D42,E42)</f>
        <v>ABLA-L-10N</v>
      </c>
      <c r="H42" s="3">
        <v>48.001719999999999</v>
      </c>
      <c r="I42" s="3"/>
      <c r="J42" s="3">
        <v>123.5694</v>
      </c>
      <c r="K42" s="3"/>
      <c r="L42" s="3">
        <v>1279</v>
      </c>
      <c r="M42" s="1">
        <v>71</v>
      </c>
      <c r="N42" s="3">
        <v>320</v>
      </c>
      <c r="O42" s="15">
        <v>29.3</v>
      </c>
      <c r="P42" s="16">
        <v>0.9</v>
      </c>
      <c r="Q42" s="3">
        <v>20</v>
      </c>
      <c r="R42" s="3">
        <v>9</v>
      </c>
      <c r="S42" s="3">
        <v>0</v>
      </c>
      <c r="T42" s="3">
        <v>4</v>
      </c>
      <c r="U42" s="3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18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19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f t="shared" si="20"/>
        <v>320</v>
      </c>
      <c r="AZ42" s="3">
        <f t="shared" si="21"/>
        <v>180</v>
      </c>
      <c r="BA42" s="3">
        <f t="shared" si="22"/>
        <v>180</v>
      </c>
      <c r="BB42" s="3">
        <f t="shared" si="23"/>
        <v>80</v>
      </c>
      <c r="BC42" s="3">
        <f t="shared" si="24"/>
        <v>260</v>
      </c>
      <c r="BD42" s="3">
        <f t="shared" si="7"/>
        <v>60</v>
      </c>
      <c r="BE42" s="3">
        <f t="shared" si="8"/>
        <v>60</v>
      </c>
      <c r="BF42" s="3">
        <f t="shared" si="9"/>
        <v>0</v>
      </c>
      <c r="BG42" s="3">
        <f t="shared" si="10"/>
        <v>60</v>
      </c>
      <c r="BH42" s="3">
        <f t="shared" si="11"/>
        <v>240</v>
      </c>
      <c r="BI42" s="3">
        <f t="shared" si="12"/>
        <v>0</v>
      </c>
      <c r="BJ42" s="3">
        <f t="shared" si="25"/>
        <v>80</v>
      </c>
      <c r="BK42" s="15">
        <v>3</v>
      </c>
      <c r="BL42" s="3">
        <v>4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1">
        <f t="shared" si="13"/>
        <v>7</v>
      </c>
      <c r="CJ42" s="1">
        <f t="shared" si="14"/>
        <v>3</v>
      </c>
      <c r="CK42" s="1">
        <f t="shared" si="15"/>
        <v>7</v>
      </c>
      <c r="CL42" s="1">
        <f t="shared" si="16"/>
        <v>3</v>
      </c>
      <c r="CM42" s="1">
        <f t="shared" si="17"/>
        <v>0</v>
      </c>
      <c r="CN42" s="1">
        <f t="shared" si="18"/>
        <v>0</v>
      </c>
      <c r="CO42" s="35">
        <v>-4.4000000000000004</v>
      </c>
      <c r="CP42" s="3">
        <v>59.5</v>
      </c>
      <c r="CQ42" s="3">
        <v>111</v>
      </c>
      <c r="CR42" s="3">
        <v>19</v>
      </c>
      <c r="CS42" s="3">
        <f t="shared" si="19"/>
        <v>21.925999999999998</v>
      </c>
      <c r="CT42" s="3">
        <v>1</v>
      </c>
      <c r="CU42" s="3">
        <v>100</v>
      </c>
      <c r="CV42" s="3"/>
      <c r="CW42" t="s">
        <v>189</v>
      </c>
      <c r="CX42" t="s">
        <v>189</v>
      </c>
      <c r="CY42" s="46">
        <v>3</v>
      </c>
      <c r="CZ42" s="3">
        <v>0</v>
      </c>
      <c r="DA42" s="3">
        <v>1</v>
      </c>
      <c r="DB42" s="3">
        <v>1</v>
      </c>
      <c r="DC42" s="2">
        <v>2</v>
      </c>
      <c r="DD42" s="3">
        <v>2</v>
      </c>
      <c r="DE42" s="3">
        <v>0</v>
      </c>
      <c r="DF42" s="3">
        <v>0</v>
      </c>
      <c r="DG42" s="3">
        <v>0</v>
      </c>
      <c r="DH42" s="3">
        <v>0</v>
      </c>
      <c r="DI42" s="2">
        <v>3</v>
      </c>
      <c r="DJ42" s="1">
        <v>5</v>
      </c>
      <c r="DK42" s="1">
        <v>2</v>
      </c>
      <c r="DL42" s="3">
        <v>0</v>
      </c>
      <c r="DM42" s="3">
        <v>0</v>
      </c>
      <c r="DN42" s="3">
        <v>2</v>
      </c>
      <c r="DO42" s="35">
        <v>0</v>
      </c>
      <c r="DP42" s="3">
        <v>0</v>
      </c>
      <c r="DQ42" s="3">
        <v>0</v>
      </c>
      <c r="DR42" s="3">
        <v>0</v>
      </c>
      <c r="DS42" s="51">
        <v>0</v>
      </c>
      <c r="DT42" s="3">
        <v>0</v>
      </c>
      <c r="DU42" s="3">
        <v>0</v>
      </c>
      <c r="DV42" s="3">
        <v>0</v>
      </c>
      <c r="DW42" s="3">
        <v>0</v>
      </c>
      <c r="DX42" s="51">
        <v>0</v>
      </c>
      <c r="DY42" s="3">
        <v>0</v>
      </c>
      <c r="DZ42" s="3">
        <v>0</v>
      </c>
      <c r="EA42" s="3">
        <v>0</v>
      </c>
      <c r="EB42" s="3">
        <v>0</v>
      </c>
      <c r="EC42" s="51">
        <v>0</v>
      </c>
      <c r="ED42" s="3">
        <v>2</v>
      </c>
      <c r="EE42" s="3">
        <v>2</v>
      </c>
      <c r="EF42" s="1">
        <v>0</v>
      </c>
      <c r="EG42" s="1">
        <v>0</v>
      </c>
      <c r="EH42" s="3">
        <v>0</v>
      </c>
      <c r="EI42" s="2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2">
        <v>0</v>
      </c>
      <c r="EP42" s="3">
        <v>0</v>
      </c>
      <c r="EQ42" s="3">
        <v>2</v>
      </c>
      <c r="ER42" s="3">
        <v>0</v>
      </c>
      <c r="ES42" s="3">
        <v>0</v>
      </c>
      <c r="ET42" s="3">
        <v>0</v>
      </c>
      <c r="EU42" s="3">
        <v>0</v>
      </c>
      <c r="EV42" s="2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16" t="s">
        <v>189</v>
      </c>
    </row>
    <row r="43" spans="1:158">
      <c r="A43" t="s">
        <v>245</v>
      </c>
      <c r="B43" t="s">
        <v>43</v>
      </c>
      <c r="C43" t="s">
        <v>7</v>
      </c>
      <c r="D43">
        <v>1</v>
      </c>
      <c r="E43" t="s">
        <v>186</v>
      </c>
      <c r="F43" s="2" t="str">
        <f>CONCATENATE(B43,"-",C43,"-",D43,E43)</f>
        <v>ABLA-M-1C</v>
      </c>
      <c r="H43" s="3">
        <v>47.999389999999998</v>
      </c>
      <c r="J43" s="3">
        <v>123.5658</v>
      </c>
      <c r="L43" s="3">
        <v>1399</v>
      </c>
      <c r="M43" s="3">
        <v>32</v>
      </c>
      <c r="N43" s="3">
        <v>246</v>
      </c>
      <c r="O43" s="15">
        <v>36.5</v>
      </c>
      <c r="P43" s="16">
        <v>0.6</v>
      </c>
      <c r="Q43" s="3">
        <v>10</v>
      </c>
      <c r="R43" s="3">
        <v>11</v>
      </c>
      <c r="S43" s="3">
        <v>0</v>
      </c>
      <c r="T43" s="3">
        <v>6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19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f t="shared" si="20"/>
        <v>170</v>
      </c>
      <c r="AZ43" s="3">
        <f t="shared" si="21"/>
        <v>110</v>
      </c>
      <c r="BA43" s="3">
        <f t="shared" si="22"/>
        <v>110</v>
      </c>
      <c r="BB43" s="3">
        <f t="shared" si="23"/>
        <v>60</v>
      </c>
      <c r="BC43" s="3">
        <f t="shared" si="24"/>
        <v>170</v>
      </c>
      <c r="BD43" s="3">
        <f t="shared" si="7"/>
        <v>0</v>
      </c>
      <c r="BE43" s="3">
        <f t="shared" si="8"/>
        <v>0</v>
      </c>
      <c r="BF43" s="3">
        <f t="shared" si="9"/>
        <v>0</v>
      </c>
      <c r="BG43" s="3">
        <f t="shared" si="10"/>
        <v>0</v>
      </c>
      <c r="BH43" s="3">
        <f t="shared" si="11"/>
        <v>110</v>
      </c>
      <c r="BI43" s="3">
        <f t="shared" si="12"/>
        <v>0</v>
      </c>
      <c r="BJ43" s="3">
        <f t="shared" si="25"/>
        <v>60</v>
      </c>
      <c r="BK43" s="15">
        <v>6</v>
      </c>
      <c r="BL43" s="3">
        <v>2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1">
        <f t="shared" si="13"/>
        <v>8</v>
      </c>
      <c r="CJ43" s="1">
        <f t="shared" si="14"/>
        <v>6</v>
      </c>
      <c r="CK43" s="1">
        <f t="shared" si="15"/>
        <v>8</v>
      </c>
      <c r="CL43" s="1">
        <f t="shared" si="16"/>
        <v>6</v>
      </c>
      <c r="CM43" s="1">
        <f t="shared" si="17"/>
        <v>0</v>
      </c>
      <c r="CN43" s="1">
        <f t="shared" si="18"/>
        <v>0</v>
      </c>
      <c r="CO43" s="35">
        <v>-36.5</v>
      </c>
      <c r="CP43" s="3">
        <v>21.5</v>
      </c>
      <c r="CQ43" s="3">
        <v>51.9</v>
      </c>
      <c r="CR43" s="3">
        <v>15</v>
      </c>
      <c r="CS43" s="3">
        <f t="shared" si="19"/>
        <v>13.26</v>
      </c>
      <c r="CT43" s="3">
        <v>3</v>
      </c>
      <c r="CU43" s="3">
        <v>100</v>
      </c>
      <c r="CW43" t="s">
        <v>189</v>
      </c>
      <c r="CX43" t="s">
        <v>189</v>
      </c>
      <c r="CY43" s="46">
        <v>1</v>
      </c>
      <c r="CZ43" s="3">
        <v>0</v>
      </c>
      <c r="DA43" s="3">
        <v>0</v>
      </c>
      <c r="DB43" s="3">
        <v>2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2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5">
        <v>0</v>
      </c>
      <c r="DP43" s="3">
        <v>0</v>
      </c>
      <c r="DQ43" s="3">
        <v>0</v>
      </c>
      <c r="DR43" s="3">
        <v>0</v>
      </c>
      <c r="DS43" s="51">
        <v>0</v>
      </c>
      <c r="DT43" s="3">
        <v>0</v>
      </c>
      <c r="DU43" s="3">
        <v>0</v>
      </c>
      <c r="DV43" s="3">
        <v>0</v>
      </c>
      <c r="DW43" s="3">
        <v>0</v>
      </c>
      <c r="DX43" s="51">
        <v>0</v>
      </c>
      <c r="DY43" s="3">
        <v>0</v>
      </c>
      <c r="DZ43" s="3">
        <v>0</v>
      </c>
      <c r="EA43" s="3">
        <v>0</v>
      </c>
      <c r="EB43" s="3">
        <v>0</v>
      </c>
      <c r="EC43" s="51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2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2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2" t="s">
        <v>189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16" t="s">
        <v>189</v>
      </c>
    </row>
    <row r="44" spans="1:158">
      <c r="A44" t="s">
        <v>245</v>
      </c>
      <c r="B44" t="s">
        <v>43</v>
      </c>
      <c r="C44" t="s">
        <v>7</v>
      </c>
      <c r="D44">
        <v>1</v>
      </c>
      <c r="E44" t="s">
        <v>187</v>
      </c>
      <c r="F44" s="2" t="str">
        <f>CONCATENATE(B44,"-",C44,"-",D44,E44)</f>
        <v>ABLA-M-1N</v>
      </c>
      <c r="H44" s="3">
        <v>47.999389999999998</v>
      </c>
      <c r="J44" s="3">
        <v>123.5658</v>
      </c>
      <c r="L44" s="3">
        <v>1399</v>
      </c>
      <c r="M44" s="3">
        <v>32</v>
      </c>
      <c r="N44" s="3">
        <v>246</v>
      </c>
      <c r="O44" s="15">
        <v>38.5</v>
      </c>
      <c r="P44" s="16">
        <v>0.9</v>
      </c>
      <c r="Q44" s="3">
        <v>10</v>
      </c>
      <c r="R44" s="3">
        <v>9</v>
      </c>
      <c r="S44" s="3">
        <v>0</v>
      </c>
      <c r="T44" s="3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19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f t="shared" si="20"/>
        <v>120</v>
      </c>
      <c r="AZ44" s="3">
        <f t="shared" si="21"/>
        <v>90</v>
      </c>
      <c r="BA44" s="3">
        <f t="shared" si="22"/>
        <v>90</v>
      </c>
      <c r="BB44" s="3">
        <f t="shared" si="23"/>
        <v>30</v>
      </c>
      <c r="BC44" s="3">
        <f t="shared" si="24"/>
        <v>120</v>
      </c>
      <c r="BD44" s="3">
        <f t="shared" si="7"/>
        <v>0</v>
      </c>
      <c r="BE44" s="3">
        <f t="shared" si="8"/>
        <v>0</v>
      </c>
      <c r="BF44" s="3">
        <f t="shared" si="9"/>
        <v>0</v>
      </c>
      <c r="BG44" s="3">
        <f t="shared" si="10"/>
        <v>0</v>
      </c>
      <c r="BH44" s="3">
        <f t="shared" si="11"/>
        <v>90</v>
      </c>
      <c r="BI44" s="3">
        <f t="shared" si="12"/>
        <v>0</v>
      </c>
      <c r="BJ44" s="3">
        <f t="shared" si="25"/>
        <v>30</v>
      </c>
      <c r="BK44" s="15">
        <v>6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1">
        <f t="shared" si="13"/>
        <v>6</v>
      </c>
      <c r="CJ44" s="1">
        <f t="shared" si="14"/>
        <v>6</v>
      </c>
      <c r="CK44" s="1">
        <f t="shared" si="15"/>
        <v>6</v>
      </c>
      <c r="CL44" s="1">
        <f t="shared" si="16"/>
        <v>6</v>
      </c>
      <c r="CM44" s="1">
        <f t="shared" si="17"/>
        <v>0</v>
      </c>
      <c r="CN44" s="1">
        <f t="shared" si="18"/>
        <v>0</v>
      </c>
      <c r="CO44" s="35">
        <v>-33.5</v>
      </c>
      <c r="CP44" s="3">
        <v>24.2</v>
      </c>
      <c r="CQ44" s="3">
        <v>48.5</v>
      </c>
      <c r="CR44" s="3">
        <v>12</v>
      </c>
      <c r="CS44" s="3">
        <f t="shared" si="19"/>
        <v>9.84</v>
      </c>
      <c r="CT44" s="3">
        <v>0</v>
      </c>
      <c r="CU44" s="3">
        <v>75</v>
      </c>
      <c r="CW44" t="s">
        <v>189</v>
      </c>
      <c r="CX44" t="s">
        <v>189</v>
      </c>
      <c r="CY44" s="46">
        <v>0</v>
      </c>
      <c r="CZ44" s="3">
        <v>1</v>
      </c>
      <c r="DA44" s="3">
        <v>0</v>
      </c>
      <c r="DB44" s="3">
        <v>2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2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5">
        <v>0</v>
      </c>
      <c r="DP44" s="3">
        <v>0</v>
      </c>
      <c r="DQ44" s="3">
        <v>0</v>
      </c>
      <c r="DR44" s="3">
        <v>0</v>
      </c>
      <c r="DS44" s="51">
        <v>0</v>
      </c>
      <c r="DT44" s="3">
        <v>0</v>
      </c>
      <c r="DU44" s="3">
        <v>0</v>
      </c>
      <c r="DV44" s="3">
        <v>0</v>
      </c>
      <c r="DW44" s="3">
        <v>0</v>
      </c>
      <c r="DX44" s="51">
        <v>0</v>
      </c>
      <c r="DY44" s="3">
        <v>0</v>
      </c>
      <c r="DZ44" s="3">
        <v>0</v>
      </c>
      <c r="EA44" s="3">
        <v>0</v>
      </c>
      <c r="EB44" s="3">
        <v>0</v>
      </c>
      <c r="EC44" s="51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2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2">
        <v>0</v>
      </c>
      <c r="EP44" s="3">
        <v>0</v>
      </c>
      <c r="EQ44" s="3">
        <v>0</v>
      </c>
      <c r="ER44" s="1">
        <v>0</v>
      </c>
      <c r="ES44" s="3">
        <v>0</v>
      </c>
      <c r="ET44" s="3">
        <v>0</v>
      </c>
      <c r="EU44" s="3">
        <v>0</v>
      </c>
      <c r="EV44" s="2" t="s">
        <v>189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16" t="s">
        <v>189</v>
      </c>
    </row>
    <row r="45" spans="1:158">
      <c r="A45" t="s">
        <v>245</v>
      </c>
      <c r="B45" t="s">
        <v>43</v>
      </c>
      <c r="C45" t="s">
        <v>7</v>
      </c>
      <c r="D45">
        <v>2</v>
      </c>
      <c r="E45" t="s">
        <v>186</v>
      </c>
      <c r="F45" s="2" t="s">
        <v>377</v>
      </c>
      <c r="H45" s="1">
        <v>48.00047</v>
      </c>
      <c r="I45" s="3"/>
      <c r="J45" s="1">
        <v>123.56516000000001</v>
      </c>
      <c r="K45" s="3"/>
      <c r="L45" s="1">
        <v>1420</v>
      </c>
      <c r="M45" s="1">
        <v>56.4</v>
      </c>
      <c r="N45" s="3">
        <v>305</v>
      </c>
      <c r="O45" s="15">
        <v>69.8</v>
      </c>
      <c r="P45" s="16">
        <v>1.6</v>
      </c>
      <c r="Q45" s="3">
        <v>10</v>
      </c>
      <c r="R45" s="3">
        <v>21</v>
      </c>
      <c r="S45" s="3">
        <v>1</v>
      </c>
      <c r="T45" s="3">
        <v>3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19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f t="shared" si="20"/>
        <v>250</v>
      </c>
      <c r="AZ45" s="3">
        <f t="shared" si="21"/>
        <v>210</v>
      </c>
      <c r="BA45" s="3">
        <f t="shared" si="22"/>
        <v>220</v>
      </c>
      <c r="BB45" s="3">
        <f t="shared" si="23"/>
        <v>40</v>
      </c>
      <c r="BC45" s="3">
        <f t="shared" si="24"/>
        <v>250</v>
      </c>
      <c r="BD45" s="3">
        <f t="shared" si="7"/>
        <v>0</v>
      </c>
      <c r="BE45" s="3">
        <f t="shared" si="8"/>
        <v>0</v>
      </c>
      <c r="BF45" s="3">
        <f t="shared" si="9"/>
        <v>0</v>
      </c>
      <c r="BG45" s="3">
        <f t="shared" si="10"/>
        <v>0</v>
      </c>
      <c r="BH45" s="3">
        <f t="shared" si="11"/>
        <v>210</v>
      </c>
      <c r="BI45" s="3">
        <f t="shared" si="12"/>
        <v>10</v>
      </c>
      <c r="BJ45" s="3">
        <f t="shared" si="25"/>
        <v>30</v>
      </c>
      <c r="BK45" s="15">
        <v>11</v>
      </c>
      <c r="BL45" s="3">
        <v>4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1">
        <f t="shared" si="13"/>
        <v>15</v>
      </c>
      <c r="CJ45" s="1">
        <f t="shared" si="14"/>
        <v>11</v>
      </c>
      <c r="CK45" s="1">
        <f t="shared" si="15"/>
        <v>15</v>
      </c>
      <c r="CL45" s="1">
        <f t="shared" si="16"/>
        <v>11</v>
      </c>
      <c r="CM45" s="1">
        <f t="shared" si="17"/>
        <v>0</v>
      </c>
      <c r="CN45" s="1">
        <f t="shared" si="18"/>
        <v>0</v>
      </c>
      <c r="CO45" s="35">
        <v>-19.3</v>
      </c>
      <c r="CP45" s="3">
        <v>46.3</v>
      </c>
      <c r="CQ45" s="3">
        <v>145</v>
      </c>
      <c r="CR45" s="3">
        <v>13</v>
      </c>
      <c r="CS45" s="3">
        <f t="shared" si="19"/>
        <v>21.359000000000002</v>
      </c>
      <c r="CT45" s="3">
        <v>2</v>
      </c>
      <c r="CU45" s="3">
        <v>50</v>
      </c>
      <c r="CV45" s="3"/>
      <c r="CW45" t="s">
        <v>189</v>
      </c>
      <c r="CX45" t="s">
        <v>189</v>
      </c>
      <c r="CY45" s="46">
        <v>0</v>
      </c>
      <c r="CZ45" s="3">
        <v>0</v>
      </c>
      <c r="DA45" s="3">
        <v>0</v>
      </c>
      <c r="DB45" s="3">
        <v>2</v>
      </c>
      <c r="DC45" s="2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2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5">
        <v>0</v>
      </c>
      <c r="DP45" s="3">
        <v>0</v>
      </c>
      <c r="DQ45" s="3">
        <v>0</v>
      </c>
      <c r="DR45" s="3">
        <v>0</v>
      </c>
      <c r="DS45" s="51">
        <v>0</v>
      </c>
      <c r="DT45" s="3">
        <v>0</v>
      </c>
      <c r="DU45" s="3">
        <v>0</v>
      </c>
      <c r="DV45" s="3">
        <v>0</v>
      </c>
      <c r="DW45" s="3">
        <v>0</v>
      </c>
      <c r="DX45" s="51">
        <v>0</v>
      </c>
      <c r="DY45" s="3">
        <v>0</v>
      </c>
      <c r="DZ45" s="3">
        <v>0</v>
      </c>
      <c r="EA45" s="3">
        <v>0</v>
      </c>
      <c r="EB45" s="3">
        <v>0</v>
      </c>
      <c r="EC45" s="51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2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2">
        <v>0</v>
      </c>
      <c r="EP45" s="3">
        <v>0</v>
      </c>
      <c r="EQ45" s="3">
        <v>0</v>
      </c>
      <c r="ER45" s="1">
        <v>0</v>
      </c>
      <c r="ES45" s="3">
        <v>0</v>
      </c>
      <c r="ET45" s="3">
        <v>0</v>
      </c>
      <c r="EU45" s="3">
        <v>0</v>
      </c>
      <c r="EV45" s="2" t="s">
        <v>189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16" t="s">
        <v>189</v>
      </c>
    </row>
    <row r="46" spans="1:158">
      <c r="A46" t="s">
        <v>245</v>
      </c>
      <c r="B46" t="s">
        <v>43</v>
      </c>
      <c r="C46" t="s">
        <v>7</v>
      </c>
      <c r="D46">
        <v>2</v>
      </c>
      <c r="E46" t="s">
        <v>187</v>
      </c>
      <c r="F46" s="2" t="s">
        <v>378</v>
      </c>
      <c r="H46" s="1">
        <v>48.000480000000003</v>
      </c>
      <c r="I46" s="3"/>
      <c r="J46" s="1">
        <v>123.56525000000001</v>
      </c>
      <c r="K46" s="3"/>
      <c r="L46" s="1">
        <v>1412</v>
      </c>
      <c r="M46" s="1">
        <v>56.4</v>
      </c>
      <c r="N46" s="3">
        <v>305</v>
      </c>
      <c r="O46" s="15">
        <v>73.7</v>
      </c>
      <c r="P46" s="16">
        <v>1.8</v>
      </c>
      <c r="Q46" s="3">
        <v>10</v>
      </c>
      <c r="R46" s="3">
        <v>11</v>
      </c>
      <c r="S46" s="3">
        <v>0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19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f t="shared" si="20"/>
        <v>120</v>
      </c>
      <c r="AZ46" s="3">
        <f t="shared" si="21"/>
        <v>110</v>
      </c>
      <c r="BA46" s="3">
        <f t="shared" si="22"/>
        <v>110</v>
      </c>
      <c r="BB46" s="3">
        <f t="shared" si="23"/>
        <v>10</v>
      </c>
      <c r="BC46" s="3">
        <f t="shared" si="24"/>
        <v>120</v>
      </c>
      <c r="BD46" s="3">
        <f t="shared" si="7"/>
        <v>0</v>
      </c>
      <c r="BE46" s="3">
        <f t="shared" si="8"/>
        <v>0</v>
      </c>
      <c r="BF46" s="3">
        <f t="shared" si="9"/>
        <v>0</v>
      </c>
      <c r="BG46" s="3">
        <f t="shared" si="10"/>
        <v>0</v>
      </c>
      <c r="BH46" s="3">
        <f t="shared" si="11"/>
        <v>110</v>
      </c>
      <c r="BI46" s="3">
        <f t="shared" si="12"/>
        <v>0</v>
      </c>
      <c r="BJ46" s="3">
        <f t="shared" si="25"/>
        <v>10</v>
      </c>
      <c r="BK46" s="15">
        <v>3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1">
        <f t="shared" si="13"/>
        <v>3</v>
      </c>
      <c r="CJ46" s="1">
        <f t="shared" si="14"/>
        <v>3</v>
      </c>
      <c r="CK46" s="1">
        <f t="shared" si="15"/>
        <v>3</v>
      </c>
      <c r="CL46" s="1">
        <f t="shared" si="16"/>
        <v>3</v>
      </c>
      <c r="CM46" s="1">
        <f t="shared" si="17"/>
        <v>0</v>
      </c>
      <c r="CN46" s="1">
        <f t="shared" si="18"/>
        <v>0</v>
      </c>
      <c r="CO46" s="46">
        <v>-22</v>
      </c>
      <c r="CP46">
        <v>6</v>
      </c>
      <c r="CQ46" s="3">
        <v>112</v>
      </c>
      <c r="CR46" s="3">
        <v>20</v>
      </c>
      <c r="CS46" s="3">
        <f t="shared" si="19"/>
        <v>26.8</v>
      </c>
      <c r="CT46" s="3">
        <v>0</v>
      </c>
      <c r="CU46" s="3">
        <v>100</v>
      </c>
      <c r="CV46" s="3"/>
      <c r="CW46" t="s">
        <v>189</v>
      </c>
      <c r="CX46" t="s">
        <v>189</v>
      </c>
      <c r="CY46" s="46">
        <v>2</v>
      </c>
      <c r="CZ46" s="3">
        <v>3</v>
      </c>
      <c r="DA46" s="3">
        <v>2</v>
      </c>
      <c r="DB46" s="3">
        <v>1</v>
      </c>
      <c r="DC46" s="2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2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5">
        <v>0</v>
      </c>
      <c r="DP46" s="3">
        <v>0</v>
      </c>
      <c r="DQ46" s="3">
        <v>0</v>
      </c>
      <c r="DR46" s="3">
        <v>0</v>
      </c>
      <c r="DS46" s="51">
        <v>0</v>
      </c>
      <c r="DT46" s="3">
        <v>0</v>
      </c>
      <c r="DU46" s="3">
        <v>0</v>
      </c>
      <c r="DV46" s="3">
        <v>0</v>
      </c>
      <c r="DW46" s="3">
        <v>0</v>
      </c>
      <c r="DX46" s="51">
        <v>0</v>
      </c>
      <c r="DY46" s="3">
        <v>0</v>
      </c>
      <c r="DZ46" s="3">
        <v>0</v>
      </c>
      <c r="EA46" s="3">
        <v>0</v>
      </c>
      <c r="EB46" s="3">
        <v>0</v>
      </c>
      <c r="EC46" s="51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2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2">
        <v>0</v>
      </c>
      <c r="EP46" s="3">
        <v>0</v>
      </c>
      <c r="EQ46" s="3">
        <v>1</v>
      </c>
      <c r="ER46" s="1">
        <v>0</v>
      </c>
      <c r="ES46" s="3">
        <v>0</v>
      </c>
      <c r="ET46" s="3">
        <v>0</v>
      </c>
      <c r="EU46" s="3">
        <v>0</v>
      </c>
      <c r="EV46" s="2" t="s">
        <v>189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16" t="s">
        <v>189</v>
      </c>
    </row>
    <row r="47" spans="1:158">
      <c r="A47" t="s">
        <v>245</v>
      </c>
      <c r="B47" t="s">
        <v>43</v>
      </c>
      <c r="C47" t="s">
        <v>7</v>
      </c>
      <c r="D47">
        <v>3</v>
      </c>
      <c r="E47" t="s">
        <v>186</v>
      </c>
      <c r="F47" s="2" t="s">
        <v>375</v>
      </c>
      <c r="H47" s="3">
        <v>48.000689999999999</v>
      </c>
      <c r="I47" s="3"/>
      <c r="J47" s="3">
        <v>123.56498999999999</v>
      </c>
      <c r="K47" s="3"/>
      <c r="L47" s="3">
        <v>1406</v>
      </c>
      <c r="M47" s="1">
        <v>80</v>
      </c>
      <c r="N47" s="3">
        <v>340</v>
      </c>
      <c r="O47" s="15">
        <v>30.3</v>
      </c>
      <c r="P47" s="16">
        <v>1.2</v>
      </c>
      <c r="Q47" s="3">
        <v>10</v>
      </c>
      <c r="R47" s="3">
        <v>20</v>
      </c>
      <c r="S47" s="3">
        <v>0</v>
      </c>
      <c r="T47" s="3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19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f t="shared" si="20"/>
        <v>240</v>
      </c>
      <c r="AZ47" s="3">
        <f t="shared" si="21"/>
        <v>200</v>
      </c>
      <c r="BA47" s="3">
        <f t="shared" si="22"/>
        <v>200</v>
      </c>
      <c r="BB47" s="3">
        <f t="shared" si="23"/>
        <v>40</v>
      </c>
      <c r="BC47" s="3">
        <f t="shared" si="24"/>
        <v>240</v>
      </c>
      <c r="BD47" s="3">
        <f t="shared" si="7"/>
        <v>0</v>
      </c>
      <c r="BE47" s="3">
        <f t="shared" si="8"/>
        <v>0</v>
      </c>
      <c r="BF47" s="3">
        <f t="shared" si="9"/>
        <v>0</v>
      </c>
      <c r="BG47" s="3">
        <f t="shared" si="10"/>
        <v>0</v>
      </c>
      <c r="BH47" s="3">
        <f t="shared" si="11"/>
        <v>200</v>
      </c>
      <c r="BI47" s="3">
        <f t="shared" si="12"/>
        <v>0</v>
      </c>
      <c r="BJ47" s="3">
        <f t="shared" si="25"/>
        <v>40</v>
      </c>
      <c r="BK47" s="15">
        <v>10</v>
      </c>
      <c r="BL47" s="3">
        <v>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1">
        <f t="shared" si="13"/>
        <v>12</v>
      </c>
      <c r="CJ47" s="1">
        <f t="shared" si="14"/>
        <v>10</v>
      </c>
      <c r="CK47" s="1">
        <f t="shared" si="15"/>
        <v>12</v>
      </c>
      <c r="CL47" s="1">
        <f t="shared" si="16"/>
        <v>10</v>
      </c>
      <c r="CM47" s="1">
        <f t="shared" si="17"/>
        <v>0</v>
      </c>
      <c r="CN47" s="1">
        <f t="shared" si="18"/>
        <v>0</v>
      </c>
      <c r="CO47" s="35">
        <v>7.7</v>
      </c>
      <c r="CP47" s="3">
        <v>98.8</v>
      </c>
      <c r="CQ47" s="3">
        <v>131</v>
      </c>
      <c r="CR47" s="3">
        <v>16</v>
      </c>
      <c r="CS47" s="3">
        <f t="shared" si="19"/>
        <v>19.727999999999998</v>
      </c>
      <c r="CT47" s="3">
        <v>3</v>
      </c>
      <c r="CU47" s="3">
        <v>100</v>
      </c>
      <c r="CV47" s="3"/>
      <c r="CW47" t="s">
        <v>189</v>
      </c>
      <c r="CX47" t="s">
        <v>189</v>
      </c>
      <c r="CY47" s="46">
        <v>4</v>
      </c>
      <c r="CZ47" s="3">
        <v>17</v>
      </c>
      <c r="DA47" s="3">
        <v>5</v>
      </c>
      <c r="DB47" s="3">
        <v>5</v>
      </c>
      <c r="DC47" s="2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2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5">
        <v>0</v>
      </c>
      <c r="DP47" s="3">
        <v>0</v>
      </c>
      <c r="DQ47" s="3">
        <v>0</v>
      </c>
      <c r="DR47" s="3">
        <v>0</v>
      </c>
      <c r="DS47" s="51">
        <v>0</v>
      </c>
      <c r="DT47" s="3">
        <v>0</v>
      </c>
      <c r="DU47" s="3">
        <v>0</v>
      </c>
      <c r="DV47" s="3">
        <v>0</v>
      </c>
      <c r="DW47" s="3">
        <v>0</v>
      </c>
      <c r="DX47" s="51">
        <v>0</v>
      </c>
      <c r="DY47" s="3">
        <v>0</v>
      </c>
      <c r="DZ47" s="3">
        <v>0</v>
      </c>
      <c r="EA47" s="3">
        <v>0</v>
      </c>
      <c r="EB47" s="3">
        <v>0</v>
      </c>
      <c r="EC47" s="51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2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2">
        <v>0</v>
      </c>
      <c r="EP47" s="3">
        <v>1</v>
      </c>
      <c r="EQ47" s="3">
        <v>0</v>
      </c>
      <c r="ER47" s="1">
        <v>0</v>
      </c>
      <c r="ES47" s="3">
        <v>0</v>
      </c>
      <c r="ET47" s="3">
        <v>0</v>
      </c>
      <c r="EU47" s="3">
        <v>4</v>
      </c>
      <c r="EV47" s="2" t="s">
        <v>189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16" t="s">
        <v>189</v>
      </c>
    </row>
    <row r="48" spans="1:158">
      <c r="A48" t="s">
        <v>245</v>
      </c>
      <c r="B48" t="s">
        <v>43</v>
      </c>
      <c r="C48" t="s">
        <v>7</v>
      </c>
      <c r="D48">
        <v>3</v>
      </c>
      <c r="E48" t="s">
        <v>187</v>
      </c>
      <c r="F48" s="2" t="s">
        <v>376</v>
      </c>
      <c r="H48" s="1">
        <v>48.000770000000003</v>
      </c>
      <c r="I48" s="3"/>
      <c r="J48" s="1">
        <v>123.56477</v>
      </c>
      <c r="K48" s="3"/>
      <c r="L48" s="1">
        <v>1416</v>
      </c>
      <c r="M48" s="1">
        <v>84.3</v>
      </c>
      <c r="N48" s="3">
        <v>350</v>
      </c>
      <c r="O48" s="15">
        <v>32</v>
      </c>
      <c r="P48" s="16">
        <v>0.9</v>
      </c>
      <c r="Q48" s="3">
        <v>10</v>
      </c>
      <c r="R48" s="3">
        <v>21</v>
      </c>
      <c r="S48" s="3">
        <v>0</v>
      </c>
      <c r="T48" s="3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19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f t="shared" si="20"/>
        <v>250</v>
      </c>
      <c r="AZ48" s="3">
        <f t="shared" si="21"/>
        <v>210</v>
      </c>
      <c r="BA48" s="3">
        <f t="shared" si="22"/>
        <v>210</v>
      </c>
      <c r="BB48" s="3">
        <f t="shared" si="23"/>
        <v>40</v>
      </c>
      <c r="BC48" s="3">
        <f t="shared" si="24"/>
        <v>250</v>
      </c>
      <c r="BD48" s="3">
        <f t="shared" si="7"/>
        <v>0</v>
      </c>
      <c r="BE48" s="3">
        <f t="shared" si="8"/>
        <v>0</v>
      </c>
      <c r="BF48" s="3">
        <f t="shared" si="9"/>
        <v>0</v>
      </c>
      <c r="BG48" s="3">
        <f t="shared" si="10"/>
        <v>0</v>
      </c>
      <c r="BH48" s="3">
        <f t="shared" si="11"/>
        <v>210</v>
      </c>
      <c r="BI48" s="3">
        <f t="shared" si="12"/>
        <v>0</v>
      </c>
      <c r="BJ48" s="3">
        <f t="shared" si="25"/>
        <v>40</v>
      </c>
      <c r="BK48" s="15">
        <v>2</v>
      </c>
      <c r="BL48" s="3">
        <v>2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1">
        <f t="shared" si="13"/>
        <v>4</v>
      </c>
      <c r="CJ48" s="1">
        <f t="shared" si="14"/>
        <v>2</v>
      </c>
      <c r="CK48" s="1">
        <f t="shared" si="15"/>
        <v>4</v>
      </c>
      <c r="CL48" s="1">
        <f t="shared" si="16"/>
        <v>2</v>
      </c>
      <c r="CM48" s="1">
        <f t="shared" si="17"/>
        <v>0</v>
      </c>
      <c r="CN48" s="1">
        <f t="shared" si="18"/>
        <v>0</v>
      </c>
      <c r="CO48" s="35">
        <v>-26.9</v>
      </c>
      <c r="CP48" s="3">
        <v>47</v>
      </c>
      <c r="CQ48" s="3">
        <v>92.6</v>
      </c>
      <c r="CR48" s="3">
        <v>13</v>
      </c>
      <c r="CS48" s="3">
        <f t="shared" si="19"/>
        <v>15.535</v>
      </c>
      <c r="CT48" s="3">
        <v>0</v>
      </c>
      <c r="CU48" s="3">
        <v>75</v>
      </c>
      <c r="CV48" s="3"/>
      <c r="CW48" t="s">
        <v>189</v>
      </c>
      <c r="CX48" t="s">
        <v>189</v>
      </c>
      <c r="CY48" s="46">
        <v>4</v>
      </c>
      <c r="CZ48" s="3">
        <v>3</v>
      </c>
      <c r="DA48" s="3">
        <v>0</v>
      </c>
      <c r="DB48" s="3">
        <v>2</v>
      </c>
      <c r="DC48" s="2">
        <v>2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2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5">
        <v>0</v>
      </c>
      <c r="DP48" s="3">
        <v>0</v>
      </c>
      <c r="DQ48" s="3">
        <v>0</v>
      </c>
      <c r="DR48" s="3">
        <v>0</v>
      </c>
      <c r="DS48" s="51">
        <v>0</v>
      </c>
      <c r="DT48" s="3">
        <v>0</v>
      </c>
      <c r="DU48" s="3">
        <v>0</v>
      </c>
      <c r="DV48" s="3">
        <v>0</v>
      </c>
      <c r="DW48" s="3">
        <v>0</v>
      </c>
      <c r="DX48" s="51">
        <v>0</v>
      </c>
      <c r="DY48" s="3">
        <v>0</v>
      </c>
      <c r="DZ48" s="3">
        <v>0</v>
      </c>
      <c r="EA48" s="3">
        <v>0</v>
      </c>
      <c r="EB48" s="3">
        <v>0</v>
      </c>
      <c r="EC48" s="51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2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2">
        <v>0</v>
      </c>
      <c r="EP48" s="3">
        <v>0</v>
      </c>
      <c r="EQ48" s="3">
        <v>1</v>
      </c>
      <c r="ER48" s="1">
        <v>0</v>
      </c>
      <c r="ES48" s="3">
        <v>0</v>
      </c>
      <c r="ET48" s="3">
        <v>0</v>
      </c>
      <c r="EU48" s="3">
        <v>0</v>
      </c>
      <c r="EV48" s="2" t="s">
        <v>189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16" t="s">
        <v>189</v>
      </c>
    </row>
    <row r="49" spans="1:158">
      <c r="A49" t="s">
        <v>245</v>
      </c>
      <c r="B49" t="s">
        <v>43</v>
      </c>
      <c r="C49" t="s">
        <v>7</v>
      </c>
      <c r="D49">
        <v>4</v>
      </c>
      <c r="E49" t="s">
        <v>186</v>
      </c>
      <c r="F49" s="2" t="s">
        <v>373</v>
      </c>
      <c r="H49" s="3">
        <v>48.00065</v>
      </c>
      <c r="I49" s="3"/>
      <c r="J49" s="3">
        <v>123.56538</v>
      </c>
      <c r="K49" s="3"/>
      <c r="L49" s="3">
        <v>1403</v>
      </c>
      <c r="M49" s="1">
        <v>53.9</v>
      </c>
      <c r="N49" s="3">
        <v>320</v>
      </c>
      <c r="O49" s="15">
        <v>56</v>
      </c>
      <c r="P49" s="16">
        <v>1.8</v>
      </c>
      <c r="Q49" s="3">
        <v>10</v>
      </c>
      <c r="R49" s="3">
        <v>24</v>
      </c>
      <c r="S49" s="3">
        <v>0</v>
      </c>
      <c r="T49" s="3">
        <v>2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19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f t="shared" si="20"/>
        <v>260</v>
      </c>
      <c r="AZ49" s="3">
        <f t="shared" si="21"/>
        <v>240</v>
      </c>
      <c r="BA49" s="3">
        <f t="shared" si="22"/>
        <v>240</v>
      </c>
      <c r="BB49" s="3">
        <f t="shared" si="23"/>
        <v>20</v>
      </c>
      <c r="BC49" s="3">
        <f t="shared" si="24"/>
        <v>260</v>
      </c>
      <c r="BD49" s="3">
        <f t="shared" si="7"/>
        <v>0</v>
      </c>
      <c r="BE49" s="3">
        <f t="shared" si="8"/>
        <v>0</v>
      </c>
      <c r="BF49" s="3">
        <f t="shared" si="9"/>
        <v>0</v>
      </c>
      <c r="BG49" s="3">
        <f t="shared" si="10"/>
        <v>0</v>
      </c>
      <c r="BH49" s="3">
        <f t="shared" si="11"/>
        <v>240</v>
      </c>
      <c r="BI49" s="3">
        <f t="shared" si="12"/>
        <v>0</v>
      </c>
      <c r="BJ49" s="3">
        <f t="shared" si="25"/>
        <v>20</v>
      </c>
      <c r="BK49" s="49">
        <v>8</v>
      </c>
      <c r="BL49" s="3">
        <v>0</v>
      </c>
      <c r="BM49" s="3">
        <v>0</v>
      </c>
      <c r="BN49" s="3">
        <v>0</v>
      </c>
      <c r="BO49" s="3">
        <v>3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1">
        <f t="shared" si="13"/>
        <v>11</v>
      </c>
      <c r="CJ49" s="1">
        <f t="shared" si="14"/>
        <v>11</v>
      </c>
      <c r="CK49" s="1">
        <f t="shared" si="15"/>
        <v>8</v>
      </c>
      <c r="CL49" s="1">
        <f t="shared" si="16"/>
        <v>8</v>
      </c>
      <c r="CM49" s="1">
        <f t="shared" si="17"/>
        <v>3</v>
      </c>
      <c r="CN49" s="1">
        <f t="shared" si="18"/>
        <v>3</v>
      </c>
      <c r="CO49" s="35">
        <v>33.9</v>
      </c>
      <c r="CP49" s="3">
        <v>102</v>
      </c>
      <c r="CQ49" s="3">
        <v>169</v>
      </c>
      <c r="CR49" s="3">
        <v>16</v>
      </c>
      <c r="CS49" s="3">
        <f t="shared" si="19"/>
        <v>21.616</v>
      </c>
      <c r="CT49" s="3">
        <v>4</v>
      </c>
      <c r="CU49" s="3">
        <v>100</v>
      </c>
      <c r="CV49" s="3"/>
      <c r="CW49" t="s">
        <v>189</v>
      </c>
      <c r="CX49" t="s">
        <v>189</v>
      </c>
      <c r="CY49" s="46">
        <v>0</v>
      </c>
      <c r="CZ49" s="3">
        <v>0</v>
      </c>
      <c r="DA49" s="3">
        <v>0</v>
      </c>
      <c r="DB49" s="3">
        <v>0</v>
      </c>
      <c r="DC49" s="2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2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5">
        <v>0</v>
      </c>
      <c r="DP49" s="3">
        <v>0</v>
      </c>
      <c r="DQ49" s="3">
        <v>0</v>
      </c>
      <c r="DR49" s="3">
        <v>0</v>
      </c>
      <c r="DS49" s="51">
        <v>0</v>
      </c>
      <c r="DT49" s="3">
        <v>0</v>
      </c>
      <c r="DU49" s="3">
        <v>0</v>
      </c>
      <c r="DV49" s="3">
        <v>0</v>
      </c>
      <c r="DW49" s="3">
        <v>0</v>
      </c>
      <c r="DX49" s="51">
        <v>0</v>
      </c>
      <c r="DY49" s="3">
        <v>0</v>
      </c>
      <c r="DZ49" s="3">
        <v>0</v>
      </c>
      <c r="EA49" s="3">
        <v>0</v>
      </c>
      <c r="EB49" s="3">
        <v>0</v>
      </c>
      <c r="EC49" s="51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2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2">
        <v>0</v>
      </c>
      <c r="EP49" s="3">
        <v>0</v>
      </c>
      <c r="EQ49" s="3">
        <v>0</v>
      </c>
      <c r="ER49" s="1">
        <v>0</v>
      </c>
      <c r="ES49" s="3">
        <v>0</v>
      </c>
      <c r="ET49" s="3">
        <v>0</v>
      </c>
      <c r="EU49" s="3">
        <v>1</v>
      </c>
      <c r="EV49" s="2" t="s">
        <v>189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16" t="s">
        <v>189</v>
      </c>
    </row>
    <row r="50" spans="1:158">
      <c r="A50" t="s">
        <v>245</v>
      </c>
      <c r="B50" t="s">
        <v>43</v>
      </c>
      <c r="C50" t="s">
        <v>7</v>
      </c>
      <c r="D50">
        <v>4</v>
      </c>
      <c r="E50" t="s">
        <v>187</v>
      </c>
      <c r="F50" s="2" t="s">
        <v>374</v>
      </c>
      <c r="H50" s="3">
        <v>48.00076</v>
      </c>
      <c r="I50" s="3"/>
      <c r="J50" s="3">
        <v>123.565</v>
      </c>
      <c r="K50" s="3"/>
      <c r="L50" s="3">
        <v>1410</v>
      </c>
      <c r="M50" s="1">
        <v>53.9</v>
      </c>
      <c r="N50" s="3">
        <v>320</v>
      </c>
      <c r="O50" s="15">
        <v>71.099999999999994</v>
      </c>
      <c r="P50" s="16">
        <v>2</v>
      </c>
      <c r="Q50" s="3">
        <v>10</v>
      </c>
      <c r="R50" s="3">
        <v>15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19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f t="shared" si="20"/>
        <v>160</v>
      </c>
      <c r="AZ50" s="3">
        <f t="shared" si="21"/>
        <v>150</v>
      </c>
      <c r="BA50" s="3">
        <f t="shared" si="22"/>
        <v>150</v>
      </c>
      <c r="BB50" s="3">
        <f t="shared" si="23"/>
        <v>10</v>
      </c>
      <c r="BC50" s="3">
        <f t="shared" si="24"/>
        <v>160</v>
      </c>
      <c r="BD50" s="3">
        <f t="shared" si="7"/>
        <v>0</v>
      </c>
      <c r="BE50" s="3">
        <f t="shared" si="8"/>
        <v>0</v>
      </c>
      <c r="BF50" s="3">
        <f t="shared" si="9"/>
        <v>0</v>
      </c>
      <c r="BG50" s="3">
        <f t="shared" si="10"/>
        <v>0</v>
      </c>
      <c r="BH50" s="3">
        <f t="shared" si="11"/>
        <v>150</v>
      </c>
      <c r="BI50" s="3">
        <f t="shared" si="12"/>
        <v>0</v>
      </c>
      <c r="BJ50" s="3">
        <f t="shared" si="25"/>
        <v>10</v>
      </c>
      <c r="BK50" s="15">
        <v>3</v>
      </c>
      <c r="BL50" s="3">
        <v>0</v>
      </c>
      <c r="BM50" s="3">
        <v>0</v>
      </c>
      <c r="BN50" s="3">
        <v>0</v>
      </c>
      <c r="BO50" s="3">
        <v>1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1">
        <f t="shared" si="13"/>
        <v>4</v>
      </c>
      <c r="CJ50" s="1">
        <f t="shared" si="14"/>
        <v>4</v>
      </c>
      <c r="CK50" s="1">
        <f t="shared" si="15"/>
        <v>3</v>
      </c>
      <c r="CL50" s="1">
        <f t="shared" si="16"/>
        <v>3</v>
      </c>
      <c r="CM50" s="1">
        <f t="shared" si="17"/>
        <v>1</v>
      </c>
      <c r="CN50" s="1">
        <f t="shared" si="18"/>
        <v>1</v>
      </c>
      <c r="CO50" s="35">
        <v>-13.6</v>
      </c>
      <c r="CP50" s="3">
        <v>28.2</v>
      </c>
      <c r="CQ50" s="3">
        <v>121</v>
      </c>
      <c r="CR50" s="3">
        <v>13</v>
      </c>
      <c r="CS50" s="3">
        <f t="shared" si="19"/>
        <v>17.498000000000001</v>
      </c>
      <c r="CT50" s="3">
        <v>2</v>
      </c>
      <c r="CU50" s="3">
        <v>100</v>
      </c>
      <c r="CV50" s="3"/>
      <c r="CW50" t="s">
        <v>189</v>
      </c>
      <c r="CX50" t="s">
        <v>189</v>
      </c>
      <c r="CY50" s="46">
        <v>8</v>
      </c>
      <c r="CZ50" s="3">
        <v>1</v>
      </c>
      <c r="DA50" s="3">
        <v>0</v>
      </c>
      <c r="DB50" s="3">
        <v>1</v>
      </c>
      <c r="DC50" s="2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2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5">
        <v>0</v>
      </c>
      <c r="DP50" s="3">
        <v>0</v>
      </c>
      <c r="DQ50" s="3">
        <v>0</v>
      </c>
      <c r="DR50" s="3">
        <v>0</v>
      </c>
      <c r="DS50" s="51">
        <v>0</v>
      </c>
      <c r="DT50" s="3">
        <v>0</v>
      </c>
      <c r="DU50" s="3">
        <v>0</v>
      </c>
      <c r="DV50" s="3">
        <v>0</v>
      </c>
      <c r="DW50" s="3">
        <v>0</v>
      </c>
      <c r="DX50" s="51">
        <v>0</v>
      </c>
      <c r="DY50" s="3">
        <v>0</v>
      </c>
      <c r="DZ50" s="3">
        <v>0</v>
      </c>
      <c r="EA50" s="3">
        <v>0</v>
      </c>
      <c r="EB50" s="3">
        <v>0</v>
      </c>
      <c r="EC50" s="51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2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2">
        <v>0</v>
      </c>
      <c r="EP50" s="3">
        <v>1</v>
      </c>
      <c r="EQ50" s="3">
        <v>0</v>
      </c>
      <c r="ER50" s="1">
        <v>0</v>
      </c>
      <c r="ES50" s="3">
        <v>0</v>
      </c>
      <c r="ET50" s="3">
        <v>0</v>
      </c>
      <c r="EU50" s="3">
        <v>0</v>
      </c>
      <c r="EV50" s="2" t="s">
        <v>189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16" t="s">
        <v>189</v>
      </c>
    </row>
    <row r="51" spans="1:158">
      <c r="A51" t="s">
        <v>245</v>
      </c>
      <c r="B51" t="s">
        <v>43</v>
      </c>
      <c r="C51" t="s">
        <v>7</v>
      </c>
      <c r="D51">
        <v>5</v>
      </c>
      <c r="E51" t="s">
        <v>186</v>
      </c>
      <c r="F51" s="2" t="s">
        <v>371</v>
      </c>
      <c r="H51" s="3">
        <v>48.001170000000002</v>
      </c>
      <c r="I51" s="3"/>
      <c r="J51" s="3">
        <v>123.56502999999999</v>
      </c>
      <c r="K51" s="3"/>
      <c r="L51" s="3">
        <v>1396</v>
      </c>
      <c r="M51" s="1">
        <v>82.6</v>
      </c>
      <c r="N51" s="3">
        <v>335</v>
      </c>
      <c r="O51" s="15">
        <v>26.9</v>
      </c>
      <c r="P51" s="16">
        <v>1.1000000000000001</v>
      </c>
      <c r="Q51" s="3">
        <v>10</v>
      </c>
      <c r="R51" s="3">
        <v>8</v>
      </c>
      <c r="S51" s="3">
        <v>0</v>
      </c>
      <c r="T51" s="3">
        <v>2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7</v>
      </c>
      <c r="AB51" s="3">
        <v>0</v>
      </c>
      <c r="AC51" s="3">
        <v>4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18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19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f t="shared" si="20"/>
        <v>230</v>
      </c>
      <c r="AZ51" s="3">
        <f t="shared" si="21"/>
        <v>80</v>
      </c>
      <c r="BA51" s="3">
        <f t="shared" si="22"/>
        <v>80</v>
      </c>
      <c r="BB51" s="3">
        <f t="shared" si="23"/>
        <v>20</v>
      </c>
      <c r="BC51" s="3">
        <f t="shared" si="24"/>
        <v>100</v>
      </c>
      <c r="BD51" s="3">
        <f t="shared" si="7"/>
        <v>90</v>
      </c>
      <c r="BE51" s="3">
        <f t="shared" si="8"/>
        <v>90</v>
      </c>
      <c r="BF51" s="3">
        <f t="shared" si="9"/>
        <v>40</v>
      </c>
      <c r="BG51" s="3">
        <f t="shared" si="10"/>
        <v>130</v>
      </c>
      <c r="BH51" s="3">
        <f t="shared" si="11"/>
        <v>170</v>
      </c>
      <c r="BI51" s="3">
        <f t="shared" si="12"/>
        <v>0</v>
      </c>
      <c r="BJ51" s="3">
        <f t="shared" si="25"/>
        <v>60</v>
      </c>
      <c r="BK51" s="15">
        <v>3</v>
      </c>
      <c r="BL51" s="3">
        <v>0</v>
      </c>
      <c r="BM51" s="3">
        <v>0</v>
      </c>
      <c r="BN51" s="3">
        <v>0</v>
      </c>
      <c r="BO51" s="3">
        <v>4</v>
      </c>
      <c r="BP51" s="3">
        <v>2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1">
        <f t="shared" si="13"/>
        <v>9</v>
      </c>
      <c r="CJ51" s="1">
        <f t="shared" si="14"/>
        <v>7</v>
      </c>
      <c r="CK51" s="1">
        <f t="shared" si="15"/>
        <v>3</v>
      </c>
      <c r="CL51" s="1">
        <f t="shared" si="16"/>
        <v>3</v>
      </c>
      <c r="CM51" s="1">
        <f t="shared" si="17"/>
        <v>6</v>
      </c>
      <c r="CN51" s="1">
        <f t="shared" si="18"/>
        <v>4</v>
      </c>
      <c r="CO51" s="35">
        <v>-29.7</v>
      </c>
      <c r="CP51" s="3">
        <v>50.9</v>
      </c>
      <c r="CQ51" s="3">
        <v>116</v>
      </c>
      <c r="CR51" s="3">
        <v>13</v>
      </c>
      <c r="CS51" s="3">
        <f t="shared" si="19"/>
        <v>18.940999999999999</v>
      </c>
      <c r="CT51" s="3">
        <v>0</v>
      </c>
      <c r="CU51" s="3">
        <v>100</v>
      </c>
      <c r="CV51" s="3"/>
      <c r="CW51" t="s">
        <v>189</v>
      </c>
      <c r="CX51" t="s">
        <v>189</v>
      </c>
      <c r="CY51" s="46">
        <v>0</v>
      </c>
      <c r="CZ51" s="3">
        <v>0</v>
      </c>
      <c r="DA51" s="3">
        <v>0</v>
      </c>
      <c r="DB51" s="3">
        <v>1</v>
      </c>
      <c r="DC51" s="2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2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5">
        <v>0</v>
      </c>
      <c r="DP51" s="3">
        <v>0</v>
      </c>
      <c r="DQ51" s="3">
        <v>0</v>
      </c>
      <c r="DR51" s="3">
        <v>0</v>
      </c>
      <c r="DS51" s="51">
        <v>0</v>
      </c>
      <c r="DT51" s="3">
        <v>0</v>
      </c>
      <c r="DU51" s="3">
        <v>0</v>
      </c>
      <c r="DV51" s="3">
        <v>0</v>
      </c>
      <c r="DW51" s="3">
        <v>0</v>
      </c>
      <c r="DX51" s="51">
        <v>0</v>
      </c>
      <c r="DY51" s="3">
        <v>0</v>
      </c>
      <c r="DZ51" s="3">
        <v>0</v>
      </c>
      <c r="EA51" s="3">
        <v>0</v>
      </c>
      <c r="EB51" s="3">
        <v>0</v>
      </c>
      <c r="EC51" s="51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2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2">
        <v>0</v>
      </c>
      <c r="EP51" s="3">
        <v>0</v>
      </c>
      <c r="EQ51" s="3">
        <v>0</v>
      </c>
      <c r="ER51" s="1">
        <v>0</v>
      </c>
      <c r="ES51" s="3">
        <v>0</v>
      </c>
      <c r="ET51" s="3">
        <v>0</v>
      </c>
      <c r="EU51" s="3">
        <v>0</v>
      </c>
      <c r="EV51" s="2" t="s">
        <v>189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16" t="s">
        <v>189</v>
      </c>
    </row>
    <row r="52" spans="1:158">
      <c r="A52" t="s">
        <v>245</v>
      </c>
      <c r="B52" t="s">
        <v>43</v>
      </c>
      <c r="C52" t="s">
        <v>7</v>
      </c>
      <c r="D52">
        <v>5</v>
      </c>
      <c r="E52" t="s">
        <v>187</v>
      </c>
      <c r="F52" s="2" t="s">
        <v>372</v>
      </c>
      <c r="H52" s="3">
        <v>48.001249999999999</v>
      </c>
      <c r="I52" s="3"/>
      <c r="J52" s="3">
        <v>123.56506</v>
      </c>
      <c r="K52" s="3"/>
      <c r="L52" s="3">
        <v>1391</v>
      </c>
      <c r="M52" s="1">
        <v>82.6</v>
      </c>
      <c r="N52" s="3">
        <v>335</v>
      </c>
      <c r="O52" s="15">
        <v>29.9</v>
      </c>
      <c r="P52" s="16">
        <v>0.9</v>
      </c>
      <c r="Q52" s="3">
        <v>10</v>
      </c>
      <c r="R52" s="3">
        <v>8</v>
      </c>
      <c r="S52" s="3">
        <v>0</v>
      </c>
      <c r="T52" s="3">
        <v>4</v>
      </c>
      <c r="U52" s="3">
        <v>2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9</v>
      </c>
      <c r="AB52" s="3">
        <v>0</v>
      </c>
      <c r="AC52" s="3">
        <v>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18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19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f t="shared" si="20"/>
        <v>270</v>
      </c>
      <c r="AZ52" s="3">
        <f t="shared" si="21"/>
        <v>80</v>
      </c>
      <c r="BA52" s="3">
        <f t="shared" si="22"/>
        <v>80</v>
      </c>
      <c r="BB52" s="3">
        <f t="shared" si="23"/>
        <v>40</v>
      </c>
      <c r="BC52" s="3">
        <f t="shared" si="24"/>
        <v>120</v>
      </c>
      <c r="BD52" s="3">
        <f t="shared" si="7"/>
        <v>110</v>
      </c>
      <c r="BE52" s="3">
        <f t="shared" si="8"/>
        <v>110</v>
      </c>
      <c r="BF52" s="3">
        <f t="shared" si="9"/>
        <v>40</v>
      </c>
      <c r="BG52" s="3">
        <f t="shared" si="10"/>
        <v>150</v>
      </c>
      <c r="BH52" s="3">
        <f t="shared" si="11"/>
        <v>190</v>
      </c>
      <c r="BI52" s="3">
        <f t="shared" si="12"/>
        <v>0</v>
      </c>
      <c r="BJ52" s="3">
        <f t="shared" si="25"/>
        <v>80</v>
      </c>
      <c r="BK52" s="15">
        <v>5</v>
      </c>
      <c r="BL52" s="3">
        <v>2</v>
      </c>
      <c r="BM52" s="3">
        <v>0</v>
      </c>
      <c r="BN52" s="3">
        <v>0</v>
      </c>
      <c r="BO52" s="3">
        <v>3</v>
      </c>
      <c r="BP52" s="3">
        <v>3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1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1">
        <f t="shared" si="13"/>
        <v>14</v>
      </c>
      <c r="CJ52" s="1">
        <f t="shared" si="14"/>
        <v>9</v>
      </c>
      <c r="CK52" s="1">
        <f t="shared" si="15"/>
        <v>7</v>
      </c>
      <c r="CL52" s="1">
        <f t="shared" si="16"/>
        <v>5</v>
      </c>
      <c r="CM52" s="1">
        <f t="shared" si="17"/>
        <v>7</v>
      </c>
      <c r="CN52" s="1">
        <f t="shared" si="18"/>
        <v>4</v>
      </c>
      <c r="CO52" s="35">
        <v>-17.600000000000001</v>
      </c>
      <c r="CP52" s="3">
        <v>93.3</v>
      </c>
      <c r="CQ52" s="3">
        <v>147</v>
      </c>
      <c r="CR52" s="3">
        <v>10</v>
      </c>
      <c r="CS52" s="3">
        <f t="shared" si="19"/>
        <v>16.46</v>
      </c>
      <c r="CT52" s="3">
        <v>4</v>
      </c>
      <c r="CU52" s="3">
        <v>25</v>
      </c>
      <c r="CV52" s="3"/>
      <c r="CW52" t="s">
        <v>189</v>
      </c>
      <c r="CX52" t="s">
        <v>189</v>
      </c>
      <c r="CY52" s="15">
        <v>1</v>
      </c>
      <c r="CZ52" s="3">
        <v>0</v>
      </c>
      <c r="DA52" s="3">
        <v>0</v>
      </c>
      <c r="DB52" s="3">
        <v>0</v>
      </c>
      <c r="DC52" s="2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2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5">
        <v>0</v>
      </c>
      <c r="DP52" s="3">
        <v>0</v>
      </c>
      <c r="DQ52" s="3">
        <v>0</v>
      </c>
      <c r="DR52" s="3">
        <v>0</v>
      </c>
      <c r="DS52" s="51">
        <v>0</v>
      </c>
      <c r="DT52" s="3">
        <v>0</v>
      </c>
      <c r="DU52" s="3">
        <v>0</v>
      </c>
      <c r="DV52" s="3">
        <v>0</v>
      </c>
      <c r="DW52" s="3">
        <v>0</v>
      </c>
      <c r="DX52" s="51">
        <v>0</v>
      </c>
      <c r="DY52" s="3">
        <v>0</v>
      </c>
      <c r="DZ52" s="3">
        <v>0</v>
      </c>
      <c r="EA52" s="3">
        <v>0</v>
      </c>
      <c r="EB52" s="3">
        <v>0</v>
      </c>
      <c r="EC52" s="51">
        <v>0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2">
        <v>5</v>
      </c>
      <c r="EJ52" s="3">
        <v>0</v>
      </c>
      <c r="EK52" s="3">
        <v>1</v>
      </c>
      <c r="EL52" s="3">
        <v>0</v>
      </c>
      <c r="EM52" s="3">
        <v>0</v>
      </c>
      <c r="EN52" s="3">
        <v>0</v>
      </c>
      <c r="EO52" s="2">
        <v>0</v>
      </c>
      <c r="EP52" s="3">
        <v>0</v>
      </c>
      <c r="EQ52" s="3">
        <v>0</v>
      </c>
      <c r="ER52" s="1">
        <v>0</v>
      </c>
      <c r="ES52" s="3">
        <v>0</v>
      </c>
      <c r="ET52" s="3">
        <v>1</v>
      </c>
      <c r="EU52" s="3">
        <v>0</v>
      </c>
      <c r="EV52" s="2" t="s">
        <v>189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16" t="s">
        <v>189</v>
      </c>
    </row>
    <row r="53" spans="1:158">
      <c r="A53" t="s">
        <v>245</v>
      </c>
      <c r="B53" t="s">
        <v>43</v>
      </c>
      <c r="C53" t="s">
        <v>7</v>
      </c>
      <c r="D53">
        <v>6</v>
      </c>
      <c r="E53" t="s">
        <v>186</v>
      </c>
      <c r="F53" s="2" t="s">
        <v>370</v>
      </c>
      <c r="H53" s="3">
        <v>48.000900000000001</v>
      </c>
      <c r="I53" s="3"/>
      <c r="J53" s="3">
        <v>123.56561000000001</v>
      </c>
      <c r="K53" s="3"/>
      <c r="L53" s="3">
        <v>1387</v>
      </c>
      <c r="M53" s="1">
        <v>58.1</v>
      </c>
      <c r="N53" s="3">
        <v>315</v>
      </c>
      <c r="O53" s="15">
        <v>42.7</v>
      </c>
      <c r="P53" s="16">
        <v>0.9</v>
      </c>
      <c r="Q53" s="3">
        <v>10</v>
      </c>
      <c r="R53" s="3">
        <v>11</v>
      </c>
      <c r="S53" s="3">
        <v>0</v>
      </c>
      <c r="T53" s="3">
        <v>4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3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18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19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f t="shared" si="20"/>
        <v>190</v>
      </c>
      <c r="AZ53" s="3">
        <f t="shared" si="21"/>
        <v>110</v>
      </c>
      <c r="BA53" s="3">
        <f t="shared" si="22"/>
        <v>110</v>
      </c>
      <c r="BB53" s="3">
        <f t="shared" si="23"/>
        <v>40</v>
      </c>
      <c r="BC53" s="3">
        <f t="shared" si="24"/>
        <v>150</v>
      </c>
      <c r="BD53" s="3">
        <f t="shared" si="7"/>
        <v>30</v>
      </c>
      <c r="BE53" s="3">
        <f t="shared" si="8"/>
        <v>30</v>
      </c>
      <c r="BF53" s="3">
        <f t="shared" si="9"/>
        <v>10</v>
      </c>
      <c r="BG53" s="3">
        <f t="shared" si="10"/>
        <v>40</v>
      </c>
      <c r="BH53" s="3">
        <f t="shared" si="11"/>
        <v>140</v>
      </c>
      <c r="BI53" s="3">
        <f t="shared" si="12"/>
        <v>0</v>
      </c>
      <c r="BJ53" s="3">
        <f t="shared" si="25"/>
        <v>50</v>
      </c>
      <c r="BK53" s="15">
        <v>4</v>
      </c>
      <c r="BL53" s="3">
        <v>2</v>
      </c>
      <c r="BM53" s="3">
        <v>0</v>
      </c>
      <c r="BN53" s="3">
        <v>1</v>
      </c>
      <c r="BO53" s="3">
        <v>1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1">
        <f t="shared" si="13"/>
        <v>8</v>
      </c>
      <c r="CJ53" s="1">
        <f t="shared" si="14"/>
        <v>5</v>
      </c>
      <c r="CK53" s="1">
        <f t="shared" si="15"/>
        <v>6</v>
      </c>
      <c r="CL53" s="1">
        <f t="shared" si="16"/>
        <v>4</v>
      </c>
      <c r="CM53" s="1">
        <f t="shared" si="17"/>
        <v>2</v>
      </c>
      <c r="CN53" s="1">
        <f t="shared" si="18"/>
        <v>1</v>
      </c>
      <c r="CO53" s="35">
        <v>-26.5</v>
      </c>
      <c r="CP53" s="3">
        <v>4.5</v>
      </c>
      <c r="CQ53" s="3">
        <v>115</v>
      </c>
      <c r="CR53" s="3">
        <v>16</v>
      </c>
      <c r="CS53" s="3">
        <f t="shared" si="19"/>
        <v>22.64</v>
      </c>
      <c r="CT53" s="3">
        <v>3</v>
      </c>
      <c r="CU53" s="3">
        <v>30</v>
      </c>
      <c r="CV53" s="3"/>
      <c r="CW53" t="s">
        <v>189</v>
      </c>
      <c r="CX53" t="s">
        <v>189</v>
      </c>
      <c r="CY53" s="15">
        <v>0</v>
      </c>
      <c r="CZ53" s="3">
        <v>1</v>
      </c>
      <c r="DA53" s="3">
        <v>0</v>
      </c>
      <c r="DB53" s="3">
        <v>0</v>
      </c>
      <c r="DC53" s="2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2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5">
        <v>0</v>
      </c>
      <c r="DP53" s="3">
        <v>0</v>
      </c>
      <c r="DQ53" s="3">
        <v>0</v>
      </c>
      <c r="DR53" s="3">
        <v>0</v>
      </c>
      <c r="DS53" s="51">
        <v>0</v>
      </c>
      <c r="DT53" s="3">
        <v>0</v>
      </c>
      <c r="DU53" s="3">
        <v>0</v>
      </c>
      <c r="DV53" s="3">
        <v>0</v>
      </c>
      <c r="DW53" s="3">
        <v>0</v>
      </c>
      <c r="DX53" s="51">
        <v>0</v>
      </c>
      <c r="DY53" s="3">
        <v>0</v>
      </c>
      <c r="DZ53" s="3">
        <v>0</v>
      </c>
      <c r="EA53" s="3">
        <v>0</v>
      </c>
      <c r="EB53" s="3">
        <v>0</v>
      </c>
      <c r="EC53" s="51">
        <v>0</v>
      </c>
      <c r="ED53" s="3">
        <v>1</v>
      </c>
      <c r="EE53" s="3">
        <v>0</v>
      </c>
      <c r="EF53" s="3">
        <v>0</v>
      </c>
      <c r="EG53" s="3">
        <v>0</v>
      </c>
      <c r="EH53" s="3">
        <v>0</v>
      </c>
      <c r="EI53" s="2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2">
        <v>0</v>
      </c>
      <c r="EP53" s="3">
        <v>3</v>
      </c>
      <c r="EQ53" s="3">
        <v>0</v>
      </c>
      <c r="ER53" s="1">
        <v>0</v>
      </c>
      <c r="ES53" s="3">
        <v>0</v>
      </c>
      <c r="ET53" s="3">
        <v>0</v>
      </c>
      <c r="EU53" s="3">
        <v>6</v>
      </c>
      <c r="EV53" s="2" t="s">
        <v>189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16" t="s">
        <v>189</v>
      </c>
    </row>
    <row r="54" spans="1:158">
      <c r="A54" t="s">
        <v>245</v>
      </c>
      <c r="B54" t="s">
        <v>43</v>
      </c>
      <c r="C54" t="s">
        <v>7</v>
      </c>
      <c r="D54">
        <v>6</v>
      </c>
      <c r="E54" t="s">
        <v>187</v>
      </c>
      <c r="F54" s="2" t="s">
        <v>369</v>
      </c>
      <c r="H54" s="3">
        <v>48.000959999999999</v>
      </c>
      <c r="I54" s="3"/>
      <c r="J54" s="3">
        <v>123.56544</v>
      </c>
      <c r="K54" s="3"/>
      <c r="L54" s="3">
        <v>1386</v>
      </c>
      <c r="M54" s="1">
        <v>58</v>
      </c>
      <c r="N54" s="3">
        <v>322</v>
      </c>
      <c r="O54" s="15">
        <v>39.200000000000003</v>
      </c>
      <c r="P54" s="16">
        <v>1</v>
      </c>
      <c r="Q54" s="3">
        <v>10</v>
      </c>
      <c r="R54" s="3">
        <v>9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3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18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19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f t="shared" si="20"/>
        <v>130</v>
      </c>
      <c r="AZ54" s="3">
        <f t="shared" si="21"/>
        <v>90</v>
      </c>
      <c r="BA54" s="3">
        <f t="shared" si="22"/>
        <v>90</v>
      </c>
      <c r="BB54" s="3">
        <f t="shared" si="23"/>
        <v>10</v>
      </c>
      <c r="BC54" s="3">
        <f t="shared" si="24"/>
        <v>100</v>
      </c>
      <c r="BD54" s="3">
        <f t="shared" si="7"/>
        <v>30</v>
      </c>
      <c r="BE54" s="3">
        <f t="shared" si="8"/>
        <v>30</v>
      </c>
      <c r="BF54" s="3">
        <f t="shared" si="9"/>
        <v>0</v>
      </c>
      <c r="BG54" s="3">
        <f t="shared" si="10"/>
        <v>30</v>
      </c>
      <c r="BH54" s="3">
        <f t="shared" si="11"/>
        <v>120</v>
      </c>
      <c r="BI54" s="3">
        <f t="shared" si="12"/>
        <v>0</v>
      </c>
      <c r="BJ54" s="3">
        <f t="shared" si="25"/>
        <v>10</v>
      </c>
      <c r="BK54" s="15">
        <v>4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1">
        <f t="shared" si="13"/>
        <v>4</v>
      </c>
      <c r="CJ54" s="1">
        <f t="shared" si="14"/>
        <v>4</v>
      </c>
      <c r="CK54" s="1">
        <f t="shared" si="15"/>
        <v>4</v>
      </c>
      <c r="CL54" s="1">
        <f t="shared" si="16"/>
        <v>4</v>
      </c>
      <c r="CM54" s="1">
        <f t="shared" si="17"/>
        <v>0</v>
      </c>
      <c r="CN54" s="1">
        <f t="shared" si="18"/>
        <v>0</v>
      </c>
      <c r="CO54" s="35">
        <v>-25.2</v>
      </c>
      <c r="CP54" s="3">
        <v>15.3</v>
      </c>
      <c r="CQ54" s="3">
        <v>77.599999999999994</v>
      </c>
      <c r="CR54" s="3">
        <v>18</v>
      </c>
      <c r="CS54" s="3">
        <f t="shared" si="19"/>
        <v>18.503999999999998</v>
      </c>
      <c r="CT54" s="3">
        <v>2</v>
      </c>
      <c r="CU54" s="3">
        <v>100</v>
      </c>
      <c r="CV54" s="3"/>
      <c r="CW54" t="s">
        <v>189</v>
      </c>
      <c r="CX54" t="s">
        <v>189</v>
      </c>
      <c r="CY54" s="15">
        <v>0</v>
      </c>
      <c r="CZ54" s="3">
        <v>1</v>
      </c>
      <c r="DA54" s="3">
        <v>1</v>
      </c>
      <c r="DB54" s="3">
        <v>1</v>
      </c>
      <c r="DC54" s="2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2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5">
        <v>0</v>
      </c>
      <c r="DP54" s="3">
        <v>0</v>
      </c>
      <c r="DQ54" s="3">
        <v>0</v>
      </c>
      <c r="DR54" s="3">
        <v>0</v>
      </c>
      <c r="DS54" s="51">
        <v>0</v>
      </c>
      <c r="DT54" s="3">
        <v>0</v>
      </c>
      <c r="DU54" s="3">
        <v>0</v>
      </c>
      <c r="DV54" s="3">
        <v>0</v>
      </c>
      <c r="DW54" s="3">
        <v>0</v>
      </c>
      <c r="DX54" s="51">
        <v>0</v>
      </c>
      <c r="DY54" s="3">
        <v>0</v>
      </c>
      <c r="DZ54" s="3">
        <v>0</v>
      </c>
      <c r="EA54" s="3">
        <v>0</v>
      </c>
      <c r="EB54" s="3">
        <v>0</v>
      </c>
      <c r="EC54" s="51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2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2">
        <v>0</v>
      </c>
      <c r="EP54" s="3">
        <v>11</v>
      </c>
      <c r="EQ54" s="3">
        <v>0</v>
      </c>
      <c r="ER54" s="1">
        <v>0</v>
      </c>
      <c r="ES54" s="3">
        <v>0</v>
      </c>
      <c r="ET54" s="3">
        <v>0</v>
      </c>
      <c r="EU54" s="3">
        <v>6</v>
      </c>
      <c r="EV54" s="2" t="s">
        <v>189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16" t="s">
        <v>189</v>
      </c>
    </row>
    <row r="55" spans="1:158">
      <c r="A55" t="s">
        <v>245</v>
      </c>
      <c r="B55" t="s">
        <v>43</v>
      </c>
      <c r="C55" t="s">
        <v>7</v>
      </c>
      <c r="D55">
        <v>7</v>
      </c>
      <c r="E55" t="s">
        <v>186</v>
      </c>
      <c r="F55" s="2" t="s">
        <v>368</v>
      </c>
      <c r="H55" s="3">
        <v>48.000749999999996</v>
      </c>
      <c r="I55" s="3"/>
      <c r="J55" s="3">
        <v>123.56625</v>
      </c>
      <c r="K55" s="3"/>
      <c r="L55" s="3">
        <v>1396</v>
      </c>
      <c r="M55" s="1">
        <v>58</v>
      </c>
      <c r="N55" s="3">
        <v>320</v>
      </c>
      <c r="O55" s="15">
        <v>38.5</v>
      </c>
      <c r="P55" s="16">
        <v>1.1000000000000001</v>
      </c>
      <c r="Q55" s="3">
        <v>10</v>
      </c>
      <c r="R55" s="3">
        <v>16</v>
      </c>
      <c r="S55" s="3">
        <v>0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18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19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f t="shared" si="20"/>
        <v>190</v>
      </c>
      <c r="AZ55" s="3">
        <f t="shared" si="21"/>
        <v>160</v>
      </c>
      <c r="BA55" s="3">
        <f t="shared" si="22"/>
        <v>160</v>
      </c>
      <c r="BB55" s="3">
        <f t="shared" si="23"/>
        <v>20</v>
      </c>
      <c r="BC55" s="3">
        <f t="shared" si="24"/>
        <v>180</v>
      </c>
      <c r="BD55" s="3">
        <f t="shared" si="7"/>
        <v>10</v>
      </c>
      <c r="BE55" s="3">
        <f t="shared" si="8"/>
        <v>10</v>
      </c>
      <c r="BF55" s="3">
        <f t="shared" si="9"/>
        <v>0</v>
      </c>
      <c r="BG55" s="3">
        <f t="shared" si="10"/>
        <v>10</v>
      </c>
      <c r="BH55" s="3">
        <f t="shared" si="11"/>
        <v>170</v>
      </c>
      <c r="BI55" s="3">
        <f t="shared" si="12"/>
        <v>0</v>
      </c>
      <c r="BJ55" s="3">
        <f t="shared" si="25"/>
        <v>20</v>
      </c>
      <c r="BK55" s="15">
        <v>8</v>
      </c>
      <c r="BL55" s="3">
        <v>2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1">
        <f t="shared" si="13"/>
        <v>10</v>
      </c>
      <c r="CJ55" s="1">
        <f t="shared" si="14"/>
        <v>8</v>
      </c>
      <c r="CK55" s="1">
        <f t="shared" si="15"/>
        <v>10</v>
      </c>
      <c r="CL55" s="1">
        <f t="shared" si="16"/>
        <v>8</v>
      </c>
      <c r="CM55" s="1">
        <f t="shared" si="17"/>
        <v>0</v>
      </c>
      <c r="CN55" s="1">
        <f t="shared" si="18"/>
        <v>0</v>
      </c>
      <c r="CO55" s="35">
        <v>-19.8</v>
      </c>
      <c r="CP55" s="3">
        <v>65.8</v>
      </c>
      <c r="CQ55" s="3">
        <v>130</v>
      </c>
      <c r="CR55" s="3">
        <v>14</v>
      </c>
      <c r="CS55" s="3">
        <f t="shared" si="19"/>
        <v>20.972000000000001</v>
      </c>
      <c r="CT55" s="3">
        <v>3</v>
      </c>
      <c r="CU55" s="3">
        <v>20</v>
      </c>
      <c r="CV55" s="3" t="s">
        <v>367</v>
      </c>
      <c r="CW55" t="s">
        <v>189</v>
      </c>
      <c r="CX55" t="s">
        <v>189</v>
      </c>
      <c r="CY55" s="15">
        <v>1</v>
      </c>
      <c r="CZ55" s="3">
        <v>1</v>
      </c>
      <c r="DA55" s="3">
        <v>0</v>
      </c>
      <c r="DB55" s="3">
        <v>2</v>
      </c>
      <c r="DC55" s="2">
        <v>0</v>
      </c>
      <c r="DD55" s="3">
        <v>1</v>
      </c>
      <c r="DE55" s="3">
        <v>0</v>
      </c>
      <c r="DF55" s="3">
        <v>0</v>
      </c>
      <c r="DG55" s="3">
        <v>0</v>
      </c>
      <c r="DH55" s="3">
        <v>0</v>
      </c>
      <c r="DI55" s="2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5">
        <v>0</v>
      </c>
      <c r="DP55" s="3">
        <v>0</v>
      </c>
      <c r="DQ55" s="3">
        <v>0</v>
      </c>
      <c r="DR55" s="3">
        <v>0</v>
      </c>
      <c r="DS55" s="51">
        <v>0</v>
      </c>
      <c r="DT55" s="3">
        <v>0</v>
      </c>
      <c r="DU55" s="3">
        <v>0</v>
      </c>
      <c r="DV55" s="3">
        <v>0</v>
      </c>
      <c r="DW55" s="3">
        <v>0</v>
      </c>
      <c r="DX55" s="51">
        <v>0</v>
      </c>
      <c r="DY55" s="3">
        <v>0</v>
      </c>
      <c r="DZ55" s="3">
        <v>0</v>
      </c>
      <c r="EA55" s="3">
        <v>0</v>
      </c>
      <c r="EB55" s="3">
        <v>0</v>
      </c>
      <c r="EC55" s="51">
        <v>0</v>
      </c>
      <c r="ED55" s="3">
        <v>2</v>
      </c>
      <c r="EE55" s="3">
        <v>0</v>
      </c>
      <c r="EF55" s="3">
        <v>0</v>
      </c>
      <c r="EG55" s="3">
        <v>0</v>
      </c>
      <c r="EH55" s="3">
        <v>0</v>
      </c>
      <c r="EI55" s="2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2">
        <v>0</v>
      </c>
      <c r="EP55" s="3">
        <v>5</v>
      </c>
      <c r="EQ55" s="3">
        <v>1</v>
      </c>
      <c r="ER55" s="1">
        <v>0</v>
      </c>
      <c r="ES55" s="3">
        <v>0</v>
      </c>
      <c r="ET55" s="3">
        <v>0</v>
      </c>
      <c r="EU55" s="3">
        <v>0</v>
      </c>
      <c r="EV55" s="2" t="s">
        <v>189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16" t="s">
        <v>189</v>
      </c>
    </row>
    <row r="56" spans="1:158">
      <c r="A56" t="s">
        <v>245</v>
      </c>
      <c r="B56" t="s">
        <v>43</v>
      </c>
      <c r="C56" t="s">
        <v>7</v>
      </c>
      <c r="D56">
        <v>7</v>
      </c>
      <c r="E56" t="s">
        <v>187</v>
      </c>
      <c r="F56" s="2" t="s">
        <v>366</v>
      </c>
      <c r="H56" s="3">
        <v>48.00074</v>
      </c>
      <c r="I56" s="3"/>
      <c r="J56" s="3">
        <v>123.56638</v>
      </c>
      <c r="K56" s="3"/>
      <c r="L56" s="3">
        <v>1384</v>
      </c>
      <c r="M56" s="1">
        <v>58</v>
      </c>
      <c r="N56" s="3">
        <v>320</v>
      </c>
      <c r="O56" s="15">
        <v>41</v>
      </c>
      <c r="P56" s="16">
        <v>1.3</v>
      </c>
      <c r="Q56" s="3">
        <v>10</v>
      </c>
      <c r="R56" s="3">
        <v>11</v>
      </c>
      <c r="S56" s="3">
        <v>0</v>
      </c>
      <c r="T56" s="3">
        <v>3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4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18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19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f t="shared" si="20"/>
        <v>180</v>
      </c>
      <c r="AZ56" s="3">
        <f t="shared" si="21"/>
        <v>110</v>
      </c>
      <c r="BA56" s="3">
        <f t="shared" si="22"/>
        <v>110</v>
      </c>
      <c r="BB56" s="3">
        <f t="shared" si="23"/>
        <v>30</v>
      </c>
      <c r="BC56" s="3">
        <f t="shared" si="24"/>
        <v>140</v>
      </c>
      <c r="BD56" s="3">
        <f t="shared" si="7"/>
        <v>40</v>
      </c>
      <c r="BE56" s="3">
        <f t="shared" si="8"/>
        <v>40</v>
      </c>
      <c r="BF56" s="3">
        <f t="shared" si="9"/>
        <v>0</v>
      </c>
      <c r="BG56" s="3">
        <f t="shared" si="10"/>
        <v>40</v>
      </c>
      <c r="BH56" s="3">
        <f t="shared" si="11"/>
        <v>150</v>
      </c>
      <c r="BI56" s="3">
        <f t="shared" si="12"/>
        <v>0</v>
      </c>
      <c r="BJ56" s="3">
        <f t="shared" si="25"/>
        <v>30</v>
      </c>
      <c r="BK56" s="15">
        <v>3</v>
      </c>
      <c r="BL56" s="3">
        <v>1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1">
        <f t="shared" si="13"/>
        <v>4</v>
      </c>
      <c r="CJ56" s="1">
        <f t="shared" si="14"/>
        <v>3</v>
      </c>
      <c r="CK56" s="1">
        <f t="shared" si="15"/>
        <v>4</v>
      </c>
      <c r="CL56" s="1">
        <f t="shared" si="16"/>
        <v>3</v>
      </c>
      <c r="CM56" s="1">
        <f t="shared" si="17"/>
        <v>0</v>
      </c>
      <c r="CN56" s="1">
        <f t="shared" si="18"/>
        <v>0</v>
      </c>
      <c r="CO56" s="35">
        <v>-52.7</v>
      </c>
      <c r="CP56" s="3">
        <v>27.8</v>
      </c>
      <c r="CQ56" s="3">
        <v>121</v>
      </c>
      <c r="CR56" s="3">
        <v>15</v>
      </c>
      <c r="CS56" s="3">
        <f t="shared" si="19"/>
        <v>26.055</v>
      </c>
      <c r="CT56" s="3">
        <v>1</v>
      </c>
      <c r="CU56" s="3">
        <v>100</v>
      </c>
      <c r="CV56" s="3" t="s">
        <v>365</v>
      </c>
      <c r="CW56" t="s">
        <v>189</v>
      </c>
      <c r="CX56" t="s">
        <v>189</v>
      </c>
      <c r="CY56" s="15">
        <v>3</v>
      </c>
      <c r="CZ56" s="3">
        <v>2</v>
      </c>
      <c r="DA56" s="3">
        <v>1</v>
      </c>
      <c r="DB56" s="3">
        <v>1</v>
      </c>
      <c r="DC56" s="2">
        <v>0</v>
      </c>
      <c r="DD56" s="3">
        <v>2</v>
      </c>
      <c r="DE56" s="3">
        <v>0</v>
      </c>
      <c r="DF56" s="3">
        <v>0</v>
      </c>
      <c r="DG56" s="3">
        <v>0</v>
      </c>
      <c r="DH56" s="3">
        <v>0</v>
      </c>
      <c r="DI56" s="2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5">
        <v>0</v>
      </c>
      <c r="DP56" s="3">
        <v>0</v>
      </c>
      <c r="DQ56" s="3">
        <v>0</v>
      </c>
      <c r="DR56" s="3">
        <v>0</v>
      </c>
      <c r="DS56" s="51">
        <v>0</v>
      </c>
      <c r="DT56" s="3">
        <v>0</v>
      </c>
      <c r="DU56" s="3">
        <v>0</v>
      </c>
      <c r="DV56" s="3">
        <v>0</v>
      </c>
      <c r="DW56" s="3">
        <v>0</v>
      </c>
      <c r="DX56" s="51">
        <v>0</v>
      </c>
      <c r="DY56" s="3">
        <v>0</v>
      </c>
      <c r="DZ56" s="3">
        <v>0</v>
      </c>
      <c r="EA56" s="3">
        <v>0</v>
      </c>
      <c r="EB56" s="3">
        <v>0</v>
      </c>
      <c r="EC56" s="51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2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2">
        <v>0</v>
      </c>
      <c r="EP56" s="3">
        <v>0</v>
      </c>
      <c r="EQ56" s="3">
        <v>0</v>
      </c>
      <c r="ER56" s="1">
        <v>0</v>
      </c>
      <c r="ES56" s="3">
        <v>0</v>
      </c>
      <c r="ET56" s="3">
        <v>1</v>
      </c>
      <c r="EU56" s="3">
        <v>1</v>
      </c>
      <c r="EV56" s="2" t="s">
        <v>189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16" t="s">
        <v>189</v>
      </c>
    </row>
    <row r="57" spans="1:158">
      <c r="A57" t="s">
        <v>245</v>
      </c>
      <c r="B57" t="s">
        <v>43</v>
      </c>
      <c r="C57" t="s">
        <v>7</v>
      </c>
      <c r="D57">
        <v>8</v>
      </c>
      <c r="E57" t="s">
        <v>186</v>
      </c>
      <c r="F57" s="2" t="s">
        <v>362</v>
      </c>
      <c r="H57" s="3">
        <v>48.000830000000001</v>
      </c>
      <c r="I57" s="3"/>
      <c r="J57" s="3">
        <v>123.56697</v>
      </c>
      <c r="K57" s="3"/>
      <c r="L57" s="3">
        <v>1380</v>
      </c>
      <c r="M57" s="1">
        <v>50</v>
      </c>
      <c r="N57" s="3">
        <v>320</v>
      </c>
      <c r="O57" s="15">
        <v>28.6</v>
      </c>
      <c r="P57" s="16">
        <v>0.9</v>
      </c>
      <c r="Q57" s="3">
        <v>10</v>
      </c>
      <c r="R57" s="3">
        <v>16</v>
      </c>
      <c r="S57" s="3">
        <v>2</v>
      </c>
      <c r="T57" s="3">
        <v>3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18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19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f t="shared" si="20"/>
        <v>210</v>
      </c>
      <c r="AZ57" s="3">
        <f t="shared" si="21"/>
        <v>160</v>
      </c>
      <c r="BA57" s="3">
        <f t="shared" si="22"/>
        <v>180</v>
      </c>
      <c r="BB57" s="3">
        <f t="shared" si="23"/>
        <v>50</v>
      </c>
      <c r="BC57" s="3">
        <f t="shared" si="24"/>
        <v>210</v>
      </c>
      <c r="BD57" s="3">
        <f t="shared" si="7"/>
        <v>0</v>
      </c>
      <c r="BE57" s="3">
        <f t="shared" si="8"/>
        <v>0</v>
      </c>
      <c r="BF57" s="3">
        <f t="shared" si="9"/>
        <v>0</v>
      </c>
      <c r="BG57" s="3">
        <f t="shared" si="10"/>
        <v>0</v>
      </c>
      <c r="BH57" s="3">
        <f t="shared" si="11"/>
        <v>160</v>
      </c>
      <c r="BI57" s="3">
        <f t="shared" si="12"/>
        <v>20</v>
      </c>
      <c r="BJ57" s="3">
        <f t="shared" si="25"/>
        <v>30</v>
      </c>
      <c r="BK57" s="15">
        <v>11</v>
      </c>
      <c r="BL57" s="3">
        <v>3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1">
        <f t="shared" si="13"/>
        <v>14</v>
      </c>
      <c r="CJ57" s="1">
        <f t="shared" si="14"/>
        <v>11</v>
      </c>
      <c r="CK57" s="1">
        <f t="shared" si="15"/>
        <v>14</v>
      </c>
      <c r="CL57" s="1">
        <f t="shared" si="16"/>
        <v>11</v>
      </c>
      <c r="CM57" s="1">
        <f t="shared" si="17"/>
        <v>0</v>
      </c>
      <c r="CN57" s="1">
        <f t="shared" si="18"/>
        <v>0</v>
      </c>
      <c r="CO57" s="35">
        <v>3.4</v>
      </c>
      <c r="CP57" s="3">
        <v>45</v>
      </c>
      <c r="CQ57" s="3">
        <v>86</v>
      </c>
      <c r="CR57" s="3">
        <v>18</v>
      </c>
      <c r="CS57" s="3">
        <f t="shared" si="19"/>
        <v>14.868</v>
      </c>
      <c r="CT57" s="3">
        <v>3</v>
      </c>
      <c r="CU57" s="3">
        <v>80</v>
      </c>
      <c r="CV57" s="3" t="s">
        <v>361</v>
      </c>
      <c r="CW57" t="s">
        <v>189</v>
      </c>
      <c r="CX57" t="s">
        <v>189</v>
      </c>
      <c r="CY57" s="15">
        <v>5</v>
      </c>
      <c r="CZ57" s="3">
        <v>0</v>
      </c>
      <c r="DA57" s="3">
        <v>0</v>
      </c>
      <c r="DB57" s="3">
        <v>0</v>
      </c>
      <c r="DC57" s="2">
        <v>1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2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5">
        <v>0</v>
      </c>
      <c r="DP57" s="3">
        <v>0</v>
      </c>
      <c r="DQ57" s="3">
        <v>0</v>
      </c>
      <c r="DR57" s="3">
        <v>0</v>
      </c>
      <c r="DS57" s="51">
        <v>0</v>
      </c>
      <c r="DT57" s="3">
        <v>0</v>
      </c>
      <c r="DU57" s="3">
        <v>0</v>
      </c>
      <c r="DV57" s="3">
        <v>0</v>
      </c>
      <c r="DW57" s="3">
        <v>0</v>
      </c>
      <c r="DX57" s="51">
        <v>0</v>
      </c>
      <c r="DY57" s="3">
        <v>0</v>
      </c>
      <c r="DZ57" s="3">
        <v>0</v>
      </c>
      <c r="EA57" s="3">
        <v>0</v>
      </c>
      <c r="EB57" s="3">
        <v>0</v>
      </c>
      <c r="EC57" s="51">
        <v>0</v>
      </c>
      <c r="ED57" s="3">
        <v>0</v>
      </c>
      <c r="EE57" s="3">
        <v>0</v>
      </c>
      <c r="EF57" s="3">
        <v>1</v>
      </c>
      <c r="EG57" s="3">
        <v>1</v>
      </c>
      <c r="EH57" s="3">
        <v>0</v>
      </c>
      <c r="EI57" s="2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2">
        <v>0</v>
      </c>
      <c r="EP57" s="3">
        <v>5</v>
      </c>
      <c r="EQ57" s="3">
        <v>0</v>
      </c>
      <c r="ER57" s="1">
        <v>0</v>
      </c>
      <c r="ES57" s="3">
        <v>0</v>
      </c>
      <c r="ET57" s="3">
        <v>0</v>
      </c>
      <c r="EU57" s="3">
        <v>1</v>
      </c>
      <c r="EV57" s="2" t="s">
        <v>189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16" t="s">
        <v>189</v>
      </c>
    </row>
    <row r="58" spans="1:158">
      <c r="A58" t="s">
        <v>245</v>
      </c>
      <c r="B58" t="s">
        <v>43</v>
      </c>
      <c r="C58" t="s">
        <v>7</v>
      </c>
      <c r="D58">
        <v>8</v>
      </c>
      <c r="E58" t="s">
        <v>187</v>
      </c>
      <c r="F58" s="2" t="s">
        <v>364</v>
      </c>
      <c r="H58" s="3">
        <v>48.000749999999996</v>
      </c>
      <c r="I58" s="3"/>
      <c r="J58" s="3">
        <v>123.56712</v>
      </c>
      <c r="K58" s="3"/>
      <c r="L58" s="3">
        <v>1379</v>
      </c>
      <c r="M58" s="1">
        <v>50</v>
      </c>
      <c r="N58" s="3">
        <v>323</v>
      </c>
      <c r="O58" s="15">
        <v>29.4</v>
      </c>
      <c r="P58" s="16">
        <v>1</v>
      </c>
      <c r="Q58" s="3">
        <v>10</v>
      </c>
      <c r="R58" s="3">
        <v>9</v>
      </c>
      <c r="S58" s="3">
        <v>2</v>
      </c>
      <c r="T58" s="3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18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19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f t="shared" si="20"/>
        <v>150</v>
      </c>
      <c r="AZ58" s="3">
        <f t="shared" si="21"/>
        <v>90</v>
      </c>
      <c r="BA58" s="3">
        <f t="shared" si="22"/>
        <v>110</v>
      </c>
      <c r="BB58" s="3">
        <f t="shared" si="23"/>
        <v>60</v>
      </c>
      <c r="BC58" s="3">
        <f t="shared" si="24"/>
        <v>150</v>
      </c>
      <c r="BD58" s="3">
        <f t="shared" si="7"/>
        <v>0</v>
      </c>
      <c r="BE58" s="3">
        <f t="shared" si="8"/>
        <v>0</v>
      </c>
      <c r="BF58" s="3">
        <f t="shared" si="9"/>
        <v>0</v>
      </c>
      <c r="BG58" s="3">
        <f t="shared" si="10"/>
        <v>0</v>
      </c>
      <c r="BH58" s="3">
        <f t="shared" si="11"/>
        <v>90</v>
      </c>
      <c r="BI58" s="3">
        <f t="shared" si="12"/>
        <v>20</v>
      </c>
      <c r="BJ58" s="3">
        <f t="shared" si="25"/>
        <v>40</v>
      </c>
      <c r="BK58" s="15">
        <v>4</v>
      </c>
      <c r="BL58" s="3">
        <v>6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1">
        <f t="shared" si="13"/>
        <v>10</v>
      </c>
      <c r="CJ58" s="1">
        <f t="shared" si="14"/>
        <v>4</v>
      </c>
      <c r="CK58" s="1">
        <f t="shared" si="15"/>
        <v>10</v>
      </c>
      <c r="CL58" s="1">
        <f t="shared" si="16"/>
        <v>4</v>
      </c>
      <c r="CM58" s="1">
        <f t="shared" si="17"/>
        <v>0</v>
      </c>
      <c r="CN58" s="1">
        <f t="shared" si="18"/>
        <v>0</v>
      </c>
      <c r="CO58" s="35">
        <v>-9.1</v>
      </c>
      <c r="CP58" s="3">
        <v>60.8</v>
      </c>
      <c r="CQ58" s="3">
        <v>129</v>
      </c>
      <c r="CR58" s="3">
        <v>15</v>
      </c>
      <c r="CS58" s="3">
        <f t="shared" si="19"/>
        <v>20.715</v>
      </c>
      <c r="CT58" s="3">
        <v>0</v>
      </c>
      <c r="CU58" s="3">
        <v>80</v>
      </c>
      <c r="CV58" s="3" t="s">
        <v>363</v>
      </c>
      <c r="CW58" t="s">
        <v>189</v>
      </c>
      <c r="CX58" t="s">
        <v>189</v>
      </c>
      <c r="CY58" s="15">
        <v>8</v>
      </c>
      <c r="CZ58" s="3">
        <v>0</v>
      </c>
      <c r="DA58" s="3">
        <v>0</v>
      </c>
      <c r="DB58" s="3">
        <v>1</v>
      </c>
      <c r="DC58" s="2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2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5">
        <v>0</v>
      </c>
      <c r="DP58" s="3">
        <v>0</v>
      </c>
      <c r="DQ58" s="3">
        <v>0</v>
      </c>
      <c r="DR58" s="3">
        <v>0</v>
      </c>
      <c r="DS58" s="51">
        <v>0</v>
      </c>
      <c r="DT58" s="3">
        <v>0</v>
      </c>
      <c r="DU58" s="3">
        <v>0</v>
      </c>
      <c r="DV58" s="3">
        <v>0</v>
      </c>
      <c r="DW58" s="3">
        <v>0</v>
      </c>
      <c r="DX58" s="51">
        <v>0</v>
      </c>
      <c r="DY58" s="3">
        <v>0</v>
      </c>
      <c r="DZ58" s="3">
        <v>0</v>
      </c>
      <c r="EA58" s="3">
        <v>0</v>
      </c>
      <c r="EB58" s="3">
        <v>0</v>
      </c>
      <c r="EC58" s="51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2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2">
        <v>0</v>
      </c>
      <c r="EP58" s="3">
        <v>2</v>
      </c>
      <c r="EQ58" s="3">
        <v>1</v>
      </c>
      <c r="ER58" s="1">
        <v>0</v>
      </c>
      <c r="ES58" s="3">
        <v>0</v>
      </c>
      <c r="ET58" s="3">
        <v>0</v>
      </c>
      <c r="EU58" s="3">
        <v>0</v>
      </c>
      <c r="EV58" s="2" t="s">
        <v>189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16" t="s">
        <v>189</v>
      </c>
    </row>
    <row r="59" spans="1:158">
      <c r="A59" t="s">
        <v>245</v>
      </c>
      <c r="B59" t="s">
        <v>43</v>
      </c>
      <c r="C59" t="s">
        <v>7</v>
      </c>
      <c r="D59">
        <v>9</v>
      </c>
      <c r="E59" t="s">
        <v>186</v>
      </c>
      <c r="F59" s="2" t="s">
        <v>358</v>
      </c>
      <c r="H59" s="3">
        <v>48.001130000000003</v>
      </c>
      <c r="I59" s="3"/>
      <c r="J59" s="3">
        <v>123.56666</v>
      </c>
      <c r="K59" s="3"/>
      <c r="L59" s="3">
        <v>1364</v>
      </c>
      <c r="M59" s="1">
        <v>50.7</v>
      </c>
      <c r="N59" s="3">
        <v>318</v>
      </c>
      <c r="O59" s="15">
        <v>40.799999999999997</v>
      </c>
      <c r="P59" s="16">
        <v>1.2</v>
      </c>
      <c r="Q59" s="3">
        <v>10</v>
      </c>
      <c r="R59" s="3">
        <v>18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18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19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f t="shared" si="20"/>
        <v>180</v>
      </c>
      <c r="AZ59" s="3">
        <f t="shared" si="21"/>
        <v>180</v>
      </c>
      <c r="BA59" s="3">
        <f t="shared" si="22"/>
        <v>180</v>
      </c>
      <c r="BB59" s="3">
        <f t="shared" si="23"/>
        <v>0</v>
      </c>
      <c r="BC59" s="3">
        <f t="shared" si="24"/>
        <v>180</v>
      </c>
      <c r="BD59" s="3">
        <f t="shared" si="7"/>
        <v>0</v>
      </c>
      <c r="BE59" s="3">
        <f t="shared" si="8"/>
        <v>0</v>
      </c>
      <c r="BF59" s="3">
        <f t="shared" si="9"/>
        <v>0</v>
      </c>
      <c r="BG59" s="3">
        <f t="shared" si="10"/>
        <v>0</v>
      </c>
      <c r="BH59" s="3">
        <f t="shared" si="11"/>
        <v>180</v>
      </c>
      <c r="BI59" s="3">
        <f t="shared" si="12"/>
        <v>0</v>
      </c>
      <c r="BJ59" s="3">
        <f t="shared" si="25"/>
        <v>0</v>
      </c>
      <c r="BK59" s="15">
        <v>7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1">
        <f t="shared" si="13"/>
        <v>7</v>
      </c>
      <c r="CJ59" s="1">
        <f t="shared" si="14"/>
        <v>7</v>
      </c>
      <c r="CK59" s="1">
        <f t="shared" si="15"/>
        <v>7</v>
      </c>
      <c r="CL59" s="1">
        <f t="shared" si="16"/>
        <v>7</v>
      </c>
      <c r="CM59" s="1">
        <f t="shared" si="17"/>
        <v>0</v>
      </c>
      <c r="CN59" s="1">
        <f t="shared" si="18"/>
        <v>0</v>
      </c>
      <c r="CO59" s="46">
        <v>-2.2000000000000002</v>
      </c>
      <c r="CP59" s="1">
        <v>65.5</v>
      </c>
      <c r="CQ59">
        <v>113</v>
      </c>
      <c r="CR59">
        <v>17</v>
      </c>
      <c r="CS59" s="3">
        <f t="shared" si="19"/>
        <v>19.584</v>
      </c>
      <c r="CT59" s="3">
        <v>3</v>
      </c>
      <c r="CU59" s="3" t="s">
        <v>189</v>
      </c>
      <c r="CV59" s="3" t="s">
        <v>357</v>
      </c>
      <c r="CW59" t="s">
        <v>189</v>
      </c>
      <c r="CX59" t="s">
        <v>189</v>
      </c>
      <c r="CY59" s="15">
        <v>2</v>
      </c>
      <c r="CZ59" s="3">
        <v>1</v>
      </c>
      <c r="DA59" s="3">
        <v>0</v>
      </c>
      <c r="DB59" s="3">
        <v>0</v>
      </c>
      <c r="DC59" s="2">
        <v>0</v>
      </c>
      <c r="DD59" s="3">
        <v>1</v>
      </c>
      <c r="DE59" s="3">
        <v>0</v>
      </c>
      <c r="DF59" s="3">
        <v>0</v>
      </c>
      <c r="DG59" s="3">
        <v>0</v>
      </c>
      <c r="DH59" s="3">
        <v>0</v>
      </c>
      <c r="DI59" s="2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5">
        <v>0</v>
      </c>
      <c r="DP59" s="3">
        <v>0</v>
      </c>
      <c r="DQ59" s="3">
        <v>0</v>
      </c>
      <c r="DR59" s="3">
        <v>0</v>
      </c>
      <c r="DS59" s="51">
        <v>0</v>
      </c>
      <c r="DT59" s="3">
        <v>0</v>
      </c>
      <c r="DU59" s="3">
        <v>0</v>
      </c>
      <c r="DV59" s="3">
        <v>0</v>
      </c>
      <c r="DW59" s="3">
        <v>0</v>
      </c>
      <c r="DX59" s="51">
        <v>0</v>
      </c>
      <c r="DY59" s="3">
        <v>0</v>
      </c>
      <c r="DZ59" s="3">
        <v>0</v>
      </c>
      <c r="EA59" s="3">
        <v>0</v>
      </c>
      <c r="EB59" s="3">
        <v>0</v>
      </c>
      <c r="EC59" s="51">
        <v>0</v>
      </c>
      <c r="ED59" s="3">
        <v>0</v>
      </c>
      <c r="EE59" s="3">
        <v>0</v>
      </c>
      <c r="EF59" s="1">
        <v>0</v>
      </c>
      <c r="EG59" s="1">
        <v>0</v>
      </c>
      <c r="EH59" s="3">
        <v>0</v>
      </c>
      <c r="EI59" s="2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2">
        <v>0</v>
      </c>
      <c r="EP59" s="3">
        <v>1</v>
      </c>
      <c r="EQ59" s="3">
        <v>0</v>
      </c>
      <c r="ER59" s="1">
        <v>0</v>
      </c>
      <c r="ES59" s="3">
        <v>0</v>
      </c>
      <c r="ET59" s="3">
        <v>0</v>
      </c>
      <c r="EU59" s="3">
        <v>0</v>
      </c>
      <c r="EV59" s="2" t="s">
        <v>189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16" t="s">
        <v>189</v>
      </c>
    </row>
    <row r="60" spans="1:158">
      <c r="A60" t="s">
        <v>245</v>
      </c>
      <c r="B60" t="s">
        <v>43</v>
      </c>
      <c r="C60" t="s">
        <v>7</v>
      </c>
      <c r="D60">
        <v>9</v>
      </c>
      <c r="E60" t="s">
        <v>187</v>
      </c>
      <c r="F60" s="2" t="s">
        <v>360</v>
      </c>
      <c r="H60" s="3">
        <v>48.001330000000003</v>
      </c>
      <c r="I60" s="3"/>
      <c r="J60" s="3">
        <v>123.56658</v>
      </c>
      <c r="K60" s="3"/>
      <c r="L60" s="3">
        <v>1385</v>
      </c>
      <c r="M60" s="1">
        <v>50.7</v>
      </c>
      <c r="N60" s="3">
        <v>318</v>
      </c>
      <c r="O60" s="15">
        <v>43.5</v>
      </c>
      <c r="P60" s="16">
        <v>1.8</v>
      </c>
      <c r="Q60" s="3">
        <v>10</v>
      </c>
      <c r="R60" s="3">
        <v>17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2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18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19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f t="shared" si="20"/>
        <v>200</v>
      </c>
      <c r="AZ60" s="3">
        <f t="shared" si="21"/>
        <v>170</v>
      </c>
      <c r="BA60" s="3">
        <f t="shared" si="22"/>
        <v>170</v>
      </c>
      <c r="BB60" s="3">
        <f t="shared" si="23"/>
        <v>10</v>
      </c>
      <c r="BC60" s="3">
        <f t="shared" si="24"/>
        <v>180</v>
      </c>
      <c r="BD60" s="3">
        <f t="shared" si="7"/>
        <v>20</v>
      </c>
      <c r="BE60" s="3">
        <f t="shared" si="8"/>
        <v>20</v>
      </c>
      <c r="BF60" s="3">
        <f t="shared" si="9"/>
        <v>0</v>
      </c>
      <c r="BG60" s="3">
        <f t="shared" si="10"/>
        <v>20</v>
      </c>
      <c r="BH60" s="3">
        <f t="shared" si="11"/>
        <v>190</v>
      </c>
      <c r="BI60" s="3">
        <f t="shared" si="12"/>
        <v>0</v>
      </c>
      <c r="BJ60" s="3">
        <f t="shared" si="25"/>
        <v>10</v>
      </c>
      <c r="BK60" s="15">
        <v>3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1">
        <f t="shared" si="13"/>
        <v>3</v>
      </c>
      <c r="CJ60" s="1">
        <f t="shared" si="14"/>
        <v>3</v>
      </c>
      <c r="CK60" s="1">
        <f t="shared" si="15"/>
        <v>3</v>
      </c>
      <c r="CL60" s="1">
        <f t="shared" si="16"/>
        <v>3</v>
      </c>
      <c r="CM60" s="1">
        <f t="shared" si="17"/>
        <v>0</v>
      </c>
      <c r="CN60" s="1">
        <f t="shared" si="18"/>
        <v>0</v>
      </c>
      <c r="CO60" s="35">
        <v>15.7</v>
      </c>
      <c r="CP60" s="3">
        <v>63.9</v>
      </c>
      <c r="CQ60" s="3">
        <v>137</v>
      </c>
      <c r="CR60" s="3">
        <v>21</v>
      </c>
      <c r="CS60" s="3">
        <f t="shared" si="19"/>
        <v>25.472999999999999</v>
      </c>
      <c r="CT60" s="3">
        <v>1</v>
      </c>
      <c r="CU60" s="3">
        <v>80</v>
      </c>
      <c r="CV60" s="3" t="s">
        <v>359</v>
      </c>
      <c r="CW60" t="s">
        <v>189</v>
      </c>
      <c r="CX60" t="s">
        <v>189</v>
      </c>
      <c r="CY60" s="15">
        <v>3</v>
      </c>
      <c r="CZ60" s="3">
        <v>2</v>
      </c>
      <c r="DA60" s="3">
        <v>0</v>
      </c>
      <c r="DB60" s="3">
        <v>3</v>
      </c>
      <c r="DC60" s="2">
        <v>50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2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5">
        <v>0</v>
      </c>
      <c r="DP60" s="3">
        <v>0</v>
      </c>
      <c r="DQ60" s="3">
        <v>0</v>
      </c>
      <c r="DR60" s="3">
        <v>0</v>
      </c>
      <c r="DS60" s="51">
        <v>0</v>
      </c>
      <c r="DT60" s="3">
        <v>0</v>
      </c>
      <c r="DU60" s="3">
        <v>0</v>
      </c>
      <c r="DV60" s="3">
        <v>0</v>
      </c>
      <c r="DW60" s="3">
        <v>0</v>
      </c>
      <c r="DX60" s="51">
        <v>0</v>
      </c>
      <c r="DY60" s="3">
        <v>0</v>
      </c>
      <c r="DZ60" s="3">
        <v>0</v>
      </c>
      <c r="EA60" s="3">
        <v>0</v>
      </c>
      <c r="EB60" s="3">
        <v>0</v>
      </c>
      <c r="EC60" s="51">
        <v>0</v>
      </c>
      <c r="ED60" s="3">
        <v>0</v>
      </c>
      <c r="EE60" s="3">
        <v>0</v>
      </c>
      <c r="EF60" s="1">
        <v>0</v>
      </c>
      <c r="EG60" s="1">
        <v>0</v>
      </c>
      <c r="EH60" s="3">
        <v>0</v>
      </c>
      <c r="EI60" s="2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2">
        <v>0</v>
      </c>
      <c r="EP60" s="3">
        <v>0</v>
      </c>
      <c r="EQ60" s="3">
        <v>0</v>
      </c>
      <c r="ER60" s="1">
        <v>0</v>
      </c>
      <c r="ES60" s="3">
        <v>0</v>
      </c>
      <c r="ET60" s="3">
        <v>0</v>
      </c>
      <c r="EU60" s="3">
        <v>0</v>
      </c>
      <c r="EV60" s="2" t="s">
        <v>189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16" t="s">
        <v>189</v>
      </c>
    </row>
    <row r="61" spans="1:158">
      <c r="A61" t="s">
        <v>245</v>
      </c>
      <c r="B61" t="s">
        <v>43</v>
      </c>
      <c r="C61" t="s">
        <v>7</v>
      </c>
      <c r="D61">
        <v>10</v>
      </c>
      <c r="E61" t="s">
        <v>186</v>
      </c>
      <c r="F61" s="2" t="s">
        <v>355</v>
      </c>
      <c r="H61" s="3">
        <v>48.00074</v>
      </c>
      <c r="I61" s="3"/>
      <c r="J61" s="3">
        <v>123.56767000000001</v>
      </c>
      <c r="K61" s="3"/>
      <c r="L61" s="3">
        <v>1367</v>
      </c>
      <c r="M61" s="1">
        <v>56.1</v>
      </c>
      <c r="N61" s="3">
        <v>270</v>
      </c>
      <c r="O61" s="15">
        <v>40</v>
      </c>
      <c r="P61" s="16">
        <v>1.2</v>
      </c>
      <c r="Q61" s="3">
        <v>10</v>
      </c>
      <c r="R61" s="3">
        <v>10</v>
      </c>
      <c r="S61" s="3">
        <v>1</v>
      </c>
      <c r="T61" s="3">
        <v>10</v>
      </c>
      <c r="U61" s="3">
        <v>6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18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19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f t="shared" si="20"/>
        <v>270</v>
      </c>
      <c r="AZ61" s="3">
        <f t="shared" si="21"/>
        <v>100</v>
      </c>
      <c r="BA61" s="3">
        <f t="shared" si="22"/>
        <v>110</v>
      </c>
      <c r="BB61" s="3">
        <f t="shared" si="23"/>
        <v>110</v>
      </c>
      <c r="BC61" s="3">
        <f t="shared" si="24"/>
        <v>210</v>
      </c>
      <c r="BD61" s="3">
        <f t="shared" si="7"/>
        <v>60</v>
      </c>
      <c r="BE61" s="3">
        <f t="shared" si="8"/>
        <v>60</v>
      </c>
      <c r="BF61" s="3">
        <f t="shared" si="9"/>
        <v>0</v>
      </c>
      <c r="BG61" s="3">
        <f t="shared" si="10"/>
        <v>60</v>
      </c>
      <c r="BH61" s="3">
        <f t="shared" si="11"/>
        <v>160</v>
      </c>
      <c r="BI61" s="3">
        <f t="shared" si="12"/>
        <v>10</v>
      </c>
      <c r="BJ61" s="3">
        <f t="shared" si="25"/>
        <v>100</v>
      </c>
      <c r="BK61" s="15">
        <v>4</v>
      </c>
      <c r="BL61" s="3">
        <v>5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1">
        <f t="shared" si="13"/>
        <v>12</v>
      </c>
      <c r="CJ61" s="1">
        <f t="shared" si="14"/>
        <v>4</v>
      </c>
      <c r="CK61" s="1">
        <f t="shared" si="15"/>
        <v>9</v>
      </c>
      <c r="CL61" s="1">
        <f t="shared" si="16"/>
        <v>4</v>
      </c>
      <c r="CM61" s="1">
        <f t="shared" si="17"/>
        <v>3</v>
      </c>
      <c r="CN61" s="1">
        <f t="shared" si="18"/>
        <v>0</v>
      </c>
      <c r="CO61" s="35">
        <v>-2.2000000000000002</v>
      </c>
      <c r="CP61" s="3">
        <v>63.5</v>
      </c>
      <c r="CQ61" s="3">
        <v>113</v>
      </c>
      <c r="CR61" s="3">
        <v>17</v>
      </c>
      <c r="CS61" s="3">
        <f t="shared" si="19"/>
        <v>19.584</v>
      </c>
      <c r="CT61" s="3">
        <v>3</v>
      </c>
      <c r="CU61" s="3">
        <v>60</v>
      </c>
      <c r="CV61" s="3"/>
      <c r="CW61" t="s">
        <v>189</v>
      </c>
      <c r="CX61" t="s">
        <v>189</v>
      </c>
      <c r="CY61" s="15">
        <v>0</v>
      </c>
      <c r="CZ61" s="3">
        <v>2</v>
      </c>
      <c r="DA61" s="3">
        <v>1</v>
      </c>
      <c r="DB61" s="3">
        <v>6</v>
      </c>
      <c r="DC61" s="2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2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5">
        <v>0</v>
      </c>
      <c r="DP61" s="3">
        <v>0</v>
      </c>
      <c r="DQ61" s="3">
        <v>0</v>
      </c>
      <c r="DR61" s="3">
        <v>0</v>
      </c>
      <c r="DS61" s="51">
        <v>0</v>
      </c>
      <c r="DT61" s="3">
        <v>0</v>
      </c>
      <c r="DU61" s="3">
        <v>0</v>
      </c>
      <c r="DV61" s="3">
        <v>0</v>
      </c>
      <c r="DW61" s="3">
        <v>0</v>
      </c>
      <c r="DX61" s="51">
        <v>0</v>
      </c>
      <c r="DY61" s="3">
        <v>0</v>
      </c>
      <c r="DZ61" s="3">
        <v>0</v>
      </c>
      <c r="EA61" s="3">
        <v>0</v>
      </c>
      <c r="EB61" s="3">
        <v>0</v>
      </c>
      <c r="EC61" s="51">
        <v>0</v>
      </c>
      <c r="ED61" s="3">
        <v>0</v>
      </c>
      <c r="EE61" s="3">
        <v>0</v>
      </c>
      <c r="EF61" s="1">
        <v>0</v>
      </c>
      <c r="EG61" s="1">
        <v>0</v>
      </c>
      <c r="EH61" s="3">
        <v>0</v>
      </c>
      <c r="EI61" s="2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2">
        <v>0</v>
      </c>
      <c r="EP61" s="3">
        <v>0</v>
      </c>
      <c r="EQ61" s="3">
        <v>0</v>
      </c>
      <c r="ER61" s="1">
        <v>0</v>
      </c>
      <c r="ES61" s="3">
        <v>0</v>
      </c>
      <c r="ET61" s="3">
        <v>0</v>
      </c>
      <c r="EU61" s="3">
        <v>0</v>
      </c>
      <c r="EV61" s="2" t="s">
        <v>189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16" t="s">
        <v>189</v>
      </c>
    </row>
    <row r="62" spans="1:158">
      <c r="A62" t="s">
        <v>245</v>
      </c>
      <c r="B62" t="s">
        <v>43</v>
      </c>
      <c r="C62" t="s">
        <v>7</v>
      </c>
      <c r="D62">
        <v>10</v>
      </c>
      <c r="E62" t="s">
        <v>187</v>
      </c>
      <c r="F62" s="2" t="s">
        <v>356</v>
      </c>
      <c r="H62" s="3">
        <v>48.000680000000003</v>
      </c>
      <c r="I62" s="3"/>
      <c r="J62" s="3">
        <v>123.56767000000001</v>
      </c>
      <c r="K62" s="3"/>
      <c r="L62" s="3">
        <v>1373</v>
      </c>
      <c r="M62" s="1">
        <v>56.1</v>
      </c>
      <c r="N62" s="3">
        <v>270</v>
      </c>
      <c r="O62" s="15">
        <v>39</v>
      </c>
      <c r="P62" s="16">
        <v>1.4</v>
      </c>
      <c r="Q62" s="3">
        <v>10</v>
      </c>
      <c r="R62" s="3">
        <v>5</v>
      </c>
      <c r="S62" s="3">
        <v>0</v>
      </c>
      <c r="T62" s="3">
        <v>7</v>
      </c>
      <c r="U62" s="3">
        <v>6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18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19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f t="shared" si="20"/>
        <v>180</v>
      </c>
      <c r="AZ62" s="3">
        <f t="shared" si="21"/>
        <v>50</v>
      </c>
      <c r="BA62" s="3">
        <f t="shared" si="22"/>
        <v>50</v>
      </c>
      <c r="BB62" s="3">
        <f t="shared" si="23"/>
        <v>70</v>
      </c>
      <c r="BC62" s="3">
        <f t="shared" si="24"/>
        <v>120</v>
      </c>
      <c r="BD62" s="3">
        <f t="shared" si="7"/>
        <v>60</v>
      </c>
      <c r="BE62" s="3">
        <f t="shared" si="8"/>
        <v>60</v>
      </c>
      <c r="BF62" s="3">
        <f t="shared" si="9"/>
        <v>0</v>
      </c>
      <c r="BG62" s="3">
        <f t="shared" si="10"/>
        <v>60</v>
      </c>
      <c r="BH62" s="3">
        <f t="shared" si="11"/>
        <v>110</v>
      </c>
      <c r="BI62" s="3">
        <f t="shared" si="12"/>
        <v>0</v>
      </c>
      <c r="BJ62" s="3">
        <f t="shared" si="25"/>
        <v>70</v>
      </c>
      <c r="BK62" s="15">
        <v>1</v>
      </c>
      <c r="BL62" s="3">
        <v>1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1">
        <f t="shared" si="13"/>
        <v>2</v>
      </c>
      <c r="CJ62" s="1">
        <f t="shared" si="14"/>
        <v>1</v>
      </c>
      <c r="CK62" s="1">
        <f t="shared" si="15"/>
        <v>2</v>
      </c>
      <c r="CL62" s="1">
        <f t="shared" si="16"/>
        <v>1</v>
      </c>
      <c r="CM62" s="1">
        <f t="shared" si="17"/>
        <v>0</v>
      </c>
      <c r="CN62" s="1">
        <f t="shared" si="18"/>
        <v>0</v>
      </c>
      <c r="CO62" s="35">
        <v>-17.100000000000001</v>
      </c>
      <c r="CP62" s="3">
        <v>25.1</v>
      </c>
      <c r="CQ62" s="3">
        <v>110</v>
      </c>
      <c r="CR62" s="3">
        <v>17</v>
      </c>
      <c r="CS62" s="3">
        <f t="shared" si="19"/>
        <v>21.606999999999999</v>
      </c>
      <c r="CT62" s="3">
        <v>0</v>
      </c>
      <c r="CU62" s="3">
        <v>100</v>
      </c>
      <c r="CV62" s="3"/>
      <c r="CW62" t="s">
        <v>189</v>
      </c>
      <c r="CX62" t="s">
        <v>189</v>
      </c>
      <c r="CY62" s="15">
        <v>4</v>
      </c>
      <c r="CZ62" s="3">
        <v>5</v>
      </c>
      <c r="DA62" s="3">
        <v>0</v>
      </c>
      <c r="DB62" s="3">
        <v>0</v>
      </c>
      <c r="DC62" s="2">
        <v>0</v>
      </c>
      <c r="DD62" s="3">
        <v>1</v>
      </c>
      <c r="DE62" s="3">
        <v>0</v>
      </c>
      <c r="DF62" s="3">
        <v>0</v>
      </c>
      <c r="DG62" s="3">
        <v>0</v>
      </c>
      <c r="DH62" s="3">
        <v>0</v>
      </c>
      <c r="DI62" s="2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5">
        <v>0</v>
      </c>
      <c r="DP62" s="3">
        <v>0</v>
      </c>
      <c r="DQ62" s="3">
        <v>0</v>
      </c>
      <c r="DR62" s="3">
        <v>0</v>
      </c>
      <c r="DS62" s="51">
        <v>0</v>
      </c>
      <c r="DT62" s="3">
        <v>0</v>
      </c>
      <c r="DU62" s="3">
        <v>0</v>
      </c>
      <c r="DV62" s="3">
        <v>0</v>
      </c>
      <c r="DW62" s="3">
        <v>0</v>
      </c>
      <c r="DX62" s="51">
        <v>0</v>
      </c>
      <c r="DY62" s="3">
        <v>0</v>
      </c>
      <c r="DZ62" s="3">
        <v>0</v>
      </c>
      <c r="EA62" s="3">
        <v>0</v>
      </c>
      <c r="EB62" s="3">
        <v>0</v>
      </c>
      <c r="EC62" s="51">
        <v>0</v>
      </c>
      <c r="ED62" s="3">
        <v>1</v>
      </c>
      <c r="EE62" s="3">
        <v>0</v>
      </c>
      <c r="EF62" s="1">
        <v>0</v>
      </c>
      <c r="EG62" s="1">
        <v>0</v>
      </c>
      <c r="EH62" s="3">
        <v>0</v>
      </c>
      <c r="EI62" s="2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2">
        <v>0</v>
      </c>
      <c r="EP62" s="3">
        <v>1</v>
      </c>
      <c r="EQ62" s="3">
        <v>2</v>
      </c>
      <c r="ER62" s="1">
        <v>0</v>
      </c>
      <c r="ES62" s="3">
        <v>0</v>
      </c>
      <c r="ET62" s="3">
        <v>0</v>
      </c>
      <c r="EU62" s="3">
        <v>0</v>
      </c>
      <c r="EV62" s="2" t="s">
        <v>189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16" t="s">
        <v>189</v>
      </c>
    </row>
    <row r="63" spans="1:158">
      <c r="A63" t="s">
        <v>245</v>
      </c>
      <c r="B63" t="s">
        <v>70</v>
      </c>
      <c r="C63" t="s">
        <v>15</v>
      </c>
      <c r="D63">
        <v>1</v>
      </c>
      <c r="E63" t="s">
        <v>186</v>
      </c>
      <c r="F63" s="2" t="str">
        <f t="shared" ref="F63:F94" si="26">CONCATENATE(B63,"-",C63,"-",D63,E63)</f>
        <v>PSME-H-1C</v>
      </c>
      <c r="H63" s="3">
        <v>47.99953</v>
      </c>
      <c r="I63" s="3">
        <v>850</v>
      </c>
      <c r="J63" s="1">
        <f>I63*0.00001+123.56</f>
        <v>123.5685</v>
      </c>
      <c r="K63" s="3"/>
      <c r="L63" s="3">
        <v>1336</v>
      </c>
      <c r="M63" s="3">
        <v>-67.400000000000006</v>
      </c>
      <c r="N63" s="3">
        <v>240</v>
      </c>
      <c r="O63" s="15">
        <v>94.9</v>
      </c>
      <c r="P63" s="16">
        <v>3.2</v>
      </c>
      <c r="Q63" s="28">
        <v>5</v>
      </c>
      <c r="R63" s="3">
        <v>5</v>
      </c>
      <c r="S63" s="3">
        <v>2</v>
      </c>
      <c r="T63" s="3">
        <v>0</v>
      </c>
      <c r="U63" s="3">
        <v>8</v>
      </c>
      <c r="V63" s="3">
        <v>0</v>
      </c>
      <c r="W63" s="3">
        <v>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19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3">
        <f t="shared" si="20"/>
        <v>85</v>
      </c>
      <c r="AZ63" s="3">
        <f t="shared" ref="AZ63:AZ94" si="27">Q63*U63</f>
        <v>40</v>
      </c>
      <c r="BA63" s="3">
        <f t="shared" ref="BA63:BA94" si="28">(U63+V63)*Q63</f>
        <v>40</v>
      </c>
      <c r="BB63" s="3">
        <f t="shared" si="23"/>
        <v>10</v>
      </c>
      <c r="BC63" s="3">
        <f t="shared" ref="BC63:BC94" si="29">SUM(U63:W63)*Q63</f>
        <v>50</v>
      </c>
      <c r="BD63" s="3">
        <f t="shared" si="7"/>
        <v>25</v>
      </c>
      <c r="BE63" s="3">
        <f t="shared" si="8"/>
        <v>35</v>
      </c>
      <c r="BF63" s="3">
        <f t="shared" si="9"/>
        <v>10</v>
      </c>
      <c r="BG63" s="3">
        <f t="shared" si="10"/>
        <v>35</v>
      </c>
      <c r="BH63" s="3">
        <f t="shared" si="11"/>
        <v>65</v>
      </c>
      <c r="BI63" s="3">
        <f t="shared" si="12"/>
        <v>10</v>
      </c>
      <c r="BJ63" s="3">
        <f t="shared" si="25"/>
        <v>10</v>
      </c>
      <c r="BK63" s="15">
        <v>1</v>
      </c>
      <c r="BL63" s="3">
        <v>2</v>
      </c>
      <c r="BM63" s="3">
        <v>1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1">
        <f t="shared" si="13"/>
        <v>4</v>
      </c>
      <c r="CJ63" s="1">
        <f t="shared" si="14"/>
        <v>2</v>
      </c>
      <c r="CK63" s="3">
        <f>BM63+BN63</f>
        <v>1</v>
      </c>
      <c r="CL63" s="3">
        <f>BM63</f>
        <v>1</v>
      </c>
      <c r="CM63" s="1">
        <f t="shared" si="17"/>
        <v>3</v>
      </c>
      <c r="CN63" s="1">
        <f t="shared" si="18"/>
        <v>1</v>
      </c>
      <c r="CO63" s="35">
        <v>-1</v>
      </c>
      <c r="CP63" s="3">
        <v>74.8</v>
      </c>
      <c r="CQ63" s="3">
        <v>144</v>
      </c>
      <c r="CR63" s="3">
        <v>22</v>
      </c>
      <c r="CS63" s="3">
        <f t="shared" si="19"/>
        <v>31.9</v>
      </c>
      <c r="CT63" s="3">
        <v>4</v>
      </c>
      <c r="CU63" s="3">
        <v>100</v>
      </c>
      <c r="CV63" s="3"/>
      <c r="CW63" t="s">
        <v>189</v>
      </c>
      <c r="CX63" t="s">
        <v>189</v>
      </c>
      <c r="CY63" s="49">
        <v>0</v>
      </c>
      <c r="CZ63" s="3">
        <v>0</v>
      </c>
      <c r="DA63" s="3">
        <v>0</v>
      </c>
      <c r="DB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2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5">
        <v>0</v>
      </c>
      <c r="DP63" s="3">
        <v>0</v>
      </c>
      <c r="DQ63" s="3">
        <v>0</v>
      </c>
      <c r="DR63" s="3">
        <v>0</v>
      </c>
      <c r="DS63" s="51">
        <v>0</v>
      </c>
      <c r="DT63" s="3">
        <v>0</v>
      </c>
      <c r="DU63" s="3">
        <v>0</v>
      </c>
      <c r="DV63" s="3">
        <v>0</v>
      </c>
      <c r="DW63" s="3">
        <v>0</v>
      </c>
      <c r="DX63" s="51">
        <v>0</v>
      </c>
      <c r="DY63" s="3">
        <v>0</v>
      </c>
      <c r="DZ63" s="3">
        <v>0</v>
      </c>
      <c r="EA63" s="3">
        <v>0</v>
      </c>
      <c r="EB63" s="3">
        <v>0</v>
      </c>
      <c r="EC63" s="51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2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2">
        <v>0</v>
      </c>
      <c r="EP63" s="3">
        <v>1</v>
      </c>
      <c r="EQ63" s="3">
        <v>0</v>
      </c>
      <c r="ER63" s="1">
        <v>0</v>
      </c>
      <c r="ES63" s="3">
        <v>0</v>
      </c>
      <c r="ET63" s="3">
        <v>0</v>
      </c>
      <c r="EU63" s="3">
        <v>0</v>
      </c>
      <c r="EV63" s="2" t="s">
        <v>189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16" t="s">
        <v>189</v>
      </c>
    </row>
    <row r="64" spans="1:158">
      <c r="A64" t="s">
        <v>245</v>
      </c>
      <c r="B64" t="s">
        <v>70</v>
      </c>
      <c r="C64" t="s">
        <v>15</v>
      </c>
      <c r="D64">
        <v>1</v>
      </c>
      <c r="E64" t="s">
        <v>187</v>
      </c>
      <c r="F64" s="2" t="str">
        <f t="shared" si="26"/>
        <v>PSME-H-1N</v>
      </c>
      <c r="H64" s="40">
        <v>47.999600000000001</v>
      </c>
      <c r="I64" s="3"/>
      <c r="J64" s="3">
        <v>123.56859</v>
      </c>
      <c r="K64" s="3"/>
      <c r="L64" s="3">
        <v>1321</v>
      </c>
      <c r="M64" s="3">
        <v>-56.8</v>
      </c>
      <c r="N64" s="3">
        <v>265</v>
      </c>
      <c r="O64" s="15">
        <v>118</v>
      </c>
      <c r="P64" s="16">
        <v>8.6</v>
      </c>
      <c r="Q64" s="28">
        <v>5</v>
      </c>
      <c r="R64" s="3">
        <v>2</v>
      </c>
      <c r="S64" s="3">
        <v>2</v>
      </c>
      <c r="T64" s="3">
        <v>4</v>
      </c>
      <c r="U64" s="3">
        <v>12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19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3">
        <f t="shared" si="20"/>
        <v>105</v>
      </c>
      <c r="AZ64" s="3">
        <f t="shared" si="27"/>
        <v>60</v>
      </c>
      <c r="BA64" s="3">
        <f t="shared" si="28"/>
        <v>60</v>
      </c>
      <c r="BB64" s="3">
        <f t="shared" si="23"/>
        <v>5</v>
      </c>
      <c r="BC64" s="3">
        <f t="shared" si="29"/>
        <v>65</v>
      </c>
      <c r="BD64" s="3">
        <f t="shared" si="7"/>
        <v>10</v>
      </c>
      <c r="BE64" s="3">
        <f t="shared" si="8"/>
        <v>20</v>
      </c>
      <c r="BF64" s="3">
        <f t="shared" si="9"/>
        <v>30</v>
      </c>
      <c r="BG64" s="3">
        <f t="shared" si="10"/>
        <v>40</v>
      </c>
      <c r="BH64" s="3">
        <f t="shared" si="11"/>
        <v>70</v>
      </c>
      <c r="BI64" s="3">
        <f t="shared" si="12"/>
        <v>10</v>
      </c>
      <c r="BJ64" s="3">
        <f t="shared" si="25"/>
        <v>25</v>
      </c>
      <c r="BK64" s="15">
        <v>0</v>
      </c>
      <c r="BL64" s="3">
        <v>3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1">
        <f t="shared" si="13"/>
        <v>3</v>
      </c>
      <c r="CJ64" s="1">
        <f t="shared" si="14"/>
        <v>0</v>
      </c>
      <c r="CK64" s="3">
        <f t="shared" ref="CK64:CK127" si="30">BM64+BN64</f>
        <v>0</v>
      </c>
      <c r="CL64" s="3">
        <f t="shared" ref="CL64:CL127" si="31">BM64</f>
        <v>0</v>
      </c>
      <c r="CM64" s="1">
        <f t="shared" si="17"/>
        <v>3</v>
      </c>
      <c r="CN64" s="1">
        <f t="shared" si="18"/>
        <v>0</v>
      </c>
      <c r="CO64" s="35">
        <v>17.2</v>
      </c>
      <c r="CP64" s="3">
        <v>35.799999999999997</v>
      </c>
      <c r="CQ64" s="3">
        <v>138</v>
      </c>
      <c r="CR64" s="3">
        <v>18</v>
      </c>
      <c r="CS64" s="3">
        <f t="shared" si="19"/>
        <v>21.744</v>
      </c>
      <c r="CT64" s="3">
        <v>1</v>
      </c>
      <c r="CU64" s="3">
        <v>100</v>
      </c>
      <c r="CV64" s="3"/>
      <c r="CW64" t="s">
        <v>189</v>
      </c>
      <c r="CX64" t="s">
        <v>189</v>
      </c>
      <c r="CY64" s="49">
        <v>0</v>
      </c>
      <c r="CZ64" s="3">
        <v>3</v>
      </c>
      <c r="DA64" s="3">
        <v>0</v>
      </c>
      <c r="DB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2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5">
        <v>0</v>
      </c>
      <c r="DP64" s="3">
        <v>0</v>
      </c>
      <c r="DQ64" s="3">
        <v>0</v>
      </c>
      <c r="DR64" s="3">
        <v>0</v>
      </c>
      <c r="DS64" s="51">
        <v>0</v>
      </c>
      <c r="DT64" s="3">
        <v>0</v>
      </c>
      <c r="DU64" s="3">
        <v>0</v>
      </c>
      <c r="DV64" s="3">
        <v>0</v>
      </c>
      <c r="DW64" s="3">
        <v>0</v>
      </c>
      <c r="DX64" s="51">
        <v>0</v>
      </c>
      <c r="DY64" s="3">
        <v>0</v>
      </c>
      <c r="DZ64" s="3">
        <v>0</v>
      </c>
      <c r="EA64" s="3">
        <v>0</v>
      </c>
      <c r="EB64" s="3">
        <v>0</v>
      </c>
      <c r="EC64" s="51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2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2">
        <v>0</v>
      </c>
      <c r="EP64" s="3">
        <v>3</v>
      </c>
      <c r="EQ64" s="3">
        <v>2</v>
      </c>
      <c r="ER64" s="1">
        <v>0</v>
      </c>
      <c r="ES64" s="3">
        <v>0</v>
      </c>
      <c r="ET64" s="3">
        <v>0</v>
      </c>
      <c r="EU64" s="3">
        <v>0</v>
      </c>
      <c r="EV64" s="2" t="s">
        <v>189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16" t="s">
        <v>189</v>
      </c>
    </row>
    <row r="65" spans="1:158">
      <c r="A65" t="s">
        <v>245</v>
      </c>
      <c r="B65" t="s">
        <v>70</v>
      </c>
      <c r="C65" t="s">
        <v>15</v>
      </c>
      <c r="D65">
        <v>2</v>
      </c>
      <c r="E65" t="s">
        <v>186</v>
      </c>
      <c r="F65" s="2" t="str">
        <f t="shared" si="26"/>
        <v>PSME-H-2C</v>
      </c>
      <c r="G65" s="1">
        <v>18</v>
      </c>
      <c r="H65" s="3">
        <f>G65*0.00001+48</f>
        <v>48.00018</v>
      </c>
      <c r="I65" s="3">
        <v>881</v>
      </c>
      <c r="J65" s="1">
        <f>I65*0.00001+123.56</f>
        <v>123.56881</v>
      </c>
      <c r="K65" s="3"/>
      <c r="L65" s="3">
        <v>1316</v>
      </c>
      <c r="M65" s="3">
        <v>-54</v>
      </c>
      <c r="N65" s="3">
        <v>225</v>
      </c>
      <c r="O65" s="15">
        <v>108.6</v>
      </c>
      <c r="P65" s="16">
        <v>8</v>
      </c>
      <c r="Q65" s="28">
        <v>10</v>
      </c>
      <c r="R65" s="3">
        <v>6</v>
      </c>
      <c r="S65" s="3">
        <v>0</v>
      </c>
      <c r="T65" s="3">
        <v>0</v>
      </c>
      <c r="U65" s="3">
        <v>21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19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3">
        <f t="shared" si="20"/>
        <v>280</v>
      </c>
      <c r="AZ65" s="3">
        <f t="shared" si="27"/>
        <v>210</v>
      </c>
      <c r="BA65" s="3">
        <f t="shared" si="28"/>
        <v>210</v>
      </c>
      <c r="BB65" s="3">
        <f t="shared" si="23"/>
        <v>10</v>
      </c>
      <c r="BC65" s="3">
        <f t="shared" si="29"/>
        <v>220</v>
      </c>
      <c r="BD65" s="3">
        <f t="shared" si="7"/>
        <v>60</v>
      </c>
      <c r="BE65" s="3">
        <f t="shared" si="8"/>
        <v>60</v>
      </c>
      <c r="BF65" s="3">
        <f t="shared" si="9"/>
        <v>0</v>
      </c>
      <c r="BG65" s="3">
        <f t="shared" si="10"/>
        <v>60</v>
      </c>
      <c r="BH65" s="3">
        <f t="shared" si="11"/>
        <v>270</v>
      </c>
      <c r="BI65" s="3">
        <f t="shared" si="12"/>
        <v>0</v>
      </c>
      <c r="BJ65" s="3">
        <f t="shared" si="25"/>
        <v>10</v>
      </c>
      <c r="BK65" s="15">
        <v>2</v>
      </c>
      <c r="BL65" s="3">
        <v>2</v>
      </c>
      <c r="BM65" s="3">
        <v>3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1">
        <f t="shared" si="13"/>
        <v>7</v>
      </c>
      <c r="CJ65" s="1">
        <f t="shared" si="14"/>
        <v>5</v>
      </c>
      <c r="CK65" s="3">
        <f t="shared" si="30"/>
        <v>3</v>
      </c>
      <c r="CL65" s="3">
        <f t="shared" si="31"/>
        <v>3</v>
      </c>
      <c r="CM65" s="1">
        <f t="shared" si="17"/>
        <v>4</v>
      </c>
      <c r="CN65" s="1">
        <f t="shared" si="18"/>
        <v>2</v>
      </c>
      <c r="CO65" s="35">
        <v>-3.6</v>
      </c>
      <c r="CP65" s="28">
        <v>34.9</v>
      </c>
      <c r="CQ65" s="3">
        <v>117</v>
      </c>
      <c r="CR65" s="3">
        <v>21</v>
      </c>
      <c r="CS65" s="3">
        <f t="shared" si="19"/>
        <v>25.326000000000001</v>
      </c>
      <c r="CT65" s="3">
        <v>5</v>
      </c>
      <c r="CU65" s="3">
        <v>100</v>
      </c>
      <c r="CV65" s="3"/>
      <c r="CW65" t="s">
        <v>189</v>
      </c>
      <c r="CX65" t="s">
        <v>189</v>
      </c>
      <c r="CY65" s="49">
        <v>0</v>
      </c>
      <c r="CZ65" s="3">
        <v>0</v>
      </c>
      <c r="DA65" s="3">
        <v>0</v>
      </c>
      <c r="DB65" s="3">
        <v>1</v>
      </c>
      <c r="DD65" s="3">
        <v>0</v>
      </c>
      <c r="DE65" s="3">
        <v>0</v>
      </c>
      <c r="DF65" s="3">
        <v>1</v>
      </c>
      <c r="DG65" s="3">
        <v>0</v>
      </c>
      <c r="DH65" s="3">
        <v>1</v>
      </c>
      <c r="DI65" s="2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5">
        <v>0</v>
      </c>
      <c r="DP65" s="3">
        <v>0</v>
      </c>
      <c r="DQ65" s="3">
        <v>0</v>
      </c>
      <c r="DR65" s="3">
        <v>0</v>
      </c>
      <c r="DS65" s="51">
        <v>0</v>
      </c>
      <c r="DT65" s="3">
        <v>0</v>
      </c>
      <c r="DU65" s="3">
        <v>0</v>
      </c>
      <c r="DV65" s="3">
        <v>0</v>
      </c>
      <c r="DW65" s="3">
        <v>0</v>
      </c>
      <c r="DX65" s="51">
        <v>0</v>
      </c>
      <c r="DY65" s="3">
        <v>0</v>
      </c>
      <c r="DZ65" s="3">
        <v>0</v>
      </c>
      <c r="EA65" s="3">
        <v>0</v>
      </c>
      <c r="EB65" s="3">
        <v>0</v>
      </c>
      <c r="EC65" s="51">
        <v>0</v>
      </c>
      <c r="ED65" s="3">
        <v>1</v>
      </c>
      <c r="EE65" s="3">
        <v>0</v>
      </c>
      <c r="EF65" s="3">
        <v>0</v>
      </c>
      <c r="EG65" s="3">
        <v>0</v>
      </c>
      <c r="EH65" s="3">
        <v>0</v>
      </c>
      <c r="EI65" s="2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2">
        <v>0</v>
      </c>
      <c r="EP65" s="3">
        <v>1</v>
      </c>
      <c r="EQ65" s="3">
        <v>0</v>
      </c>
      <c r="ER65" s="1">
        <v>0</v>
      </c>
      <c r="ES65" s="3">
        <v>0</v>
      </c>
      <c r="ET65" s="3">
        <v>0</v>
      </c>
      <c r="EU65" s="3">
        <v>0</v>
      </c>
      <c r="EV65" s="2" t="s">
        <v>189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16" t="s">
        <v>189</v>
      </c>
    </row>
    <row r="66" spans="1:158">
      <c r="A66" t="s">
        <v>245</v>
      </c>
      <c r="B66" t="s">
        <v>70</v>
      </c>
      <c r="C66" t="s">
        <v>15</v>
      </c>
      <c r="D66">
        <v>2</v>
      </c>
      <c r="E66" t="s">
        <v>187</v>
      </c>
      <c r="F66" s="2" t="str">
        <f t="shared" si="26"/>
        <v>PSME-H-2N</v>
      </c>
      <c r="H66" s="3">
        <v>48.000050000000002</v>
      </c>
      <c r="I66" s="3">
        <v>897</v>
      </c>
      <c r="J66" s="1">
        <f>I66*0.00001+123.56</f>
        <v>123.56897000000001</v>
      </c>
      <c r="K66" s="3"/>
      <c r="L66" s="3">
        <v>1327</v>
      </c>
      <c r="M66" s="3">
        <v>-73.099999999999994</v>
      </c>
      <c r="N66" s="3">
        <v>225</v>
      </c>
      <c r="O66" s="15">
        <v>99.9</v>
      </c>
      <c r="P66" s="16">
        <v>3.2</v>
      </c>
      <c r="Q66" s="28">
        <v>10</v>
      </c>
      <c r="R66" s="3">
        <v>4</v>
      </c>
      <c r="S66" s="3">
        <v>1</v>
      </c>
      <c r="T66" s="3">
        <v>2</v>
      </c>
      <c r="U66" s="3">
        <v>18</v>
      </c>
      <c r="V66" s="3">
        <v>0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18">
        <v>1</v>
      </c>
      <c r="AP66" s="18">
        <v>1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3">
        <f t="shared" si="20"/>
        <v>280</v>
      </c>
      <c r="AZ66" s="3">
        <f t="shared" si="27"/>
        <v>180</v>
      </c>
      <c r="BA66" s="3">
        <f t="shared" si="28"/>
        <v>180</v>
      </c>
      <c r="BB66" s="3">
        <f t="shared" si="23"/>
        <v>10</v>
      </c>
      <c r="BC66" s="3">
        <f t="shared" si="29"/>
        <v>190</v>
      </c>
      <c r="BD66" s="3">
        <f t="shared" si="7"/>
        <v>50</v>
      </c>
      <c r="BE66" s="3">
        <f t="shared" si="8"/>
        <v>60</v>
      </c>
      <c r="BF66" s="3">
        <f t="shared" si="9"/>
        <v>40</v>
      </c>
      <c r="BG66" s="3">
        <f t="shared" si="10"/>
        <v>90</v>
      </c>
      <c r="BH66" s="3">
        <f t="shared" si="11"/>
        <v>230</v>
      </c>
      <c r="BI66" s="3">
        <f t="shared" si="12"/>
        <v>10</v>
      </c>
      <c r="BJ66" s="3">
        <f t="shared" si="25"/>
        <v>40</v>
      </c>
      <c r="BK66" s="15">
        <v>3</v>
      </c>
      <c r="BL66" s="3">
        <v>0</v>
      </c>
      <c r="BM66" s="3">
        <v>1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1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1">
        <f t="shared" si="13"/>
        <v>5</v>
      </c>
      <c r="CJ66" s="1">
        <f t="shared" si="14"/>
        <v>5</v>
      </c>
      <c r="CK66" s="3">
        <f t="shared" si="30"/>
        <v>1</v>
      </c>
      <c r="CL66" s="3">
        <f t="shared" si="31"/>
        <v>1</v>
      </c>
      <c r="CM66" s="1">
        <f t="shared" si="17"/>
        <v>4</v>
      </c>
      <c r="CN66" s="1">
        <f t="shared" si="18"/>
        <v>4</v>
      </c>
      <c r="CO66" s="35">
        <v>-11.2</v>
      </c>
      <c r="CP66" s="3">
        <v>60.8</v>
      </c>
      <c r="CQ66" s="3">
        <v>81.400000000000006</v>
      </c>
      <c r="CR66" s="3">
        <v>30</v>
      </c>
      <c r="CS66" s="3">
        <f t="shared" si="19"/>
        <v>27.780000000000005</v>
      </c>
      <c r="CT66" s="3">
        <v>2</v>
      </c>
      <c r="CU66" s="3">
        <v>50</v>
      </c>
      <c r="CV66" s="3"/>
      <c r="CW66" t="s">
        <v>189</v>
      </c>
      <c r="CX66" t="s">
        <v>189</v>
      </c>
      <c r="CY66" s="49">
        <v>0</v>
      </c>
      <c r="CZ66" s="3">
        <v>3</v>
      </c>
      <c r="DA66" s="3">
        <v>1</v>
      </c>
      <c r="DB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2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5">
        <v>0</v>
      </c>
      <c r="DP66" s="3">
        <v>0</v>
      </c>
      <c r="DQ66" s="3">
        <v>0</v>
      </c>
      <c r="DR66" s="3">
        <v>0</v>
      </c>
      <c r="DS66" s="51">
        <v>0</v>
      </c>
      <c r="DT66" s="3">
        <v>0</v>
      </c>
      <c r="DU66" s="3">
        <v>0</v>
      </c>
      <c r="DV66" s="3">
        <v>0</v>
      </c>
      <c r="DW66" s="3">
        <v>0</v>
      </c>
      <c r="DX66" s="51">
        <v>0</v>
      </c>
      <c r="DY66" s="3">
        <v>0</v>
      </c>
      <c r="DZ66" s="3">
        <v>0</v>
      </c>
      <c r="EA66" s="3">
        <v>0</v>
      </c>
      <c r="EB66" s="3">
        <v>0</v>
      </c>
      <c r="EC66" s="51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2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2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2" t="s">
        <v>189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16" t="s">
        <v>189</v>
      </c>
    </row>
    <row r="67" spans="1:158">
      <c r="A67" t="s">
        <v>245</v>
      </c>
      <c r="B67" t="s">
        <v>70</v>
      </c>
      <c r="C67" t="s">
        <v>15</v>
      </c>
      <c r="D67">
        <v>3</v>
      </c>
      <c r="E67" t="s">
        <v>186</v>
      </c>
      <c r="F67" s="2" t="str">
        <f t="shared" si="26"/>
        <v>PSME-H-3C</v>
      </c>
      <c r="G67" s="1">
        <v>47</v>
      </c>
      <c r="H67" s="3">
        <f t="shared" ref="H67:H80" si="32">G67*0.00001+48</f>
        <v>48.00047</v>
      </c>
      <c r="I67" s="3">
        <v>854</v>
      </c>
      <c r="J67" s="1">
        <f>I68*0.00001+123.56</f>
        <v>123.56854</v>
      </c>
      <c r="K67" s="3"/>
      <c r="L67" s="3">
        <v>1340</v>
      </c>
      <c r="M67" s="3">
        <v>-41.6</v>
      </c>
      <c r="N67" s="3">
        <v>230</v>
      </c>
      <c r="O67" s="15">
        <v>92.7</v>
      </c>
      <c r="P67" s="16">
        <v>8.6999999999999993</v>
      </c>
      <c r="Q67" s="28">
        <v>10</v>
      </c>
      <c r="R67" s="3">
        <v>4</v>
      </c>
      <c r="S67" s="3">
        <v>2</v>
      </c>
      <c r="T67" s="3">
        <v>3</v>
      </c>
      <c r="U67" s="3">
        <v>16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3">
        <f t="shared" ref="AY67:AY98" si="33">SUM(R67:AX67)*Q67</f>
        <v>250</v>
      </c>
      <c r="AZ67" s="3">
        <f t="shared" si="27"/>
        <v>160</v>
      </c>
      <c r="BA67" s="3">
        <f t="shared" si="28"/>
        <v>160</v>
      </c>
      <c r="BB67" s="3">
        <f t="shared" ref="BB67:BB98" si="34">BC67-AZ67</f>
        <v>0</v>
      </c>
      <c r="BC67" s="3">
        <f t="shared" si="29"/>
        <v>160</v>
      </c>
      <c r="BD67" s="3">
        <f t="shared" si="7"/>
        <v>40</v>
      </c>
      <c r="BE67" s="3">
        <f t="shared" si="8"/>
        <v>60</v>
      </c>
      <c r="BF67" s="3">
        <f t="shared" si="9"/>
        <v>50</v>
      </c>
      <c r="BG67" s="3">
        <f t="shared" si="10"/>
        <v>90</v>
      </c>
      <c r="BH67" s="3">
        <f t="shared" si="11"/>
        <v>200</v>
      </c>
      <c r="BI67" s="3">
        <f t="shared" si="12"/>
        <v>20</v>
      </c>
      <c r="BJ67" s="3">
        <f t="shared" ref="BJ67:BJ98" si="35">(T67+W67+Z67+AC67+AF67+AI67+AL67+AO67+AR67+AU67+AX67)*Q67</f>
        <v>30</v>
      </c>
      <c r="BK67" s="15">
        <v>1</v>
      </c>
      <c r="BL67" s="3">
        <v>1</v>
      </c>
      <c r="BM67" s="3">
        <v>3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1">
        <f t="shared" si="13"/>
        <v>5</v>
      </c>
      <c r="CJ67" s="1">
        <f t="shared" si="14"/>
        <v>4</v>
      </c>
      <c r="CK67" s="3">
        <f t="shared" si="30"/>
        <v>3</v>
      </c>
      <c r="CL67" s="3">
        <f t="shared" si="31"/>
        <v>3</v>
      </c>
      <c r="CM67" s="1">
        <f t="shared" si="17"/>
        <v>2</v>
      </c>
      <c r="CN67" s="1">
        <f t="shared" si="18"/>
        <v>1</v>
      </c>
      <c r="CO67" s="35">
        <v>8.6</v>
      </c>
      <c r="CP67" s="3">
        <v>38.200000000000003</v>
      </c>
      <c r="CQ67" s="3">
        <v>126</v>
      </c>
      <c r="CR67" s="3">
        <v>28</v>
      </c>
      <c r="CS67" s="3">
        <f t="shared" si="19"/>
        <v>32.872</v>
      </c>
      <c r="CT67" s="3">
        <v>5</v>
      </c>
      <c r="CU67" s="3">
        <v>50</v>
      </c>
      <c r="CV67" s="3"/>
      <c r="CW67" t="s">
        <v>189</v>
      </c>
      <c r="CX67" t="s">
        <v>189</v>
      </c>
      <c r="CY67" s="49">
        <v>0</v>
      </c>
      <c r="CZ67" s="3">
        <v>1</v>
      </c>
      <c r="DA67" s="3">
        <v>0</v>
      </c>
      <c r="DB67" s="3">
        <v>3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2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5">
        <v>0</v>
      </c>
      <c r="DP67" s="3">
        <v>0</v>
      </c>
      <c r="DQ67" s="3">
        <v>0</v>
      </c>
      <c r="DR67" s="3">
        <v>0</v>
      </c>
      <c r="DS67" s="51">
        <v>0</v>
      </c>
      <c r="DT67" s="3">
        <v>0</v>
      </c>
      <c r="DU67" s="3">
        <v>0</v>
      </c>
      <c r="DV67" s="3">
        <v>0</v>
      </c>
      <c r="DW67" s="3">
        <v>0</v>
      </c>
      <c r="DX67" s="51">
        <v>0</v>
      </c>
      <c r="DY67" s="3">
        <v>0</v>
      </c>
      <c r="DZ67" s="3">
        <v>0</v>
      </c>
      <c r="EA67" s="3">
        <v>0</v>
      </c>
      <c r="EB67" s="3">
        <v>0</v>
      </c>
      <c r="EC67" s="51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2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2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2" t="s">
        <v>189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16" t="s">
        <v>189</v>
      </c>
    </row>
    <row r="68" spans="1:158">
      <c r="A68" t="s">
        <v>245</v>
      </c>
      <c r="B68" t="s">
        <v>70</v>
      </c>
      <c r="C68" t="s">
        <v>15</v>
      </c>
      <c r="D68">
        <v>3</v>
      </c>
      <c r="E68" t="s">
        <v>187</v>
      </c>
      <c r="F68" s="2" t="str">
        <f t="shared" si="26"/>
        <v>PSME-H-3N</v>
      </c>
      <c r="G68" s="1">
        <v>32</v>
      </c>
      <c r="H68" s="3">
        <f t="shared" si="32"/>
        <v>48.000320000000002</v>
      </c>
      <c r="I68" s="3">
        <v>854</v>
      </c>
      <c r="J68" s="1">
        <f>I68*0.00001+123.56</f>
        <v>123.56854</v>
      </c>
      <c r="L68" s="3">
        <v>1349</v>
      </c>
      <c r="M68" s="3">
        <v>-45.8</v>
      </c>
      <c r="N68" s="3">
        <v>238</v>
      </c>
      <c r="O68" s="15">
        <v>127.9</v>
      </c>
      <c r="P68" s="16">
        <v>8</v>
      </c>
      <c r="Q68" s="28">
        <v>20</v>
      </c>
      <c r="R68" s="3">
        <v>1</v>
      </c>
      <c r="S68" s="3">
        <v>1</v>
      </c>
      <c r="T68" s="3">
        <v>4</v>
      </c>
      <c r="U68" s="3">
        <v>11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19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3">
        <f t="shared" si="33"/>
        <v>340</v>
      </c>
      <c r="AZ68" s="3">
        <f t="shared" si="27"/>
        <v>220</v>
      </c>
      <c r="BA68" s="3">
        <f t="shared" si="28"/>
        <v>220</v>
      </c>
      <c r="BB68" s="3">
        <f t="shared" si="34"/>
        <v>0</v>
      </c>
      <c r="BC68" s="3">
        <f t="shared" si="29"/>
        <v>220</v>
      </c>
      <c r="BD68" s="3">
        <f t="shared" ref="BD68:BD131" si="36">BH68-AZ68</f>
        <v>20</v>
      </c>
      <c r="BE68" s="3">
        <f t="shared" ref="BE68:BE131" si="37">BH68+BI68-BA68</f>
        <v>40</v>
      </c>
      <c r="BF68" s="3">
        <f t="shared" ref="BF68:BF131" si="38">BG68-BD68</f>
        <v>100</v>
      </c>
      <c r="BG68" s="3">
        <f t="shared" ref="BG68:BG131" si="39">AY68-BC68</f>
        <v>120</v>
      </c>
      <c r="BH68" s="3">
        <f t="shared" ref="BH68:BH131" si="40">(R68+U68+X68+AA68+AD68+AG68+AJ68+AM68+AP68+AS68+AV68)*Q68</f>
        <v>240</v>
      </c>
      <c r="BI68" s="3">
        <f t="shared" ref="BI68:BI131" si="41">(S68+V68+Y68+AB68+AE68+AH68+AK68+AN68+AQ68+AT68+AW68)*Q68</f>
        <v>20</v>
      </c>
      <c r="BJ68" s="3">
        <f t="shared" si="35"/>
        <v>80</v>
      </c>
      <c r="BK68" s="15">
        <v>0</v>
      </c>
      <c r="BL68" s="3">
        <v>1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1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1">
        <f t="shared" ref="CI68:CI131" si="42">SUM(BK68:CH68)</f>
        <v>2</v>
      </c>
      <c r="CJ68" s="1">
        <f t="shared" ref="CJ68:CJ131" si="43">SUM(BK68,BM68,BO68,BQ68,BS68,BU68,BW68,BY68,CA68,CC68,CE68,CG68)</f>
        <v>1</v>
      </c>
      <c r="CK68" s="3">
        <f t="shared" si="30"/>
        <v>0</v>
      </c>
      <c r="CL68" s="3">
        <f t="shared" si="31"/>
        <v>0</v>
      </c>
      <c r="CM68" s="1">
        <f t="shared" ref="CM68:CM131" si="44">CI68-CK68</f>
        <v>2</v>
      </c>
      <c r="CN68" s="1">
        <f t="shared" ref="CN68:CN131" si="45">CJ68-CL68</f>
        <v>1</v>
      </c>
      <c r="CO68" s="35">
        <v>0.8</v>
      </c>
      <c r="CP68" s="3">
        <v>44.8</v>
      </c>
      <c r="CQ68" s="3">
        <v>142</v>
      </c>
      <c r="CR68" s="3">
        <v>24</v>
      </c>
      <c r="CS68" s="3">
        <f t="shared" ref="CS68:CS131" si="46">CR68*(CQ68-CO68)/100</f>
        <v>33.887999999999998</v>
      </c>
      <c r="CT68" s="3">
        <v>2</v>
      </c>
      <c r="CU68" s="3">
        <v>100</v>
      </c>
      <c r="CV68" s="3"/>
      <c r="CW68" t="s">
        <v>189</v>
      </c>
      <c r="CX68" t="s">
        <v>189</v>
      </c>
      <c r="CY68" s="49">
        <v>0</v>
      </c>
      <c r="CZ68" s="3">
        <v>0</v>
      </c>
      <c r="DA68" s="3">
        <v>1</v>
      </c>
      <c r="DB68" s="3">
        <v>0</v>
      </c>
      <c r="DD68" s="3">
        <v>0</v>
      </c>
      <c r="DE68" s="3">
        <v>1</v>
      </c>
      <c r="DF68" s="3">
        <v>0</v>
      </c>
      <c r="DG68" s="3">
        <v>0</v>
      </c>
      <c r="DH68" s="3">
        <v>0</v>
      </c>
      <c r="DI68" s="2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5">
        <v>0</v>
      </c>
      <c r="DP68" s="3">
        <v>0</v>
      </c>
      <c r="DQ68" s="3">
        <v>0</v>
      </c>
      <c r="DR68" s="3">
        <v>0</v>
      </c>
      <c r="DS68" s="51">
        <v>0</v>
      </c>
      <c r="DT68" s="3">
        <v>0</v>
      </c>
      <c r="DU68" s="3">
        <v>0</v>
      </c>
      <c r="DV68" s="3">
        <v>0</v>
      </c>
      <c r="DW68" s="3">
        <v>0</v>
      </c>
      <c r="DX68" s="51">
        <v>0</v>
      </c>
      <c r="DY68" s="3">
        <v>0</v>
      </c>
      <c r="DZ68" s="3">
        <v>0</v>
      </c>
      <c r="EA68" s="3">
        <v>0</v>
      </c>
      <c r="EB68" s="3">
        <v>0</v>
      </c>
      <c r="EC68" s="51">
        <v>0</v>
      </c>
      <c r="ED68" s="3">
        <v>0</v>
      </c>
      <c r="EE68" s="3">
        <v>1</v>
      </c>
      <c r="EF68" s="3">
        <v>0</v>
      </c>
      <c r="EG68" s="3">
        <v>0</v>
      </c>
      <c r="EH68" s="3">
        <v>0</v>
      </c>
      <c r="EI68" s="2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2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2" t="s">
        <v>189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16" t="s">
        <v>189</v>
      </c>
    </row>
    <row r="69" spans="1:158">
      <c r="A69" t="s">
        <v>245</v>
      </c>
      <c r="B69" t="s">
        <v>70</v>
      </c>
      <c r="C69" t="s">
        <v>15</v>
      </c>
      <c r="D69">
        <v>4</v>
      </c>
      <c r="E69" t="s">
        <v>186</v>
      </c>
      <c r="F69" s="2" t="str">
        <f t="shared" si="26"/>
        <v>PSME-H-4C</v>
      </c>
      <c r="G69" s="3">
        <v>82</v>
      </c>
      <c r="H69" s="3">
        <f t="shared" si="32"/>
        <v>48.000819999999997</v>
      </c>
      <c r="I69" s="3">
        <v>894</v>
      </c>
      <c r="J69" s="1">
        <f t="shared" ref="J69:J73" si="47">I69*0.00001+123.56</f>
        <v>123.56894</v>
      </c>
      <c r="K69" s="38">
        <v>123.56894</v>
      </c>
      <c r="L69" s="3">
        <v>1331</v>
      </c>
      <c r="M69" s="3">
        <v>-58.1</v>
      </c>
      <c r="N69" s="3">
        <v>280</v>
      </c>
      <c r="O69" s="15">
        <v>53.7</v>
      </c>
      <c r="P69" s="16">
        <v>4.4000000000000004</v>
      </c>
      <c r="Q69" s="28">
        <v>10</v>
      </c>
      <c r="R69" s="3">
        <v>0</v>
      </c>
      <c r="S69" s="3">
        <v>1</v>
      </c>
      <c r="T69" s="3">
        <v>7</v>
      </c>
      <c r="U69" s="3">
        <v>5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19">
        <v>0</v>
      </c>
      <c r="AP69" s="18">
        <v>16</v>
      </c>
      <c r="AQ69" s="18">
        <v>0</v>
      </c>
      <c r="AR69" s="18">
        <v>1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3">
        <f t="shared" si="33"/>
        <v>300</v>
      </c>
      <c r="AZ69" s="3">
        <f t="shared" si="27"/>
        <v>50</v>
      </c>
      <c r="BA69" s="3">
        <f t="shared" si="28"/>
        <v>50</v>
      </c>
      <c r="BB69" s="3">
        <f t="shared" si="34"/>
        <v>0</v>
      </c>
      <c r="BC69" s="3">
        <f t="shared" si="29"/>
        <v>50</v>
      </c>
      <c r="BD69" s="3">
        <f t="shared" si="36"/>
        <v>160</v>
      </c>
      <c r="BE69" s="3">
        <f t="shared" si="37"/>
        <v>170</v>
      </c>
      <c r="BF69" s="3">
        <f t="shared" si="38"/>
        <v>90</v>
      </c>
      <c r="BG69" s="3">
        <f t="shared" si="39"/>
        <v>250</v>
      </c>
      <c r="BH69" s="3">
        <f t="shared" si="40"/>
        <v>210</v>
      </c>
      <c r="BI69" s="3">
        <f t="shared" si="41"/>
        <v>10</v>
      </c>
      <c r="BJ69" s="3">
        <f t="shared" si="35"/>
        <v>80</v>
      </c>
      <c r="BK69" s="15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5</v>
      </c>
      <c r="CB69" s="3">
        <v>3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1">
        <f t="shared" si="42"/>
        <v>8</v>
      </c>
      <c r="CJ69" s="1">
        <f t="shared" si="43"/>
        <v>5</v>
      </c>
      <c r="CK69" s="3">
        <f t="shared" si="30"/>
        <v>0</v>
      </c>
      <c r="CL69" s="3">
        <f t="shared" si="31"/>
        <v>0</v>
      </c>
      <c r="CM69" s="1">
        <f t="shared" si="44"/>
        <v>8</v>
      </c>
      <c r="CN69" s="1">
        <f t="shared" si="45"/>
        <v>5</v>
      </c>
      <c r="CO69" s="46">
        <v>4.5999999999999996</v>
      </c>
      <c r="CP69" s="3">
        <v>49.9</v>
      </c>
      <c r="CQ69" s="3">
        <v>101</v>
      </c>
      <c r="CR69" s="3">
        <v>33</v>
      </c>
      <c r="CS69" s="3">
        <f t="shared" si="46"/>
        <v>31.812000000000001</v>
      </c>
      <c r="CT69" s="3">
        <v>6</v>
      </c>
      <c r="CU69" s="3">
        <v>45</v>
      </c>
      <c r="CW69" t="s">
        <v>189</v>
      </c>
      <c r="CX69" t="s">
        <v>189</v>
      </c>
      <c r="CY69" s="15">
        <v>1</v>
      </c>
      <c r="CZ69" s="3">
        <v>0</v>
      </c>
      <c r="DA69" s="3">
        <v>0</v>
      </c>
      <c r="DB69" s="3">
        <v>0</v>
      </c>
      <c r="DC69" s="2" t="s">
        <v>195</v>
      </c>
      <c r="DD69" s="3">
        <v>3</v>
      </c>
      <c r="DE69" s="3">
        <v>0</v>
      </c>
      <c r="DF69" s="3">
        <v>0</v>
      </c>
      <c r="DG69" s="3">
        <v>0</v>
      </c>
      <c r="DH69" s="3">
        <v>1</v>
      </c>
      <c r="DI69" s="2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5">
        <v>0</v>
      </c>
      <c r="DP69" s="3">
        <v>0</v>
      </c>
      <c r="DQ69" s="3">
        <v>0</v>
      </c>
      <c r="DR69" s="3">
        <v>0</v>
      </c>
      <c r="DS69" s="51">
        <v>0</v>
      </c>
      <c r="DT69" s="3">
        <v>0</v>
      </c>
      <c r="DU69" s="3">
        <v>0</v>
      </c>
      <c r="DV69" s="3">
        <v>0</v>
      </c>
      <c r="DW69" s="3">
        <v>0</v>
      </c>
      <c r="DX69" s="51">
        <v>0</v>
      </c>
      <c r="DY69" s="3">
        <v>0</v>
      </c>
      <c r="DZ69" s="3">
        <v>0</v>
      </c>
      <c r="EA69" s="3">
        <v>0</v>
      </c>
      <c r="EB69" s="3">
        <v>0</v>
      </c>
      <c r="EC69" s="51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2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2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2" t="s">
        <v>189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16" t="s">
        <v>189</v>
      </c>
    </row>
    <row r="70" spans="1:158">
      <c r="A70" t="s">
        <v>245</v>
      </c>
      <c r="B70" t="s">
        <v>70</v>
      </c>
      <c r="C70" t="s">
        <v>15</v>
      </c>
      <c r="D70">
        <v>4</v>
      </c>
      <c r="E70" t="s">
        <v>187</v>
      </c>
      <c r="F70" s="2" t="str">
        <f t="shared" si="26"/>
        <v>PSME-H-4N</v>
      </c>
      <c r="G70" s="3">
        <v>83</v>
      </c>
      <c r="H70" s="3">
        <f t="shared" si="32"/>
        <v>48.000830000000001</v>
      </c>
      <c r="I70" s="3">
        <v>874</v>
      </c>
      <c r="J70" s="1">
        <f t="shared" si="47"/>
        <v>123.56874000000001</v>
      </c>
      <c r="K70" s="38">
        <v>123.56874000000001</v>
      </c>
      <c r="L70" s="3">
        <v>1335</v>
      </c>
      <c r="M70" s="3">
        <v>-57.1</v>
      </c>
      <c r="N70" s="3">
        <v>284</v>
      </c>
      <c r="O70" s="15">
        <v>50.3</v>
      </c>
      <c r="P70" s="16">
        <v>2.5</v>
      </c>
      <c r="Q70" s="28">
        <v>20</v>
      </c>
      <c r="R70" s="3">
        <v>0</v>
      </c>
      <c r="S70" s="3">
        <v>0</v>
      </c>
      <c r="T70" s="3">
        <v>3</v>
      </c>
      <c r="U70" s="3">
        <v>4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19">
        <v>0</v>
      </c>
      <c r="AP70" s="18">
        <v>15</v>
      </c>
      <c r="AQ70" s="18">
        <v>0</v>
      </c>
      <c r="AR70" s="18">
        <v>1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3">
        <f t="shared" si="33"/>
        <v>460</v>
      </c>
      <c r="AZ70" s="3">
        <f t="shared" si="27"/>
        <v>80</v>
      </c>
      <c r="BA70" s="3">
        <f t="shared" si="28"/>
        <v>80</v>
      </c>
      <c r="BB70" s="3">
        <f t="shared" si="34"/>
        <v>0</v>
      </c>
      <c r="BC70" s="3">
        <f t="shared" si="29"/>
        <v>80</v>
      </c>
      <c r="BD70" s="3">
        <f t="shared" si="36"/>
        <v>300</v>
      </c>
      <c r="BE70" s="3">
        <f t="shared" si="37"/>
        <v>300</v>
      </c>
      <c r="BF70" s="3">
        <f t="shared" si="38"/>
        <v>80</v>
      </c>
      <c r="BG70" s="3">
        <f t="shared" si="39"/>
        <v>380</v>
      </c>
      <c r="BH70" s="3">
        <f t="shared" si="40"/>
        <v>380</v>
      </c>
      <c r="BI70" s="3">
        <f t="shared" si="41"/>
        <v>0</v>
      </c>
      <c r="BJ70" s="3">
        <f t="shared" si="35"/>
        <v>80</v>
      </c>
      <c r="BK70" s="15">
        <v>0</v>
      </c>
      <c r="BL70" s="3">
        <v>1</v>
      </c>
      <c r="BM70" s="3">
        <v>3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1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1">
        <f t="shared" si="42"/>
        <v>5</v>
      </c>
      <c r="CJ70" s="1">
        <f t="shared" si="43"/>
        <v>4</v>
      </c>
      <c r="CK70" s="3">
        <f t="shared" si="30"/>
        <v>3</v>
      </c>
      <c r="CL70" s="3">
        <f t="shared" si="31"/>
        <v>3</v>
      </c>
      <c r="CM70" s="1">
        <f t="shared" si="44"/>
        <v>2</v>
      </c>
      <c r="CN70" s="1">
        <f t="shared" si="45"/>
        <v>1</v>
      </c>
      <c r="CO70" s="46">
        <v>-1.9</v>
      </c>
      <c r="CP70" s="3">
        <v>52.2</v>
      </c>
      <c r="CQ70" s="3">
        <v>132</v>
      </c>
      <c r="CR70" s="3">
        <v>13</v>
      </c>
      <c r="CS70" s="3">
        <f t="shared" si="46"/>
        <v>17.407</v>
      </c>
      <c r="CT70" s="3">
        <v>4</v>
      </c>
      <c r="CU70" s="3">
        <v>60</v>
      </c>
      <c r="CW70" t="s">
        <v>189</v>
      </c>
      <c r="CX70" t="s">
        <v>189</v>
      </c>
      <c r="CY70" s="15">
        <v>4</v>
      </c>
      <c r="CZ70" s="3">
        <v>0</v>
      </c>
      <c r="DA70" s="3">
        <v>0</v>
      </c>
      <c r="DB70" s="3">
        <v>0</v>
      </c>
      <c r="DC70" s="2" t="s">
        <v>336</v>
      </c>
      <c r="DD70" s="3">
        <v>3</v>
      </c>
      <c r="DE70" s="3">
        <v>0</v>
      </c>
      <c r="DF70" s="3">
        <v>0</v>
      </c>
      <c r="DG70" s="3">
        <v>0</v>
      </c>
      <c r="DH70" s="3">
        <v>1</v>
      </c>
      <c r="DI70" s="2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5">
        <v>0</v>
      </c>
      <c r="DP70" s="3">
        <v>0</v>
      </c>
      <c r="DQ70" s="3">
        <v>0</v>
      </c>
      <c r="DR70" s="3">
        <v>0</v>
      </c>
      <c r="DS70" s="51">
        <v>0</v>
      </c>
      <c r="DT70" s="3">
        <v>0</v>
      </c>
      <c r="DU70" s="3">
        <v>0</v>
      </c>
      <c r="DV70" s="3">
        <v>0</v>
      </c>
      <c r="DW70" s="3">
        <v>0</v>
      </c>
      <c r="DX70" s="51">
        <v>0</v>
      </c>
      <c r="DY70" s="3">
        <v>0</v>
      </c>
      <c r="DZ70" s="3">
        <v>0</v>
      </c>
      <c r="EA70" s="3">
        <v>0</v>
      </c>
      <c r="EB70" s="3">
        <v>0</v>
      </c>
      <c r="EC70" s="51">
        <v>0</v>
      </c>
      <c r="ED70" s="3">
        <v>0</v>
      </c>
      <c r="EE70" s="3">
        <v>1</v>
      </c>
      <c r="EF70" s="3">
        <v>0</v>
      </c>
      <c r="EG70" s="3">
        <v>0</v>
      </c>
      <c r="EH70" s="3">
        <v>0</v>
      </c>
      <c r="EI70" s="2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2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2" t="s">
        <v>189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16" t="s">
        <v>189</v>
      </c>
    </row>
    <row r="71" spans="1:158">
      <c r="A71" t="s">
        <v>245</v>
      </c>
      <c r="B71" t="s">
        <v>70</v>
      </c>
      <c r="C71" t="s">
        <v>15</v>
      </c>
      <c r="D71">
        <v>5</v>
      </c>
      <c r="E71" t="s">
        <v>186</v>
      </c>
      <c r="F71" s="2" t="str">
        <f t="shared" si="26"/>
        <v>PSME-H-5C</v>
      </c>
      <c r="G71" s="3">
        <v>48</v>
      </c>
      <c r="H71" s="3">
        <f t="shared" si="32"/>
        <v>48.000480000000003</v>
      </c>
      <c r="I71" s="3">
        <v>918</v>
      </c>
      <c r="J71" s="1">
        <f t="shared" si="47"/>
        <v>123.56918</v>
      </c>
      <c r="K71" s="38">
        <v>123.56918</v>
      </c>
      <c r="L71" s="3">
        <v>1325</v>
      </c>
      <c r="M71" s="3">
        <v>-48.1</v>
      </c>
      <c r="N71" s="3">
        <v>228</v>
      </c>
      <c r="O71" s="15">
        <v>91.4</v>
      </c>
      <c r="P71" s="16">
        <v>5.8</v>
      </c>
      <c r="Q71" s="28">
        <v>20</v>
      </c>
      <c r="R71" s="3">
        <v>0</v>
      </c>
      <c r="S71" s="3">
        <v>0</v>
      </c>
      <c r="T71" s="3">
        <v>0</v>
      </c>
      <c r="U71" s="3">
        <v>16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19">
        <v>0</v>
      </c>
      <c r="AP71" s="18">
        <v>5</v>
      </c>
      <c r="AQ71" s="18">
        <v>0</v>
      </c>
      <c r="AR71" s="18">
        <v>3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3">
        <f t="shared" si="33"/>
        <v>500</v>
      </c>
      <c r="AZ71" s="3">
        <f t="shared" si="27"/>
        <v>320</v>
      </c>
      <c r="BA71" s="3">
        <f t="shared" si="28"/>
        <v>320</v>
      </c>
      <c r="BB71" s="3">
        <f t="shared" si="34"/>
        <v>20</v>
      </c>
      <c r="BC71" s="3">
        <f t="shared" si="29"/>
        <v>340</v>
      </c>
      <c r="BD71" s="3">
        <f t="shared" si="36"/>
        <v>100</v>
      </c>
      <c r="BE71" s="3">
        <f t="shared" si="37"/>
        <v>100</v>
      </c>
      <c r="BF71" s="3">
        <f t="shared" si="38"/>
        <v>60</v>
      </c>
      <c r="BG71" s="3">
        <f t="shared" si="39"/>
        <v>160</v>
      </c>
      <c r="BH71" s="3">
        <f t="shared" si="40"/>
        <v>420</v>
      </c>
      <c r="BI71" s="3">
        <f t="shared" si="41"/>
        <v>0</v>
      </c>
      <c r="BJ71" s="3">
        <f t="shared" si="35"/>
        <v>80</v>
      </c>
      <c r="BK71" s="15">
        <v>0</v>
      </c>
      <c r="BL71" s="3">
        <v>0</v>
      </c>
      <c r="BM71" s="3">
        <v>2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4</v>
      </c>
      <c r="CB71" s="3">
        <v>3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1">
        <f t="shared" si="42"/>
        <v>9</v>
      </c>
      <c r="CJ71" s="1">
        <f t="shared" si="43"/>
        <v>6</v>
      </c>
      <c r="CK71" s="3">
        <f t="shared" si="30"/>
        <v>2</v>
      </c>
      <c r="CL71" s="3">
        <f t="shared" si="31"/>
        <v>2</v>
      </c>
      <c r="CM71" s="1">
        <f t="shared" si="44"/>
        <v>7</v>
      </c>
      <c r="CN71" s="1">
        <f t="shared" si="45"/>
        <v>4</v>
      </c>
      <c r="CO71" s="46">
        <v>-9.5</v>
      </c>
      <c r="CP71" s="3">
        <v>35.5</v>
      </c>
      <c r="CQ71" s="3">
        <v>101</v>
      </c>
      <c r="CR71" s="3">
        <v>13</v>
      </c>
      <c r="CS71" s="3">
        <f t="shared" si="46"/>
        <v>14.365</v>
      </c>
      <c r="CT71" s="3">
        <v>5</v>
      </c>
      <c r="CU71" s="3">
        <v>30</v>
      </c>
      <c r="CW71" t="s">
        <v>189</v>
      </c>
      <c r="CX71" t="s">
        <v>189</v>
      </c>
      <c r="CY71" s="15">
        <v>0</v>
      </c>
      <c r="CZ71" s="3">
        <v>0</v>
      </c>
      <c r="DA71" s="3">
        <v>0</v>
      </c>
      <c r="DB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2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5">
        <v>0</v>
      </c>
      <c r="DP71" s="3">
        <v>0</v>
      </c>
      <c r="DQ71" s="3">
        <v>0</v>
      </c>
      <c r="DR71" s="3">
        <v>0</v>
      </c>
      <c r="DS71" s="51">
        <v>0</v>
      </c>
      <c r="DT71" s="3">
        <v>0</v>
      </c>
      <c r="DU71" s="3">
        <v>0</v>
      </c>
      <c r="DV71" s="3">
        <v>0</v>
      </c>
      <c r="DW71" s="3">
        <v>0</v>
      </c>
      <c r="DX71" s="51">
        <v>0</v>
      </c>
      <c r="DY71" s="3">
        <v>0</v>
      </c>
      <c r="DZ71" s="3">
        <v>0</v>
      </c>
      <c r="EA71" s="3">
        <v>0</v>
      </c>
      <c r="EB71" s="3">
        <v>0</v>
      </c>
      <c r="EC71" s="51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2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2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2" t="s">
        <v>189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16" t="s">
        <v>189</v>
      </c>
    </row>
    <row r="72" spans="1:158">
      <c r="A72" t="s">
        <v>245</v>
      </c>
      <c r="B72" t="s">
        <v>70</v>
      </c>
      <c r="C72" t="s">
        <v>15</v>
      </c>
      <c r="D72">
        <v>5</v>
      </c>
      <c r="E72" t="s">
        <v>187</v>
      </c>
      <c r="F72" s="2" t="str">
        <f t="shared" si="26"/>
        <v>PSME-H-5N</v>
      </c>
      <c r="G72" s="3">
        <v>40</v>
      </c>
      <c r="H72" s="3">
        <f t="shared" si="32"/>
        <v>48.000399999999999</v>
      </c>
      <c r="I72" s="3">
        <v>955</v>
      </c>
      <c r="J72" s="1">
        <f t="shared" si="47"/>
        <v>123.56955000000001</v>
      </c>
      <c r="K72" s="38">
        <v>123.56955000000001</v>
      </c>
      <c r="L72" s="3">
        <v>1314</v>
      </c>
      <c r="M72" s="3">
        <v>-50.8</v>
      </c>
      <c r="N72" s="3">
        <v>200</v>
      </c>
      <c r="O72" s="15">
        <v>95.8</v>
      </c>
      <c r="P72" s="16">
        <v>6.5</v>
      </c>
      <c r="Q72" s="28">
        <v>20</v>
      </c>
      <c r="R72" s="3">
        <v>1</v>
      </c>
      <c r="S72" s="3">
        <v>0</v>
      </c>
      <c r="T72" s="3">
        <v>1</v>
      </c>
      <c r="U72" s="3">
        <v>17</v>
      </c>
      <c r="V72" s="3">
        <v>0</v>
      </c>
      <c r="W72" s="3">
        <v>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19">
        <v>0</v>
      </c>
      <c r="AP72" s="18">
        <v>3</v>
      </c>
      <c r="AQ72" s="18">
        <v>0</v>
      </c>
      <c r="AR72" s="18">
        <v>1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3">
        <f t="shared" si="33"/>
        <v>500</v>
      </c>
      <c r="AZ72" s="3">
        <f t="shared" si="27"/>
        <v>340</v>
      </c>
      <c r="BA72" s="3">
        <f t="shared" si="28"/>
        <v>340</v>
      </c>
      <c r="BB72" s="3">
        <f t="shared" si="34"/>
        <v>40</v>
      </c>
      <c r="BC72" s="3">
        <f t="shared" si="29"/>
        <v>380</v>
      </c>
      <c r="BD72" s="3">
        <f t="shared" si="36"/>
        <v>80</v>
      </c>
      <c r="BE72" s="3">
        <f t="shared" si="37"/>
        <v>80</v>
      </c>
      <c r="BF72" s="3">
        <f t="shared" si="38"/>
        <v>40</v>
      </c>
      <c r="BG72" s="3">
        <f t="shared" si="39"/>
        <v>120</v>
      </c>
      <c r="BH72" s="3">
        <f t="shared" si="40"/>
        <v>420</v>
      </c>
      <c r="BI72" s="3">
        <f t="shared" si="41"/>
        <v>0</v>
      </c>
      <c r="BJ72" s="3">
        <f t="shared" si="35"/>
        <v>80</v>
      </c>
      <c r="BK72" s="15">
        <v>0</v>
      </c>
      <c r="BL72" s="3">
        <v>1</v>
      </c>
      <c r="BM72" s="3">
        <v>2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1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1">
        <f t="shared" si="42"/>
        <v>4</v>
      </c>
      <c r="CJ72" s="1">
        <f t="shared" si="43"/>
        <v>3</v>
      </c>
      <c r="CK72" s="3">
        <f t="shared" si="30"/>
        <v>2</v>
      </c>
      <c r="CL72" s="3">
        <f t="shared" si="31"/>
        <v>2</v>
      </c>
      <c r="CM72" s="1">
        <f t="shared" si="44"/>
        <v>2</v>
      </c>
      <c r="CN72" s="1">
        <f t="shared" si="45"/>
        <v>1</v>
      </c>
      <c r="CO72" s="46">
        <v>-1.1000000000000001</v>
      </c>
      <c r="CP72" s="3">
        <v>42.1</v>
      </c>
      <c r="CQ72" s="3">
        <v>127</v>
      </c>
      <c r="CR72" s="3">
        <v>28</v>
      </c>
      <c r="CS72" s="3">
        <f t="shared" si="46"/>
        <v>35.867999999999995</v>
      </c>
      <c r="CT72" s="3">
        <v>4</v>
      </c>
      <c r="CU72" s="3">
        <v>100</v>
      </c>
      <c r="CW72" t="s">
        <v>189</v>
      </c>
      <c r="CX72" t="s">
        <v>189</v>
      </c>
      <c r="CY72" s="15">
        <v>0</v>
      </c>
      <c r="CZ72" s="3">
        <v>0</v>
      </c>
      <c r="DA72" s="3">
        <v>0</v>
      </c>
      <c r="DB72" s="3">
        <v>0</v>
      </c>
      <c r="DD72" s="3">
        <v>1</v>
      </c>
      <c r="DE72" s="3">
        <v>0</v>
      </c>
      <c r="DF72" s="3">
        <v>0</v>
      </c>
      <c r="DG72" s="3">
        <v>0</v>
      </c>
      <c r="DH72" s="3">
        <v>3</v>
      </c>
      <c r="DI72" s="2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5">
        <v>0</v>
      </c>
      <c r="DP72" s="3">
        <v>0</v>
      </c>
      <c r="DQ72" s="3">
        <v>0</v>
      </c>
      <c r="DR72" s="3">
        <v>0</v>
      </c>
      <c r="DS72" s="51">
        <v>0</v>
      </c>
      <c r="DT72" s="3">
        <v>0</v>
      </c>
      <c r="DU72" s="3">
        <v>0</v>
      </c>
      <c r="DV72" s="3">
        <v>0</v>
      </c>
      <c r="DW72" s="3">
        <v>0</v>
      </c>
      <c r="DX72" s="51">
        <v>0</v>
      </c>
      <c r="DY72" s="3">
        <v>0</v>
      </c>
      <c r="DZ72" s="3">
        <v>0</v>
      </c>
      <c r="EA72" s="3">
        <v>0</v>
      </c>
      <c r="EB72" s="3">
        <v>0</v>
      </c>
      <c r="EC72" s="5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1</v>
      </c>
      <c r="EI72" s="2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2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2" t="s">
        <v>189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16" t="s">
        <v>189</v>
      </c>
    </row>
    <row r="73" spans="1:158">
      <c r="A73" t="s">
        <v>245</v>
      </c>
      <c r="B73" t="s">
        <v>70</v>
      </c>
      <c r="C73" t="s">
        <v>15</v>
      </c>
      <c r="D73">
        <v>6</v>
      </c>
      <c r="E73" t="s">
        <v>186</v>
      </c>
      <c r="F73" s="2" t="str">
        <f t="shared" si="26"/>
        <v>PSME-H-6C</v>
      </c>
      <c r="G73" s="3">
        <v>84</v>
      </c>
      <c r="H73" s="3">
        <f t="shared" si="32"/>
        <v>48.000839999999997</v>
      </c>
      <c r="I73" s="3">
        <v>482</v>
      </c>
      <c r="J73" s="1">
        <f t="shared" si="47"/>
        <v>123.56482</v>
      </c>
      <c r="K73" s="38">
        <v>123.56982000000001</v>
      </c>
      <c r="L73" s="3">
        <v>1294</v>
      </c>
      <c r="M73" s="3">
        <v>-56</v>
      </c>
      <c r="N73" s="3">
        <v>310</v>
      </c>
      <c r="O73" s="15">
        <v>81.400000000000006</v>
      </c>
      <c r="P73" s="16">
        <v>4</v>
      </c>
      <c r="Q73" s="28">
        <v>10</v>
      </c>
      <c r="R73" s="3">
        <v>3</v>
      </c>
      <c r="S73" s="3">
        <v>0</v>
      </c>
      <c r="T73" s="3">
        <v>1</v>
      </c>
      <c r="U73" s="3">
        <v>5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19">
        <v>0</v>
      </c>
      <c r="AP73" s="18">
        <v>5</v>
      </c>
      <c r="AQ73" s="18">
        <v>0</v>
      </c>
      <c r="AR73" s="18">
        <v>2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3">
        <f t="shared" si="33"/>
        <v>170</v>
      </c>
      <c r="AZ73" s="3">
        <f t="shared" si="27"/>
        <v>50</v>
      </c>
      <c r="BA73" s="3">
        <f t="shared" si="28"/>
        <v>50</v>
      </c>
      <c r="BB73" s="3">
        <f t="shared" si="34"/>
        <v>10</v>
      </c>
      <c r="BC73" s="3">
        <f t="shared" si="29"/>
        <v>60</v>
      </c>
      <c r="BD73" s="3">
        <f t="shared" si="36"/>
        <v>80</v>
      </c>
      <c r="BE73" s="3">
        <f t="shared" si="37"/>
        <v>80</v>
      </c>
      <c r="BF73" s="3">
        <f t="shared" si="38"/>
        <v>30</v>
      </c>
      <c r="BG73" s="3">
        <f t="shared" si="39"/>
        <v>110</v>
      </c>
      <c r="BH73" s="3">
        <f t="shared" si="40"/>
        <v>130</v>
      </c>
      <c r="BI73" s="3">
        <f t="shared" si="41"/>
        <v>0</v>
      </c>
      <c r="BJ73" s="3">
        <f t="shared" si="35"/>
        <v>40</v>
      </c>
      <c r="BK73" s="15">
        <v>4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2</v>
      </c>
      <c r="CB73" s="3">
        <v>1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1">
        <f t="shared" si="42"/>
        <v>7</v>
      </c>
      <c r="CJ73" s="1">
        <f t="shared" si="43"/>
        <v>6</v>
      </c>
      <c r="CK73" s="3">
        <f t="shared" si="30"/>
        <v>0</v>
      </c>
      <c r="CL73" s="3">
        <f t="shared" si="31"/>
        <v>0</v>
      </c>
      <c r="CM73" s="1">
        <f t="shared" si="44"/>
        <v>7</v>
      </c>
      <c r="CN73" s="1">
        <f t="shared" si="45"/>
        <v>6</v>
      </c>
      <c r="CO73" s="46">
        <v>12.1</v>
      </c>
      <c r="CP73" s="3">
        <v>65.8</v>
      </c>
      <c r="CQ73" s="3">
        <v>138</v>
      </c>
      <c r="CR73" s="3">
        <v>27</v>
      </c>
      <c r="CS73" s="3">
        <f t="shared" si="46"/>
        <v>33.993000000000002</v>
      </c>
      <c r="CT73" s="3">
        <v>5</v>
      </c>
      <c r="CU73" s="3">
        <v>100</v>
      </c>
      <c r="CW73" t="s">
        <v>189</v>
      </c>
      <c r="CX73" t="s">
        <v>189</v>
      </c>
      <c r="CY73" s="15">
        <v>2</v>
      </c>
      <c r="CZ73" s="3">
        <v>0</v>
      </c>
      <c r="DA73" s="3">
        <v>0</v>
      </c>
      <c r="DB73" s="3">
        <v>0</v>
      </c>
      <c r="DD73" s="3">
        <v>2</v>
      </c>
      <c r="DE73" s="3">
        <v>0</v>
      </c>
      <c r="DF73" s="3">
        <v>0</v>
      </c>
      <c r="DG73" s="3">
        <v>0</v>
      </c>
      <c r="DH73" s="3">
        <v>1</v>
      </c>
      <c r="DI73" s="2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5">
        <v>0</v>
      </c>
      <c r="DP73" s="3">
        <v>0</v>
      </c>
      <c r="DQ73" s="3">
        <v>0</v>
      </c>
      <c r="DR73" s="3">
        <v>0</v>
      </c>
      <c r="DS73" s="51">
        <v>0</v>
      </c>
      <c r="DT73" s="3">
        <v>0</v>
      </c>
      <c r="DU73" s="3">
        <v>0</v>
      </c>
      <c r="DV73" s="3">
        <v>0</v>
      </c>
      <c r="DW73" s="3">
        <v>0</v>
      </c>
      <c r="DX73" s="51">
        <v>0</v>
      </c>
      <c r="DY73" s="3">
        <v>0</v>
      </c>
      <c r="DZ73" s="3">
        <v>0</v>
      </c>
      <c r="EA73" s="3">
        <v>0</v>
      </c>
      <c r="EB73" s="3">
        <v>0</v>
      </c>
      <c r="EC73" s="5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2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2">
        <v>0</v>
      </c>
      <c r="EP73" s="3">
        <v>0</v>
      </c>
      <c r="EQ73" s="3">
        <v>0</v>
      </c>
      <c r="ER73" s="3">
        <v>0</v>
      </c>
      <c r="ES73" s="3">
        <v>0</v>
      </c>
      <c r="ET73" s="1">
        <v>1</v>
      </c>
      <c r="EU73" s="3">
        <v>0</v>
      </c>
      <c r="EV73" s="2" t="s">
        <v>189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16" t="s">
        <v>189</v>
      </c>
    </row>
    <row r="74" spans="1:158">
      <c r="A74" t="s">
        <v>245</v>
      </c>
      <c r="B74" t="s">
        <v>70</v>
      </c>
      <c r="C74" t="s">
        <v>15</v>
      </c>
      <c r="D74">
        <v>6</v>
      </c>
      <c r="E74" t="s">
        <v>187</v>
      </c>
      <c r="F74" s="2" t="str">
        <f t="shared" si="26"/>
        <v>PSME-H-6N</v>
      </c>
      <c r="G74" s="3">
        <v>91</v>
      </c>
      <c r="H74" s="3">
        <f t="shared" si="32"/>
        <v>48.000909999999998</v>
      </c>
      <c r="I74" s="3">
        <v>958</v>
      </c>
      <c r="J74" s="1">
        <f>I74*0.00001+123.56</f>
        <v>123.56958</v>
      </c>
      <c r="L74" s="3">
        <v>1294</v>
      </c>
      <c r="M74" s="3">
        <v>-57.1</v>
      </c>
      <c r="N74" s="3">
        <v>304</v>
      </c>
      <c r="O74" s="15">
        <v>55.5</v>
      </c>
      <c r="P74" s="16">
        <v>4.0999999999999996</v>
      </c>
      <c r="Q74" s="28">
        <v>20</v>
      </c>
      <c r="R74" s="3">
        <v>2</v>
      </c>
      <c r="S74" s="3">
        <v>0</v>
      </c>
      <c r="T74" s="3">
        <v>2</v>
      </c>
      <c r="U74" s="3">
        <v>6</v>
      </c>
      <c r="V74" s="3">
        <v>0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19">
        <v>0</v>
      </c>
      <c r="AP74" s="18">
        <v>6</v>
      </c>
      <c r="AQ74" s="18">
        <v>0</v>
      </c>
      <c r="AR74" s="18">
        <v>1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3">
        <f t="shared" si="33"/>
        <v>360</v>
      </c>
      <c r="AZ74" s="3">
        <f t="shared" si="27"/>
        <v>120</v>
      </c>
      <c r="BA74" s="3">
        <f t="shared" si="28"/>
        <v>120</v>
      </c>
      <c r="BB74" s="3">
        <f t="shared" si="34"/>
        <v>20</v>
      </c>
      <c r="BC74" s="3">
        <f t="shared" si="29"/>
        <v>140</v>
      </c>
      <c r="BD74" s="3">
        <f t="shared" si="36"/>
        <v>160</v>
      </c>
      <c r="BE74" s="3">
        <f t="shared" si="37"/>
        <v>160</v>
      </c>
      <c r="BF74" s="3">
        <f t="shared" si="38"/>
        <v>60</v>
      </c>
      <c r="BG74" s="3">
        <f t="shared" si="39"/>
        <v>220</v>
      </c>
      <c r="BH74" s="3">
        <f t="shared" si="40"/>
        <v>280</v>
      </c>
      <c r="BI74" s="3">
        <f t="shared" si="41"/>
        <v>0</v>
      </c>
      <c r="BJ74" s="3">
        <f t="shared" si="35"/>
        <v>80</v>
      </c>
      <c r="BK74" s="15">
        <v>3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2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1">
        <f t="shared" si="42"/>
        <v>5</v>
      </c>
      <c r="CJ74" s="1">
        <f t="shared" si="43"/>
        <v>5</v>
      </c>
      <c r="CK74" s="3">
        <f t="shared" si="30"/>
        <v>0</v>
      </c>
      <c r="CL74" s="3">
        <f t="shared" si="31"/>
        <v>0</v>
      </c>
      <c r="CM74" s="1">
        <f t="shared" si="44"/>
        <v>5</v>
      </c>
      <c r="CN74" s="1">
        <f t="shared" si="45"/>
        <v>5</v>
      </c>
      <c r="CO74" s="46">
        <v>-3.6</v>
      </c>
      <c r="CP74" s="3">
        <v>45.9</v>
      </c>
      <c r="CQ74" s="3">
        <v>121</v>
      </c>
      <c r="CR74" s="3">
        <v>17</v>
      </c>
      <c r="CS74" s="3">
        <f t="shared" si="46"/>
        <v>21.181999999999999</v>
      </c>
      <c r="CT74" s="3">
        <v>4</v>
      </c>
      <c r="CU74" s="3">
        <v>75</v>
      </c>
      <c r="CW74" t="s">
        <v>189</v>
      </c>
      <c r="CX74" t="s">
        <v>189</v>
      </c>
      <c r="CY74" s="15">
        <v>0</v>
      </c>
      <c r="CZ74" s="3">
        <v>1</v>
      </c>
      <c r="DA74" s="3">
        <v>0</v>
      </c>
      <c r="DB74" s="3">
        <v>1</v>
      </c>
      <c r="DD74" s="3">
        <v>5</v>
      </c>
      <c r="DE74" s="3">
        <v>0</v>
      </c>
      <c r="DF74" s="3">
        <v>0</v>
      </c>
      <c r="DG74" s="3">
        <v>0</v>
      </c>
      <c r="DH74" s="3">
        <v>1</v>
      </c>
      <c r="DI74" s="2">
        <v>0</v>
      </c>
      <c r="DJ74" s="1">
        <v>0</v>
      </c>
      <c r="DK74" s="1">
        <v>1</v>
      </c>
      <c r="DL74" s="1">
        <v>0</v>
      </c>
      <c r="DM74" s="3">
        <v>0</v>
      </c>
      <c r="DN74" s="3">
        <v>0</v>
      </c>
      <c r="DO74" s="35">
        <v>0</v>
      </c>
      <c r="DP74" s="3">
        <v>0</v>
      </c>
      <c r="DQ74" s="3">
        <v>0</v>
      </c>
      <c r="DR74" s="3">
        <v>0</v>
      </c>
      <c r="DS74" s="51">
        <v>0</v>
      </c>
      <c r="DT74" s="3">
        <v>0</v>
      </c>
      <c r="DU74" s="3">
        <v>0</v>
      </c>
      <c r="DV74" s="3">
        <v>0</v>
      </c>
      <c r="DW74" s="3">
        <v>0</v>
      </c>
      <c r="DX74" s="51">
        <v>0</v>
      </c>
      <c r="DY74" s="3">
        <v>0</v>
      </c>
      <c r="DZ74" s="3">
        <v>0</v>
      </c>
      <c r="EA74" s="3">
        <v>0</v>
      </c>
      <c r="EB74" s="3">
        <v>0</v>
      </c>
      <c r="EC74" s="51">
        <v>0</v>
      </c>
      <c r="ED74" s="3">
        <v>3</v>
      </c>
      <c r="EE74" s="1">
        <v>0</v>
      </c>
      <c r="EF74" s="3">
        <v>1</v>
      </c>
      <c r="EG74" s="1">
        <v>0</v>
      </c>
      <c r="EH74" s="1">
        <v>0</v>
      </c>
      <c r="EI74" s="2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2">
        <v>0</v>
      </c>
      <c r="EP74" s="3">
        <v>0</v>
      </c>
      <c r="EQ74" s="3">
        <v>0</v>
      </c>
      <c r="ER74" s="3">
        <v>0</v>
      </c>
      <c r="ES74" s="3">
        <v>0</v>
      </c>
      <c r="ET74" s="1">
        <v>1</v>
      </c>
      <c r="EU74" s="3">
        <v>0</v>
      </c>
      <c r="EV74" s="2" t="s">
        <v>189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16" t="s">
        <v>189</v>
      </c>
    </row>
    <row r="75" spans="1:158">
      <c r="A75" t="s">
        <v>245</v>
      </c>
      <c r="B75" t="s">
        <v>70</v>
      </c>
      <c r="C75" t="s">
        <v>15</v>
      </c>
      <c r="D75">
        <v>7</v>
      </c>
      <c r="E75" t="s">
        <v>186</v>
      </c>
      <c r="F75" s="2" t="str">
        <f t="shared" si="26"/>
        <v>PSME-H-7C</v>
      </c>
      <c r="G75" s="3">
        <v>67</v>
      </c>
      <c r="H75" s="3">
        <f t="shared" si="32"/>
        <v>48.00067</v>
      </c>
      <c r="I75" s="3">
        <v>13</v>
      </c>
      <c r="J75" s="1">
        <f t="shared" ref="J75:J82" si="48">I75*0.00001+123.57</f>
        <v>123.57012999999999</v>
      </c>
      <c r="L75" s="3">
        <v>1304</v>
      </c>
      <c r="M75" s="3">
        <v>-45.2</v>
      </c>
      <c r="N75" s="3">
        <v>232</v>
      </c>
      <c r="O75" s="15">
        <v>123.4</v>
      </c>
      <c r="P75" s="16">
        <v>9</v>
      </c>
      <c r="Q75" s="28">
        <v>20</v>
      </c>
      <c r="R75">
        <v>0</v>
      </c>
      <c r="S75">
        <v>0</v>
      </c>
      <c r="T75">
        <v>0</v>
      </c>
      <c r="U75" s="3">
        <v>21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19">
        <v>0</v>
      </c>
      <c r="AP75">
        <v>0</v>
      </c>
      <c r="AQ75">
        <v>0</v>
      </c>
      <c r="AR75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3">
        <f t="shared" si="33"/>
        <v>420</v>
      </c>
      <c r="AZ75" s="3">
        <f t="shared" si="27"/>
        <v>420</v>
      </c>
      <c r="BA75" s="3">
        <f t="shared" si="28"/>
        <v>420</v>
      </c>
      <c r="BB75" s="3">
        <f t="shared" si="34"/>
        <v>0</v>
      </c>
      <c r="BC75" s="3">
        <f t="shared" si="29"/>
        <v>420</v>
      </c>
      <c r="BD75" s="3">
        <f t="shared" si="36"/>
        <v>0</v>
      </c>
      <c r="BE75" s="3">
        <f t="shared" si="37"/>
        <v>0</v>
      </c>
      <c r="BF75" s="3">
        <f t="shared" si="38"/>
        <v>0</v>
      </c>
      <c r="BG75" s="3">
        <f t="shared" si="39"/>
        <v>0</v>
      </c>
      <c r="BH75" s="3">
        <f t="shared" si="40"/>
        <v>420</v>
      </c>
      <c r="BI75" s="3">
        <f t="shared" si="41"/>
        <v>0</v>
      </c>
      <c r="BJ75" s="3">
        <f t="shared" si="35"/>
        <v>0</v>
      </c>
      <c r="BK75" s="15">
        <v>0</v>
      </c>
      <c r="BL75" s="3">
        <v>0</v>
      </c>
      <c r="BM75" s="3">
        <v>2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1">
        <f t="shared" si="42"/>
        <v>2</v>
      </c>
      <c r="CJ75" s="1">
        <f t="shared" si="43"/>
        <v>2</v>
      </c>
      <c r="CK75" s="3">
        <f t="shared" si="30"/>
        <v>2</v>
      </c>
      <c r="CL75" s="3">
        <f t="shared" si="31"/>
        <v>2</v>
      </c>
      <c r="CM75" s="1">
        <f t="shared" si="44"/>
        <v>0</v>
      </c>
      <c r="CN75" s="1">
        <f t="shared" si="45"/>
        <v>0</v>
      </c>
      <c r="CO75" s="46">
        <v>9.8000000000000007</v>
      </c>
      <c r="CP75" s="3">
        <v>65.099999999999994</v>
      </c>
      <c r="CQ75" s="3">
        <v>125</v>
      </c>
      <c r="CR75" s="3">
        <v>31</v>
      </c>
      <c r="CS75" s="3">
        <f t="shared" si="46"/>
        <v>35.712000000000003</v>
      </c>
      <c r="CT75" s="3">
        <v>3</v>
      </c>
      <c r="CU75" s="3">
        <v>100</v>
      </c>
      <c r="CW75" t="s">
        <v>189</v>
      </c>
      <c r="CX75" t="s">
        <v>189</v>
      </c>
      <c r="CY75" s="15">
        <v>0</v>
      </c>
      <c r="CZ75" s="3">
        <v>1</v>
      </c>
      <c r="DA75" s="3">
        <v>0</v>
      </c>
      <c r="DB75" s="3">
        <v>0</v>
      </c>
      <c r="DD75" s="3">
        <v>0</v>
      </c>
      <c r="DE75" s="3">
        <v>1</v>
      </c>
      <c r="DF75" s="3">
        <v>0</v>
      </c>
      <c r="DG75" s="3">
        <v>0</v>
      </c>
      <c r="DH75" s="3">
        <v>0</v>
      </c>
      <c r="DI75" s="2">
        <v>0</v>
      </c>
      <c r="DJ75" s="1">
        <v>0</v>
      </c>
      <c r="DK75" s="3">
        <v>0</v>
      </c>
      <c r="DL75" s="1">
        <v>0</v>
      </c>
      <c r="DM75" s="3">
        <v>0</v>
      </c>
      <c r="DN75" s="3">
        <v>0</v>
      </c>
      <c r="DO75" s="35">
        <v>0</v>
      </c>
      <c r="DP75" s="3">
        <v>0</v>
      </c>
      <c r="DQ75" s="3">
        <v>0</v>
      </c>
      <c r="DR75" s="3">
        <v>0</v>
      </c>
      <c r="DS75" s="51">
        <v>0</v>
      </c>
      <c r="DT75" s="3">
        <v>0</v>
      </c>
      <c r="DU75" s="3">
        <v>0</v>
      </c>
      <c r="DV75" s="3">
        <v>0</v>
      </c>
      <c r="DW75" s="3">
        <v>0</v>
      </c>
      <c r="DX75" s="51">
        <v>0</v>
      </c>
      <c r="DY75" s="3">
        <v>0</v>
      </c>
      <c r="DZ75" s="3">
        <v>0</v>
      </c>
      <c r="EA75" s="3">
        <v>0</v>
      </c>
      <c r="EB75" s="3">
        <v>0</v>
      </c>
      <c r="EC75" s="51">
        <v>0</v>
      </c>
      <c r="ED75" s="3">
        <v>0</v>
      </c>
      <c r="EE75" s="1">
        <v>0</v>
      </c>
      <c r="EF75" s="1">
        <v>0</v>
      </c>
      <c r="EG75" s="1">
        <v>0</v>
      </c>
      <c r="EH75" s="1">
        <v>0</v>
      </c>
      <c r="EI75" s="2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2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2" t="s">
        <v>189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16" t="s">
        <v>189</v>
      </c>
    </row>
    <row r="76" spans="1:158">
      <c r="A76" t="s">
        <v>245</v>
      </c>
      <c r="B76" t="s">
        <v>70</v>
      </c>
      <c r="C76" t="s">
        <v>15</v>
      </c>
      <c r="D76">
        <v>7</v>
      </c>
      <c r="E76" t="s">
        <v>187</v>
      </c>
      <c r="F76" s="2" t="str">
        <f t="shared" si="26"/>
        <v>PSME-H-7N</v>
      </c>
      <c r="G76" s="3">
        <v>49</v>
      </c>
      <c r="H76" s="3">
        <f t="shared" si="32"/>
        <v>48.000489999999999</v>
      </c>
      <c r="I76" s="3">
        <v>56</v>
      </c>
      <c r="J76" s="1">
        <f t="shared" si="48"/>
        <v>123.57055999999999</v>
      </c>
      <c r="L76" s="3">
        <v>1274</v>
      </c>
      <c r="M76" s="3">
        <v>-48.1</v>
      </c>
      <c r="N76" s="3">
        <v>242</v>
      </c>
      <c r="O76" s="15">
        <v>116.4</v>
      </c>
      <c r="P76" s="16">
        <v>7</v>
      </c>
      <c r="Q76" s="28">
        <v>20</v>
      </c>
      <c r="R76" s="3">
        <v>0</v>
      </c>
      <c r="S76" s="3">
        <v>1</v>
      </c>
      <c r="T76" s="3">
        <v>1</v>
      </c>
      <c r="U76" s="3">
        <v>15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19">
        <v>0</v>
      </c>
      <c r="AP76">
        <v>2</v>
      </c>
      <c r="AQ76">
        <v>0</v>
      </c>
      <c r="AR76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3">
        <f t="shared" si="33"/>
        <v>380</v>
      </c>
      <c r="AZ76" s="3">
        <f t="shared" si="27"/>
        <v>300</v>
      </c>
      <c r="BA76" s="3">
        <f t="shared" si="28"/>
        <v>300</v>
      </c>
      <c r="BB76" s="3">
        <f t="shared" si="34"/>
        <v>0</v>
      </c>
      <c r="BC76" s="3">
        <f t="shared" si="29"/>
        <v>300</v>
      </c>
      <c r="BD76" s="3">
        <f t="shared" si="36"/>
        <v>40</v>
      </c>
      <c r="BE76" s="3">
        <f t="shared" si="37"/>
        <v>60</v>
      </c>
      <c r="BF76" s="3">
        <f t="shared" si="38"/>
        <v>40</v>
      </c>
      <c r="BG76" s="3">
        <f t="shared" si="39"/>
        <v>80</v>
      </c>
      <c r="BH76" s="3">
        <f t="shared" si="40"/>
        <v>340</v>
      </c>
      <c r="BI76" s="3">
        <f t="shared" si="41"/>
        <v>20</v>
      </c>
      <c r="BJ76" s="3">
        <f t="shared" si="35"/>
        <v>20</v>
      </c>
      <c r="BK76" s="15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1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1">
        <f t="shared" si="42"/>
        <v>1</v>
      </c>
      <c r="CJ76" s="1">
        <f t="shared" si="43"/>
        <v>1</v>
      </c>
      <c r="CK76" s="3">
        <f t="shared" si="30"/>
        <v>0</v>
      </c>
      <c r="CL76" s="3">
        <f t="shared" si="31"/>
        <v>0</v>
      </c>
      <c r="CM76" s="1">
        <f t="shared" si="44"/>
        <v>1</v>
      </c>
      <c r="CN76" s="1">
        <f t="shared" si="45"/>
        <v>1</v>
      </c>
      <c r="CO76" s="46">
        <v>4.8</v>
      </c>
      <c r="CP76" s="3">
        <v>54.7</v>
      </c>
      <c r="CQ76" s="3">
        <v>107</v>
      </c>
      <c r="CR76" s="3">
        <v>28</v>
      </c>
      <c r="CS76" s="3">
        <f t="shared" si="46"/>
        <v>28.616</v>
      </c>
      <c r="CT76" s="3">
        <v>3</v>
      </c>
      <c r="CU76" s="3">
        <v>90</v>
      </c>
      <c r="CW76" t="s">
        <v>189</v>
      </c>
      <c r="CX76" t="s">
        <v>189</v>
      </c>
      <c r="CY76" s="15">
        <v>0</v>
      </c>
      <c r="CZ76" s="3">
        <v>0</v>
      </c>
      <c r="DA76" s="3">
        <v>0</v>
      </c>
      <c r="DB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2</v>
      </c>
      <c r="DI76" s="2">
        <v>0</v>
      </c>
      <c r="DJ76" s="1">
        <v>0</v>
      </c>
      <c r="DK76" s="3">
        <v>0</v>
      </c>
      <c r="DL76" s="1">
        <v>0</v>
      </c>
      <c r="DM76" s="3">
        <v>0</v>
      </c>
      <c r="DN76" s="3">
        <v>0</v>
      </c>
      <c r="DO76" s="35">
        <v>0</v>
      </c>
      <c r="DP76" s="3">
        <v>0</v>
      </c>
      <c r="DQ76" s="3">
        <v>0</v>
      </c>
      <c r="DR76" s="3">
        <v>0</v>
      </c>
      <c r="DS76" s="51">
        <v>0</v>
      </c>
      <c r="DT76" s="3">
        <v>0</v>
      </c>
      <c r="DU76" s="3">
        <v>0</v>
      </c>
      <c r="DV76" s="3">
        <v>0</v>
      </c>
      <c r="DW76" s="3">
        <v>0</v>
      </c>
      <c r="DX76" s="51">
        <v>0</v>
      </c>
      <c r="DY76" s="3">
        <v>0</v>
      </c>
      <c r="DZ76" s="3">
        <v>0</v>
      </c>
      <c r="EA76" s="3">
        <v>0</v>
      </c>
      <c r="EB76" s="3">
        <v>0</v>
      </c>
      <c r="EC76" s="51">
        <v>0</v>
      </c>
      <c r="ED76" s="3">
        <v>0</v>
      </c>
      <c r="EE76" s="1">
        <v>0</v>
      </c>
      <c r="EF76" s="1">
        <v>0</v>
      </c>
      <c r="EG76" s="1">
        <v>0</v>
      </c>
      <c r="EH76" s="1">
        <v>0</v>
      </c>
      <c r="EI76" s="2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2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2" t="s">
        <v>189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16" t="s">
        <v>189</v>
      </c>
    </row>
    <row r="77" spans="1:158">
      <c r="A77" t="s">
        <v>245</v>
      </c>
      <c r="B77" t="s">
        <v>70</v>
      </c>
      <c r="C77" t="s">
        <v>15</v>
      </c>
      <c r="D77">
        <v>8</v>
      </c>
      <c r="E77" t="s">
        <v>186</v>
      </c>
      <c r="F77" s="2" t="str">
        <f t="shared" si="26"/>
        <v>PSME-H-8C</v>
      </c>
      <c r="G77" s="3">
        <v>89</v>
      </c>
      <c r="H77" s="3">
        <f t="shared" si="32"/>
        <v>48.000889999999998</v>
      </c>
      <c r="I77" s="3">
        <v>102</v>
      </c>
      <c r="J77" s="1">
        <f t="shared" si="48"/>
        <v>123.57101999999999</v>
      </c>
      <c r="L77" s="3">
        <v>1265</v>
      </c>
      <c r="M77" s="3">
        <v>-38</v>
      </c>
      <c r="N77" s="3">
        <v>230</v>
      </c>
      <c r="O77" s="15">
        <v>97.5</v>
      </c>
      <c r="P77" s="16">
        <v>7</v>
      </c>
      <c r="Q77" s="28">
        <v>20</v>
      </c>
      <c r="R77">
        <v>0</v>
      </c>
      <c r="S77">
        <v>0</v>
      </c>
      <c r="T77">
        <v>0</v>
      </c>
      <c r="U77" s="3">
        <v>18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19">
        <v>0</v>
      </c>
      <c r="AP77">
        <v>2</v>
      </c>
      <c r="AQ77">
        <v>1</v>
      </c>
      <c r="AR77">
        <v>1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3">
        <f t="shared" si="33"/>
        <v>440</v>
      </c>
      <c r="AZ77" s="3">
        <f t="shared" si="27"/>
        <v>360</v>
      </c>
      <c r="BA77" s="3">
        <f t="shared" si="28"/>
        <v>360</v>
      </c>
      <c r="BB77" s="3">
        <f t="shared" si="34"/>
        <v>0</v>
      </c>
      <c r="BC77" s="3">
        <f t="shared" si="29"/>
        <v>360</v>
      </c>
      <c r="BD77" s="3">
        <f t="shared" si="36"/>
        <v>40</v>
      </c>
      <c r="BE77" s="3">
        <f t="shared" si="37"/>
        <v>60</v>
      </c>
      <c r="BF77" s="3">
        <f t="shared" si="38"/>
        <v>40</v>
      </c>
      <c r="BG77" s="3">
        <f t="shared" si="39"/>
        <v>80</v>
      </c>
      <c r="BH77" s="3">
        <f t="shared" si="40"/>
        <v>400</v>
      </c>
      <c r="BI77" s="3">
        <f t="shared" si="41"/>
        <v>20</v>
      </c>
      <c r="BJ77" s="3">
        <f t="shared" si="35"/>
        <v>20</v>
      </c>
      <c r="BK77" s="15">
        <v>0</v>
      </c>
      <c r="BL77" s="3">
        <v>0</v>
      </c>
      <c r="BM77" s="3">
        <v>4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2</v>
      </c>
      <c r="CB77" s="3">
        <v>2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1">
        <f t="shared" si="42"/>
        <v>8</v>
      </c>
      <c r="CJ77" s="1">
        <f t="shared" si="43"/>
        <v>6</v>
      </c>
      <c r="CK77" s="3">
        <f t="shared" si="30"/>
        <v>4</v>
      </c>
      <c r="CL77" s="3">
        <f t="shared" si="31"/>
        <v>4</v>
      </c>
      <c r="CM77" s="1">
        <f t="shared" si="44"/>
        <v>4</v>
      </c>
      <c r="CN77" s="1">
        <f t="shared" si="45"/>
        <v>2</v>
      </c>
      <c r="CO77" s="46">
        <v>-3.4</v>
      </c>
      <c r="CP77" s="3">
        <v>34.299999999999997</v>
      </c>
      <c r="CQ77" s="3">
        <v>113</v>
      </c>
      <c r="CR77" s="3">
        <v>30</v>
      </c>
      <c r="CS77" s="3">
        <f t="shared" si="46"/>
        <v>34.92</v>
      </c>
      <c r="CT77" s="3">
        <v>5</v>
      </c>
      <c r="CU77" s="3">
        <v>90</v>
      </c>
      <c r="CW77" t="s">
        <v>189</v>
      </c>
      <c r="CX77" t="s">
        <v>189</v>
      </c>
      <c r="CY77" s="15">
        <v>0</v>
      </c>
      <c r="CZ77" s="3">
        <v>0</v>
      </c>
      <c r="DA77" s="3">
        <v>0</v>
      </c>
      <c r="DB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2">
        <v>0</v>
      </c>
      <c r="DJ77" s="1">
        <v>0</v>
      </c>
      <c r="DK77" s="3">
        <v>0</v>
      </c>
      <c r="DL77" s="1">
        <v>0</v>
      </c>
      <c r="DM77" s="3">
        <v>0</v>
      </c>
      <c r="DN77" s="3">
        <v>0</v>
      </c>
      <c r="DO77" s="35">
        <v>0</v>
      </c>
      <c r="DP77" s="3">
        <v>0</v>
      </c>
      <c r="DQ77" s="3">
        <v>0</v>
      </c>
      <c r="DR77" s="3">
        <v>0</v>
      </c>
      <c r="DS77" s="51">
        <v>0</v>
      </c>
      <c r="DT77" s="3">
        <v>0</v>
      </c>
      <c r="DU77" s="3">
        <v>0</v>
      </c>
      <c r="DV77" s="3">
        <v>0</v>
      </c>
      <c r="DW77" s="3">
        <v>0</v>
      </c>
      <c r="DX77" s="51">
        <v>0</v>
      </c>
      <c r="DY77" s="3">
        <v>0</v>
      </c>
      <c r="DZ77" s="3">
        <v>0</v>
      </c>
      <c r="EA77" s="3">
        <v>0</v>
      </c>
      <c r="EB77" s="3">
        <v>0</v>
      </c>
      <c r="EC77" s="51">
        <v>0</v>
      </c>
      <c r="ED77" s="3">
        <v>0</v>
      </c>
      <c r="EE77" s="1">
        <v>0</v>
      </c>
      <c r="EF77" s="1">
        <v>0</v>
      </c>
      <c r="EG77" s="1">
        <v>0</v>
      </c>
      <c r="EH77" s="1">
        <v>0</v>
      </c>
      <c r="EI77" s="2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2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2" t="s">
        <v>189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16" t="s">
        <v>189</v>
      </c>
    </row>
    <row r="78" spans="1:158">
      <c r="A78" t="s">
        <v>245</v>
      </c>
      <c r="B78" t="s">
        <v>70</v>
      </c>
      <c r="C78" t="s">
        <v>15</v>
      </c>
      <c r="D78">
        <v>8</v>
      </c>
      <c r="E78" t="s">
        <v>187</v>
      </c>
      <c r="F78" s="2" t="str">
        <f t="shared" si="26"/>
        <v>PSME-H-8N</v>
      </c>
      <c r="G78" s="3">
        <v>98</v>
      </c>
      <c r="H78" s="3">
        <f t="shared" si="32"/>
        <v>48.000979999999998</v>
      </c>
      <c r="I78" s="3">
        <v>141</v>
      </c>
      <c r="J78" s="1">
        <f t="shared" si="48"/>
        <v>123.57141</v>
      </c>
      <c r="L78" s="3">
        <v>1245</v>
      </c>
      <c r="M78" s="3">
        <v>-40.799999999999997</v>
      </c>
      <c r="N78" s="3">
        <v>244</v>
      </c>
      <c r="O78" s="15">
        <v>115</v>
      </c>
      <c r="P78" s="16">
        <v>7.5</v>
      </c>
      <c r="Q78" s="28">
        <v>20</v>
      </c>
      <c r="R78" s="3">
        <v>1</v>
      </c>
      <c r="S78" s="3">
        <v>0</v>
      </c>
      <c r="T78" s="3">
        <v>0</v>
      </c>
      <c r="U78" s="3">
        <v>10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19">
        <v>0</v>
      </c>
      <c r="AP78">
        <v>4</v>
      </c>
      <c r="AQ78">
        <v>0</v>
      </c>
      <c r="AR7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3">
        <f t="shared" si="33"/>
        <v>300</v>
      </c>
      <c r="AZ78" s="3">
        <f t="shared" si="27"/>
        <v>200</v>
      </c>
      <c r="BA78" s="3">
        <f t="shared" si="28"/>
        <v>200</v>
      </c>
      <c r="BB78" s="3">
        <f t="shared" si="34"/>
        <v>0</v>
      </c>
      <c r="BC78" s="3">
        <f t="shared" si="29"/>
        <v>200</v>
      </c>
      <c r="BD78" s="3">
        <f t="shared" si="36"/>
        <v>100</v>
      </c>
      <c r="BE78" s="3">
        <f t="shared" si="37"/>
        <v>100</v>
      </c>
      <c r="BF78" s="3">
        <f t="shared" si="38"/>
        <v>0</v>
      </c>
      <c r="BG78" s="3">
        <f t="shared" si="39"/>
        <v>100</v>
      </c>
      <c r="BH78" s="3">
        <f t="shared" si="40"/>
        <v>300</v>
      </c>
      <c r="BI78" s="3">
        <f t="shared" si="41"/>
        <v>0</v>
      </c>
      <c r="BJ78" s="3">
        <f t="shared" si="35"/>
        <v>0</v>
      </c>
      <c r="BK78" s="15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4</v>
      </c>
      <c r="CB78" s="3">
        <v>2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1">
        <f t="shared" si="42"/>
        <v>6</v>
      </c>
      <c r="CJ78" s="1">
        <f t="shared" si="43"/>
        <v>4</v>
      </c>
      <c r="CK78" s="3">
        <f t="shared" si="30"/>
        <v>0</v>
      </c>
      <c r="CL78" s="3">
        <f t="shared" si="31"/>
        <v>0</v>
      </c>
      <c r="CM78" s="1">
        <f t="shared" si="44"/>
        <v>6</v>
      </c>
      <c r="CN78" s="1">
        <f t="shared" si="45"/>
        <v>4</v>
      </c>
      <c r="CO78" s="46">
        <v>12.8</v>
      </c>
      <c r="CP78" s="3">
        <v>77.8</v>
      </c>
      <c r="CQ78" s="3">
        <v>146</v>
      </c>
      <c r="CR78" s="3">
        <v>27</v>
      </c>
      <c r="CS78" s="3">
        <f t="shared" si="46"/>
        <v>35.963999999999999</v>
      </c>
      <c r="CT78" s="3">
        <v>4</v>
      </c>
      <c r="CU78" s="3">
        <v>100</v>
      </c>
      <c r="CW78" t="s">
        <v>189</v>
      </c>
      <c r="CX78" t="s">
        <v>189</v>
      </c>
      <c r="CY78" s="15">
        <v>0</v>
      </c>
      <c r="CZ78" s="3">
        <v>0</v>
      </c>
      <c r="DA78" s="3">
        <v>0</v>
      </c>
      <c r="DB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1</v>
      </c>
      <c r="DI78" s="2">
        <v>0</v>
      </c>
      <c r="DJ78" s="1">
        <v>0</v>
      </c>
      <c r="DK78" s="3">
        <v>0</v>
      </c>
      <c r="DL78" s="1">
        <v>0</v>
      </c>
      <c r="DM78" s="3">
        <v>0</v>
      </c>
      <c r="DN78" s="3">
        <v>0</v>
      </c>
      <c r="DO78" s="35">
        <v>0</v>
      </c>
      <c r="DP78" s="3">
        <v>0</v>
      </c>
      <c r="DQ78" s="3">
        <v>0</v>
      </c>
      <c r="DR78" s="3">
        <v>0</v>
      </c>
      <c r="DS78" s="51">
        <v>0</v>
      </c>
      <c r="DT78" s="3">
        <v>0</v>
      </c>
      <c r="DU78" s="3">
        <v>0</v>
      </c>
      <c r="DV78" s="3">
        <v>0</v>
      </c>
      <c r="DW78" s="3">
        <v>0</v>
      </c>
      <c r="DX78" s="51">
        <v>0</v>
      </c>
      <c r="DY78" s="3">
        <v>0</v>
      </c>
      <c r="DZ78" s="3">
        <v>0</v>
      </c>
      <c r="EA78" s="3">
        <v>0</v>
      </c>
      <c r="EB78" s="3">
        <v>0</v>
      </c>
      <c r="EC78" s="51">
        <v>0</v>
      </c>
      <c r="ED78" s="3">
        <v>0</v>
      </c>
      <c r="EE78" s="1">
        <v>0</v>
      </c>
      <c r="EF78" s="1">
        <v>0</v>
      </c>
      <c r="EG78" s="1">
        <v>0</v>
      </c>
      <c r="EH78" s="1">
        <v>0</v>
      </c>
      <c r="EI78" s="2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2">
        <v>0</v>
      </c>
      <c r="EP78" s="1">
        <v>1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2" t="s">
        <v>189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16" t="s">
        <v>189</v>
      </c>
    </row>
    <row r="79" spans="1:158">
      <c r="A79" t="s">
        <v>245</v>
      </c>
      <c r="B79" t="s">
        <v>70</v>
      </c>
      <c r="C79" t="s">
        <v>15</v>
      </c>
      <c r="D79">
        <v>9</v>
      </c>
      <c r="E79" t="s">
        <v>186</v>
      </c>
      <c r="F79" s="2" t="str">
        <f t="shared" si="26"/>
        <v>PSME-H-9C</v>
      </c>
      <c r="G79" s="3">
        <v>14</v>
      </c>
      <c r="H79" s="3">
        <f t="shared" si="32"/>
        <v>48.000140000000002</v>
      </c>
      <c r="I79" s="3">
        <v>99</v>
      </c>
      <c r="J79" s="1">
        <f t="shared" si="48"/>
        <v>123.57098999999999</v>
      </c>
      <c r="L79" s="3">
        <v>1256</v>
      </c>
      <c r="M79" s="3">
        <v>-54.4</v>
      </c>
      <c r="N79" s="3">
        <v>230</v>
      </c>
      <c r="O79" s="15">
        <v>85.4</v>
      </c>
      <c r="P79" s="16">
        <v>8</v>
      </c>
      <c r="Q79" s="28">
        <v>20</v>
      </c>
      <c r="R79" s="3">
        <v>0</v>
      </c>
      <c r="S79" s="3">
        <v>0</v>
      </c>
      <c r="T79" s="3">
        <v>0</v>
      </c>
      <c r="U79" s="28">
        <v>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19">
        <v>0</v>
      </c>
      <c r="AP79">
        <v>1</v>
      </c>
      <c r="AQ79">
        <v>1</v>
      </c>
      <c r="AR79">
        <v>1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3">
        <f t="shared" si="33"/>
        <v>100</v>
      </c>
      <c r="AZ79" s="3">
        <f t="shared" si="27"/>
        <v>40</v>
      </c>
      <c r="BA79" s="3">
        <f t="shared" si="28"/>
        <v>40</v>
      </c>
      <c r="BB79" s="3">
        <f t="shared" si="34"/>
        <v>0</v>
      </c>
      <c r="BC79" s="3">
        <f t="shared" si="29"/>
        <v>40</v>
      </c>
      <c r="BD79" s="3">
        <f t="shared" si="36"/>
        <v>20</v>
      </c>
      <c r="BE79" s="3">
        <f t="shared" si="37"/>
        <v>40</v>
      </c>
      <c r="BF79" s="3">
        <f t="shared" si="38"/>
        <v>40</v>
      </c>
      <c r="BG79" s="3">
        <f t="shared" si="39"/>
        <v>60</v>
      </c>
      <c r="BH79" s="3">
        <f t="shared" si="40"/>
        <v>60</v>
      </c>
      <c r="BI79" s="3">
        <f t="shared" si="41"/>
        <v>20</v>
      </c>
      <c r="BJ79" s="3">
        <f t="shared" si="35"/>
        <v>20</v>
      </c>
      <c r="BK79" s="15">
        <v>0</v>
      </c>
      <c r="BL79" s="3">
        <v>0</v>
      </c>
      <c r="BM79" s="3">
        <v>4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1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1">
        <f t="shared" si="42"/>
        <v>5</v>
      </c>
      <c r="CJ79" s="1">
        <f t="shared" si="43"/>
        <v>5</v>
      </c>
      <c r="CK79" s="3">
        <f t="shared" si="30"/>
        <v>4</v>
      </c>
      <c r="CL79" s="3">
        <f t="shared" si="31"/>
        <v>4</v>
      </c>
      <c r="CM79" s="1">
        <f t="shared" si="44"/>
        <v>1</v>
      </c>
      <c r="CN79" s="1">
        <f t="shared" si="45"/>
        <v>1</v>
      </c>
      <c r="CO79" s="46">
        <v>0.9</v>
      </c>
      <c r="CP79" s="3">
        <v>32</v>
      </c>
      <c r="CQ79" s="3">
        <v>91.3</v>
      </c>
      <c r="CR79" s="3">
        <v>29</v>
      </c>
      <c r="CS79" s="3">
        <f t="shared" si="46"/>
        <v>26.215999999999998</v>
      </c>
      <c r="CT79" s="3">
        <v>5</v>
      </c>
      <c r="CU79" s="3">
        <v>95</v>
      </c>
      <c r="CW79" t="s">
        <v>189</v>
      </c>
      <c r="CX79" t="s">
        <v>189</v>
      </c>
      <c r="CY79" s="15">
        <v>0</v>
      </c>
      <c r="CZ79" s="3">
        <v>0</v>
      </c>
      <c r="DA79" s="3">
        <v>0</v>
      </c>
      <c r="DB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2">
        <v>0</v>
      </c>
      <c r="DJ79" s="1">
        <v>0</v>
      </c>
      <c r="DK79" s="3">
        <v>0</v>
      </c>
      <c r="DL79" s="1">
        <v>0</v>
      </c>
      <c r="DM79" s="3">
        <v>0</v>
      </c>
      <c r="DN79" s="3">
        <v>0</v>
      </c>
      <c r="DO79" s="35">
        <v>0</v>
      </c>
      <c r="DP79" s="3">
        <v>0</v>
      </c>
      <c r="DQ79" s="3">
        <v>0</v>
      </c>
      <c r="DR79" s="3">
        <v>0</v>
      </c>
      <c r="DS79" s="51">
        <v>0</v>
      </c>
      <c r="DT79" s="3">
        <v>0</v>
      </c>
      <c r="DU79" s="3">
        <v>0</v>
      </c>
      <c r="DV79" s="3">
        <v>0</v>
      </c>
      <c r="DW79" s="3">
        <v>0</v>
      </c>
      <c r="DX79" s="51">
        <v>0</v>
      </c>
      <c r="DY79" s="3">
        <v>0</v>
      </c>
      <c r="DZ79" s="3">
        <v>0</v>
      </c>
      <c r="EA79" s="3">
        <v>0</v>
      </c>
      <c r="EB79" s="3">
        <v>0</v>
      </c>
      <c r="EC79" s="51">
        <v>0</v>
      </c>
      <c r="ED79" s="3">
        <v>0</v>
      </c>
      <c r="EE79" s="1">
        <v>0</v>
      </c>
      <c r="EF79" s="1">
        <v>0</v>
      </c>
      <c r="EG79" s="1">
        <v>0</v>
      </c>
      <c r="EH79" s="1">
        <v>0</v>
      </c>
      <c r="EI79" s="2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2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2" t="s">
        <v>189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16" t="s">
        <v>189</v>
      </c>
    </row>
    <row r="80" spans="1:158">
      <c r="A80" t="s">
        <v>245</v>
      </c>
      <c r="B80" t="s">
        <v>70</v>
      </c>
      <c r="C80" t="s">
        <v>15</v>
      </c>
      <c r="D80">
        <v>9</v>
      </c>
      <c r="E80" t="s">
        <v>187</v>
      </c>
      <c r="F80" s="2" t="str">
        <f t="shared" si="26"/>
        <v>PSME-H-9N</v>
      </c>
      <c r="G80" s="3">
        <v>16</v>
      </c>
      <c r="H80" s="3">
        <f t="shared" si="32"/>
        <v>48.000160000000001</v>
      </c>
      <c r="I80" s="3">
        <v>84</v>
      </c>
      <c r="J80" s="1">
        <f t="shared" si="48"/>
        <v>123.57083999999999</v>
      </c>
      <c r="L80" s="3">
        <v>1262</v>
      </c>
      <c r="M80" s="3">
        <v>-53.7</v>
      </c>
      <c r="N80" s="3">
        <v>224</v>
      </c>
      <c r="O80" s="15">
        <v>78.2</v>
      </c>
      <c r="P80" s="16">
        <v>6</v>
      </c>
      <c r="Q80" s="28">
        <v>20</v>
      </c>
      <c r="R80">
        <v>0</v>
      </c>
      <c r="S80">
        <v>0</v>
      </c>
      <c r="T80">
        <v>0</v>
      </c>
      <c r="U80" s="3">
        <v>23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19">
        <v>0</v>
      </c>
      <c r="AP80">
        <v>0</v>
      </c>
      <c r="AQ80">
        <v>0</v>
      </c>
      <c r="AR80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3">
        <f t="shared" si="33"/>
        <v>480</v>
      </c>
      <c r="AZ80" s="3">
        <f t="shared" si="27"/>
        <v>460</v>
      </c>
      <c r="BA80" s="3">
        <f t="shared" si="28"/>
        <v>460</v>
      </c>
      <c r="BB80" s="3">
        <f t="shared" si="34"/>
        <v>20</v>
      </c>
      <c r="BC80" s="3">
        <f t="shared" si="29"/>
        <v>480</v>
      </c>
      <c r="BD80" s="3">
        <f t="shared" si="36"/>
        <v>0</v>
      </c>
      <c r="BE80" s="3">
        <f t="shared" si="37"/>
        <v>0</v>
      </c>
      <c r="BF80" s="3">
        <f t="shared" si="38"/>
        <v>0</v>
      </c>
      <c r="BG80" s="3">
        <f t="shared" si="39"/>
        <v>0</v>
      </c>
      <c r="BH80" s="3">
        <f t="shared" si="40"/>
        <v>460</v>
      </c>
      <c r="BI80" s="3">
        <f t="shared" si="41"/>
        <v>0</v>
      </c>
      <c r="BJ80" s="3">
        <f t="shared" si="35"/>
        <v>20</v>
      </c>
      <c r="BK80" s="15">
        <v>0</v>
      </c>
      <c r="BL80" s="3">
        <v>0</v>
      </c>
      <c r="BM80" s="3">
        <v>1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1">
        <f t="shared" si="42"/>
        <v>1</v>
      </c>
      <c r="CJ80" s="1">
        <f t="shared" si="43"/>
        <v>1</v>
      </c>
      <c r="CK80" s="3">
        <f t="shared" si="30"/>
        <v>1</v>
      </c>
      <c r="CL80" s="3">
        <f t="shared" si="31"/>
        <v>1</v>
      </c>
      <c r="CM80" s="1">
        <f t="shared" si="44"/>
        <v>0</v>
      </c>
      <c r="CN80" s="1">
        <f t="shared" si="45"/>
        <v>0</v>
      </c>
      <c r="CO80" s="46">
        <v>5.8</v>
      </c>
      <c r="CP80" s="3">
        <v>44.3</v>
      </c>
      <c r="CQ80" s="3">
        <v>107</v>
      </c>
      <c r="CR80" s="3">
        <v>33</v>
      </c>
      <c r="CS80" s="3">
        <f t="shared" si="46"/>
        <v>33.396000000000001</v>
      </c>
      <c r="CT80" s="3">
        <v>3</v>
      </c>
      <c r="CU80" s="3">
        <v>50</v>
      </c>
      <c r="CW80" t="s">
        <v>189</v>
      </c>
      <c r="CX80" t="s">
        <v>189</v>
      </c>
      <c r="CY80" s="15">
        <v>0</v>
      </c>
      <c r="CZ80" s="3">
        <v>0</v>
      </c>
      <c r="DA80" s="3">
        <v>0</v>
      </c>
      <c r="DB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3</v>
      </c>
      <c r="DI80" s="2">
        <v>0</v>
      </c>
      <c r="DJ80" s="1">
        <v>0</v>
      </c>
      <c r="DK80" s="3">
        <v>0</v>
      </c>
      <c r="DL80" s="1">
        <v>0</v>
      </c>
      <c r="DM80" s="3">
        <v>0</v>
      </c>
      <c r="DN80" s="3">
        <v>0</v>
      </c>
      <c r="DO80" s="35">
        <v>0</v>
      </c>
      <c r="DP80" s="3">
        <v>0</v>
      </c>
      <c r="DQ80" s="3">
        <v>0</v>
      </c>
      <c r="DR80" s="3">
        <v>0</v>
      </c>
      <c r="DS80" s="51">
        <v>0</v>
      </c>
      <c r="DT80" s="3">
        <v>0</v>
      </c>
      <c r="DU80" s="3">
        <v>0</v>
      </c>
      <c r="DV80" s="3">
        <v>0</v>
      </c>
      <c r="DW80" s="3">
        <v>0</v>
      </c>
      <c r="DX80" s="51">
        <v>0</v>
      </c>
      <c r="DY80" s="3">
        <v>0</v>
      </c>
      <c r="DZ80" s="3">
        <v>0</v>
      </c>
      <c r="EA80" s="3">
        <v>0</v>
      </c>
      <c r="EB80" s="3">
        <v>0</v>
      </c>
      <c r="EC80" s="51">
        <v>0</v>
      </c>
      <c r="ED80" s="3">
        <v>0</v>
      </c>
      <c r="EE80" s="1">
        <v>0</v>
      </c>
      <c r="EF80" s="1">
        <v>0</v>
      </c>
      <c r="EG80" s="1">
        <v>0</v>
      </c>
      <c r="EH80" s="1">
        <v>0</v>
      </c>
      <c r="EI80" s="2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2">
        <v>0</v>
      </c>
      <c r="EP80" s="3">
        <v>0</v>
      </c>
      <c r="EQ80" s="3">
        <v>0</v>
      </c>
      <c r="ER80" s="1">
        <v>1</v>
      </c>
      <c r="ES80" s="1">
        <v>2</v>
      </c>
      <c r="ET80" s="1">
        <v>1</v>
      </c>
      <c r="EU80" s="3">
        <v>0</v>
      </c>
      <c r="EV80" s="2" t="s">
        <v>189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16" t="s">
        <v>189</v>
      </c>
    </row>
    <row r="81" spans="1:158">
      <c r="A81" t="s">
        <v>245</v>
      </c>
      <c r="B81" t="s">
        <v>70</v>
      </c>
      <c r="C81" t="s">
        <v>15</v>
      </c>
      <c r="D81">
        <v>10</v>
      </c>
      <c r="E81" t="s">
        <v>186</v>
      </c>
      <c r="F81" s="2" t="str">
        <f t="shared" si="26"/>
        <v>PSME-H-10C</v>
      </c>
      <c r="H81" s="1">
        <v>47.99962</v>
      </c>
      <c r="I81" s="3">
        <v>14</v>
      </c>
      <c r="J81" s="3">
        <f t="shared" si="48"/>
        <v>123.57013999999999</v>
      </c>
      <c r="L81" s="3">
        <v>1270</v>
      </c>
      <c r="M81" s="3">
        <v>-59.1</v>
      </c>
      <c r="N81" s="3">
        <v>230</v>
      </c>
      <c r="O81" s="15">
        <v>76.2</v>
      </c>
      <c r="P81" s="16">
        <v>5.2</v>
      </c>
      <c r="Q81" s="28">
        <v>20</v>
      </c>
      <c r="R81" s="3">
        <v>0</v>
      </c>
      <c r="S81" s="3">
        <v>0</v>
      </c>
      <c r="T81" s="3">
        <v>0</v>
      </c>
      <c r="U81" s="3">
        <v>20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19">
        <v>0</v>
      </c>
      <c r="AP81">
        <v>0</v>
      </c>
      <c r="AQ81">
        <v>0</v>
      </c>
      <c r="AR81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3">
        <f t="shared" si="33"/>
        <v>420</v>
      </c>
      <c r="AZ81" s="3">
        <f t="shared" si="27"/>
        <v>400</v>
      </c>
      <c r="BA81" s="3">
        <f t="shared" si="28"/>
        <v>400</v>
      </c>
      <c r="BB81" s="3">
        <f t="shared" si="34"/>
        <v>20</v>
      </c>
      <c r="BC81" s="3">
        <f t="shared" si="29"/>
        <v>420</v>
      </c>
      <c r="BD81" s="3">
        <f t="shared" si="36"/>
        <v>0</v>
      </c>
      <c r="BE81" s="3">
        <f t="shared" si="37"/>
        <v>0</v>
      </c>
      <c r="BF81" s="3">
        <f t="shared" si="38"/>
        <v>0</v>
      </c>
      <c r="BG81" s="3">
        <f t="shared" si="39"/>
        <v>0</v>
      </c>
      <c r="BH81" s="3">
        <f t="shared" si="40"/>
        <v>400</v>
      </c>
      <c r="BI81" s="3">
        <f t="shared" si="41"/>
        <v>0</v>
      </c>
      <c r="BJ81" s="3">
        <f t="shared" si="35"/>
        <v>20</v>
      </c>
      <c r="BK81" s="15">
        <v>0</v>
      </c>
      <c r="BL81" s="3">
        <v>0</v>
      </c>
      <c r="BM81" s="3">
        <v>2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1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1">
        <f t="shared" si="42"/>
        <v>3</v>
      </c>
      <c r="CJ81" s="1">
        <f t="shared" si="43"/>
        <v>2</v>
      </c>
      <c r="CK81" s="3">
        <f t="shared" si="30"/>
        <v>2</v>
      </c>
      <c r="CL81" s="3">
        <f t="shared" si="31"/>
        <v>2</v>
      </c>
      <c r="CM81" s="1">
        <f t="shared" si="44"/>
        <v>1</v>
      </c>
      <c r="CN81" s="1">
        <f t="shared" si="45"/>
        <v>0</v>
      </c>
      <c r="CO81" s="46">
        <v>-10.1</v>
      </c>
      <c r="CP81" s="3">
        <v>63.3</v>
      </c>
      <c r="CQ81" s="3">
        <v>123</v>
      </c>
      <c r="CR81" s="3">
        <v>28</v>
      </c>
      <c r="CS81" s="3">
        <f t="shared" si="46"/>
        <v>37.268000000000001</v>
      </c>
      <c r="CT81" s="3">
        <v>4</v>
      </c>
      <c r="CU81" s="3">
        <v>50</v>
      </c>
      <c r="CW81" t="s">
        <v>189</v>
      </c>
      <c r="CX81" t="s">
        <v>189</v>
      </c>
      <c r="CY81" s="15">
        <v>0</v>
      </c>
      <c r="CZ81" s="3">
        <v>0</v>
      </c>
      <c r="DA81" s="3">
        <v>0</v>
      </c>
      <c r="DB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2">
        <v>0</v>
      </c>
      <c r="DJ81" s="1">
        <v>0</v>
      </c>
      <c r="DK81" s="3">
        <v>0</v>
      </c>
      <c r="DL81" s="1">
        <v>0</v>
      </c>
      <c r="DM81" s="3">
        <v>0</v>
      </c>
      <c r="DN81" s="3">
        <v>0</v>
      </c>
      <c r="DO81" s="35">
        <v>0</v>
      </c>
      <c r="DP81" s="3">
        <v>0</v>
      </c>
      <c r="DQ81" s="3">
        <v>0</v>
      </c>
      <c r="DR81" s="3">
        <v>0</v>
      </c>
      <c r="DS81" s="51">
        <v>0</v>
      </c>
      <c r="DT81" s="3">
        <v>0</v>
      </c>
      <c r="DU81" s="3">
        <v>0</v>
      </c>
      <c r="DV81" s="3">
        <v>0</v>
      </c>
      <c r="DW81" s="3">
        <v>0</v>
      </c>
      <c r="DX81" s="51">
        <v>0</v>
      </c>
      <c r="DY81" s="3">
        <v>0</v>
      </c>
      <c r="DZ81" s="3">
        <v>0</v>
      </c>
      <c r="EA81" s="3">
        <v>0</v>
      </c>
      <c r="EB81" s="3">
        <v>0</v>
      </c>
      <c r="EC81" s="51">
        <v>0</v>
      </c>
      <c r="ED81" s="3">
        <v>0</v>
      </c>
      <c r="EE81" s="1">
        <v>0</v>
      </c>
      <c r="EF81" s="1">
        <v>0</v>
      </c>
      <c r="EG81" s="1">
        <v>0</v>
      </c>
      <c r="EH81" s="1">
        <v>0</v>
      </c>
      <c r="EI81" s="2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2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2" t="s">
        <v>189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16" t="s">
        <v>189</v>
      </c>
    </row>
    <row r="82" spans="1:158">
      <c r="A82" t="s">
        <v>245</v>
      </c>
      <c r="B82" t="s">
        <v>70</v>
      </c>
      <c r="C82" t="s">
        <v>15</v>
      </c>
      <c r="D82">
        <v>10</v>
      </c>
      <c r="E82" t="s">
        <v>187</v>
      </c>
      <c r="F82" s="2" t="str">
        <f t="shared" si="26"/>
        <v>PSME-H-10N</v>
      </c>
      <c r="H82" s="1">
        <v>47.999630000000003</v>
      </c>
      <c r="I82" s="3">
        <v>39</v>
      </c>
      <c r="J82" s="1">
        <f t="shared" si="48"/>
        <v>123.57038999999999</v>
      </c>
      <c r="L82" s="3">
        <v>1267</v>
      </c>
      <c r="M82" s="3">
        <v>-50.6</v>
      </c>
      <c r="N82" s="3">
        <v>218</v>
      </c>
      <c r="O82" s="15">
        <v>88.4</v>
      </c>
      <c r="P82" s="16">
        <v>5.5</v>
      </c>
      <c r="Q82" s="28">
        <v>20</v>
      </c>
      <c r="R82" s="3">
        <v>0</v>
      </c>
      <c r="S82" s="3">
        <v>0</v>
      </c>
      <c r="T82" s="3">
        <v>0</v>
      </c>
      <c r="U82" s="3">
        <v>13</v>
      </c>
      <c r="V82" s="3">
        <v>0</v>
      </c>
      <c r="W82" s="3">
        <v>2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19">
        <v>0</v>
      </c>
      <c r="AP82">
        <v>0</v>
      </c>
      <c r="AQ82">
        <v>0</v>
      </c>
      <c r="AR82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3">
        <f t="shared" si="33"/>
        <v>300</v>
      </c>
      <c r="AZ82" s="3">
        <f t="shared" si="27"/>
        <v>260</v>
      </c>
      <c r="BA82" s="3">
        <f t="shared" si="28"/>
        <v>260</v>
      </c>
      <c r="BB82" s="3">
        <f t="shared" si="34"/>
        <v>40</v>
      </c>
      <c r="BC82" s="3">
        <f t="shared" si="29"/>
        <v>300</v>
      </c>
      <c r="BD82" s="3">
        <f t="shared" si="36"/>
        <v>0</v>
      </c>
      <c r="BE82" s="3">
        <f t="shared" si="37"/>
        <v>0</v>
      </c>
      <c r="BF82" s="3">
        <f t="shared" si="38"/>
        <v>0</v>
      </c>
      <c r="BG82" s="3">
        <f t="shared" si="39"/>
        <v>0</v>
      </c>
      <c r="BH82" s="3">
        <f t="shared" si="40"/>
        <v>260</v>
      </c>
      <c r="BI82" s="3">
        <f t="shared" si="41"/>
        <v>0</v>
      </c>
      <c r="BJ82" s="3">
        <f t="shared" si="35"/>
        <v>40</v>
      </c>
      <c r="BK82" s="15">
        <v>0</v>
      </c>
      <c r="BL82" s="3">
        <v>0</v>
      </c>
      <c r="BM82" s="3">
        <v>2</v>
      </c>
      <c r="BN82" s="3">
        <v>1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1">
        <f t="shared" si="42"/>
        <v>3</v>
      </c>
      <c r="CJ82" s="1">
        <f t="shared" si="43"/>
        <v>2</v>
      </c>
      <c r="CK82" s="3">
        <f t="shared" si="30"/>
        <v>3</v>
      </c>
      <c r="CL82" s="3">
        <f t="shared" si="31"/>
        <v>2</v>
      </c>
      <c r="CM82" s="1">
        <f t="shared" si="44"/>
        <v>0</v>
      </c>
      <c r="CN82" s="1">
        <f t="shared" si="45"/>
        <v>0</v>
      </c>
      <c r="CO82" s="46">
        <v>12.1</v>
      </c>
      <c r="CP82" s="3">
        <v>64.2</v>
      </c>
      <c r="CQ82" s="3">
        <v>137</v>
      </c>
      <c r="CR82" s="3">
        <v>12</v>
      </c>
      <c r="CS82" s="3">
        <f t="shared" si="46"/>
        <v>14.988000000000001</v>
      </c>
      <c r="CT82" s="3">
        <v>2</v>
      </c>
      <c r="CU82" s="3">
        <v>100</v>
      </c>
      <c r="CW82" t="s">
        <v>189</v>
      </c>
      <c r="CX82" t="s">
        <v>189</v>
      </c>
      <c r="CY82" s="15">
        <v>0</v>
      </c>
      <c r="CZ82" s="3">
        <v>0</v>
      </c>
      <c r="DA82" s="3">
        <v>0</v>
      </c>
      <c r="DB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2">
        <v>0</v>
      </c>
      <c r="DJ82" s="1">
        <v>0</v>
      </c>
      <c r="DK82" s="3">
        <v>0</v>
      </c>
      <c r="DL82" s="1">
        <v>0</v>
      </c>
      <c r="DM82" s="3">
        <v>0</v>
      </c>
      <c r="DN82" s="3">
        <v>0</v>
      </c>
      <c r="DO82" s="35">
        <v>0</v>
      </c>
      <c r="DP82" s="3">
        <v>0</v>
      </c>
      <c r="DQ82" s="3">
        <v>0</v>
      </c>
      <c r="DR82" s="3">
        <v>0</v>
      </c>
      <c r="DS82" s="51">
        <v>0</v>
      </c>
      <c r="DT82" s="3">
        <v>0</v>
      </c>
      <c r="DU82" s="3">
        <v>0</v>
      </c>
      <c r="DV82" s="3">
        <v>0</v>
      </c>
      <c r="DW82" s="3">
        <v>0</v>
      </c>
      <c r="DX82" s="51">
        <v>0</v>
      </c>
      <c r="DY82" s="3">
        <v>0</v>
      </c>
      <c r="DZ82" s="3">
        <v>0</v>
      </c>
      <c r="EA82" s="3">
        <v>0</v>
      </c>
      <c r="EB82" s="3">
        <v>0</v>
      </c>
      <c r="EC82" s="51">
        <v>0</v>
      </c>
      <c r="ED82" s="3">
        <v>0</v>
      </c>
      <c r="EE82" s="1">
        <v>0</v>
      </c>
      <c r="EF82" s="1">
        <v>0</v>
      </c>
      <c r="EG82" s="1">
        <v>0</v>
      </c>
      <c r="EH82" s="1">
        <v>0</v>
      </c>
      <c r="EI82" s="2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2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2" t="s">
        <v>189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16" t="s">
        <v>189</v>
      </c>
    </row>
    <row r="83" spans="1:158">
      <c r="A83" t="s">
        <v>245</v>
      </c>
      <c r="B83" t="s">
        <v>70</v>
      </c>
      <c r="C83" t="s">
        <v>15</v>
      </c>
      <c r="D83">
        <v>11</v>
      </c>
      <c r="E83" t="s">
        <v>186</v>
      </c>
      <c r="F83" s="2" t="str">
        <f t="shared" si="26"/>
        <v>PSME-H-11C</v>
      </c>
      <c r="H83" s="3">
        <v>47.998989999999999</v>
      </c>
      <c r="J83" s="1">
        <v>123.57011</v>
      </c>
      <c r="L83" s="3">
        <v>1269</v>
      </c>
      <c r="M83" s="3">
        <v>-50.9</v>
      </c>
      <c r="N83" s="3">
        <v>240</v>
      </c>
      <c r="O83" s="15">
        <v>112.5</v>
      </c>
      <c r="P83" s="16">
        <v>7.9</v>
      </c>
      <c r="Q83" s="28">
        <v>20</v>
      </c>
      <c r="R83" s="3">
        <v>0</v>
      </c>
      <c r="S83" s="3">
        <v>0</v>
      </c>
      <c r="T83" s="3">
        <v>0</v>
      </c>
      <c r="U83" s="3">
        <v>21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19">
        <v>0</v>
      </c>
      <c r="AP83">
        <v>1</v>
      </c>
      <c r="AQ83">
        <v>0</v>
      </c>
      <c r="AR83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3">
        <f t="shared" si="33"/>
        <v>440</v>
      </c>
      <c r="AZ83" s="3">
        <f t="shared" si="27"/>
        <v>420</v>
      </c>
      <c r="BA83" s="3">
        <f t="shared" si="28"/>
        <v>420</v>
      </c>
      <c r="BB83" s="3">
        <f t="shared" si="34"/>
        <v>0</v>
      </c>
      <c r="BC83" s="3">
        <f t="shared" si="29"/>
        <v>420</v>
      </c>
      <c r="BD83" s="3">
        <f t="shared" si="36"/>
        <v>20</v>
      </c>
      <c r="BE83" s="3">
        <f t="shared" si="37"/>
        <v>20</v>
      </c>
      <c r="BF83" s="3">
        <f t="shared" si="38"/>
        <v>0</v>
      </c>
      <c r="BG83" s="3">
        <f t="shared" si="39"/>
        <v>20</v>
      </c>
      <c r="BH83" s="3">
        <f t="shared" si="40"/>
        <v>440</v>
      </c>
      <c r="BI83" s="3">
        <f t="shared" si="41"/>
        <v>0</v>
      </c>
      <c r="BJ83" s="3">
        <f t="shared" si="35"/>
        <v>0</v>
      </c>
      <c r="BK83" s="15">
        <v>0</v>
      </c>
      <c r="BL83" s="3">
        <v>0</v>
      </c>
      <c r="BM83" s="3">
        <v>2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1">
        <f t="shared" si="42"/>
        <v>2</v>
      </c>
      <c r="CJ83" s="1">
        <f t="shared" si="43"/>
        <v>2</v>
      </c>
      <c r="CK83" s="3">
        <f t="shared" si="30"/>
        <v>2</v>
      </c>
      <c r="CL83" s="3">
        <f t="shared" si="31"/>
        <v>2</v>
      </c>
      <c r="CM83" s="1">
        <f t="shared" si="44"/>
        <v>0</v>
      </c>
      <c r="CN83" s="1">
        <f t="shared" si="45"/>
        <v>0</v>
      </c>
      <c r="CO83" s="46">
        <v>-21.3</v>
      </c>
      <c r="CP83" s="3">
        <v>31.3</v>
      </c>
      <c r="CQ83" s="3">
        <v>89.4</v>
      </c>
      <c r="CR83" s="3">
        <v>27</v>
      </c>
      <c r="CS83" s="3">
        <f t="shared" si="46"/>
        <v>29.888999999999999</v>
      </c>
      <c r="CT83" s="3">
        <v>4</v>
      </c>
      <c r="CU83" s="3">
        <v>90</v>
      </c>
      <c r="CW83" t="s">
        <v>189</v>
      </c>
      <c r="CX83" t="s">
        <v>189</v>
      </c>
      <c r="CY83" s="15">
        <v>0</v>
      </c>
      <c r="CZ83" s="3">
        <v>0</v>
      </c>
      <c r="DA83" s="3">
        <v>0</v>
      </c>
      <c r="DB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2</v>
      </c>
      <c r="DI83" s="2">
        <v>0</v>
      </c>
      <c r="DJ83" s="1">
        <v>0</v>
      </c>
      <c r="DK83" s="3">
        <v>0</v>
      </c>
      <c r="DL83" s="1">
        <v>0</v>
      </c>
      <c r="DM83" s="3">
        <v>0</v>
      </c>
      <c r="DN83" s="3">
        <v>0</v>
      </c>
      <c r="DO83" s="35">
        <v>0</v>
      </c>
      <c r="DP83" s="3">
        <v>0</v>
      </c>
      <c r="DQ83" s="3">
        <v>0</v>
      </c>
      <c r="DR83" s="3">
        <v>0</v>
      </c>
      <c r="DS83" s="51">
        <v>0</v>
      </c>
      <c r="DT83" s="3">
        <v>0</v>
      </c>
      <c r="DU83" s="3">
        <v>0</v>
      </c>
      <c r="DV83" s="3">
        <v>0</v>
      </c>
      <c r="DW83" s="3">
        <v>0</v>
      </c>
      <c r="DX83" s="51">
        <v>0</v>
      </c>
      <c r="DY83" s="3">
        <v>0</v>
      </c>
      <c r="DZ83" s="3">
        <v>0</v>
      </c>
      <c r="EA83" s="3">
        <v>0</v>
      </c>
      <c r="EB83" s="3">
        <v>0</v>
      </c>
      <c r="EC83" s="51">
        <v>0</v>
      </c>
      <c r="ED83" s="3">
        <v>0</v>
      </c>
      <c r="EE83" s="1">
        <v>0</v>
      </c>
      <c r="EF83" s="1">
        <v>0</v>
      </c>
      <c r="EG83" s="1">
        <v>0</v>
      </c>
      <c r="EH83" s="1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2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2" t="s">
        <v>189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16" t="s">
        <v>189</v>
      </c>
    </row>
    <row r="84" spans="1:158">
      <c r="A84" t="s">
        <v>245</v>
      </c>
      <c r="B84" t="s">
        <v>70</v>
      </c>
      <c r="C84" t="s">
        <v>15</v>
      </c>
      <c r="D84">
        <v>11</v>
      </c>
      <c r="E84" t="s">
        <v>187</v>
      </c>
      <c r="F84" s="2" t="str">
        <f t="shared" si="26"/>
        <v>PSME-H-11N</v>
      </c>
      <c r="H84" s="1">
        <v>47.999279999999999</v>
      </c>
      <c r="J84" s="1">
        <v>123.56995999999999</v>
      </c>
      <c r="L84" s="3">
        <v>1264</v>
      </c>
      <c r="M84" s="3">
        <v>-49.8</v>
      </c>
      <c r="N84" s="3">
        <v>246</v>
      </c>
      <c r="O84" s="15">
        <v>101.6</v>
      </c>
      <c r="P84" s="16">
        <v>8</v>
      </c>
      <c r="Q84" s="28">
        <v>10</v>
      </c>
      <c r="R84" s="3">
        <v>0</v>
      </c>
      <c r="S84" s="3">
        <v>0</v>
      </c>
      <c r="T84" s="3">
        <v>0</v>
      </c>
      <c r="U84" s="3">
        <v>24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19">
        <v>0</v>
      </c>
      <c r="AP84">
        <v>2</v>
      </c>
      <c r="AQ84">
        <v>0</v>
      </c>
      <c r="AR84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3">
        <f t="shared" si="33"/>
        <v>270</v>
      </c>
      <c r="AZ84" s="3">
        <f t="shared" si="27"/>
        <v>240</v>
      </c>
      <c r="BA84" s="3">
        <f t="shared" si="28"/>
        <v>240</v>
      </c>
      <c r="BB84" s="3">
        <f t="shared" si="34"/>
        <v>10</v>
      </c>
      <c r="BC84" s="3">
        <f t="shared" si="29"/>
        <v>250</v>
      </c>
      <c r="BD84" s="3">
        <f t="shared" si="36"/>
        <v>20</v>
      </c>
      <c r="BE84" s="3">
        <f t="shared" si="37"/>
        <v>20</v>
      </c>
      <c r="BF84" s="3">
        <f t="shared" si="38"/>
        <v>0</v>
      </c>
      <c r="BG84" s="3">
        <f t="shared" si="39"/>
        <v>20</v>
      </c>
      <c r="BH84" s="3">
        <f t="shared" si="40"/>
        <v>260</v>
      </c>
      <c r="BI84" s="3">
        <f t="shared" si="41"/>
        <v>0</v>
      </c>
      <c r="BJ84" s="3">
        <f t="shared" si="35"/>
        <v>10</v>
      </c>
      <c r="BK84" s="15">
        <v>0</v>
      </c>
      <c r="BL84" s="3">
        <v>0</v>
      </c>
      <c r="BM84" s="3">
        <v>1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3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1">
        <f t="shared" si="42"/>
        <v>4</v>
      </c>
      <c r="CJ84" s="1">
        <f t="shared" si="43"/>
        <v>4</v>
      </c>
      <c r="CK84" s="3">
        <f t="shared" si="30"/>
        <v>1</v>
      </c>
      <c r="CL84" s="3">
        <f t="shared" si="31"/>
        <v>1</v>
      </c>
      <c r="CM84" s="1">
        <f t="shared" si="44"/>
        <v>3</v>
      </c>
      <c r="CN84" s="1">
        <f t="shared" si="45"/>
        <v>3</v>
      </c>
      <c r="CO84" s="46">
        <v>2.5</v>
      </c>
      <c r="CP84" s="3">
        <v>64.5</v>
      </c>
      <c r="CQ84" s="3">
        <v>127</v>
      </c>
      <c r="CR84" s="3">
        <v>22</v>
      </c>
      <c r="CS84" s="3">
        <f t="shared" si="46"/>
        <v>27.39</v>
      </c>
      <c r="CT84" s="3">
        <v>3</v>
      </c>
      <c r="CU84" s="3">
        <v>100</v>
      </c>
      <c r="CW84" t="s">
        <v>189</v>
      </c>
      <c r="CX84" t="s">
        <v>189</v>
      </c>
      <c r="CY84" s="15">
        <v>0</v>
      </c>
      <c r="CZ84" s="3">
        <v>0</v>
      </c>
      <c r="DA84" s="3">
        <v>0</v>
      </c>
      <c r="DB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2">
        <v>0</v>
      </c>
      <c r="DJ84" s="1">
        <v>0</v>
      </c>
      <c r="DK84" s="3">
        <v>0</v>
      </c>
      <c r="DL84" s="1">
        <v>0</v>
      </c>
      <c r="DM84" s="3">
        <v>0</v>
      </c>
      <c r="DN84" s="3">
        <v>0</v>
      </c>
      <c r="DO84" s="35">
        <v>0</v>
      </c>
      <c r="DP84" s="3">
        <v>0</v>
      </c>
      <c r="DQ84" s="3">
        <v>0</v>
      </c>
      <c r="DR84" s="3">
        <v>0</v>
      </c>
      <c r="DS84" s="51">
        <v>0</v>
      </c>
      <c r="DT84" s="3">
        <v>0</v>
      </c>
      <c r="DU84" s="3">
        <v>0</v>
      </c>
      <c r="DV84" s="3">
        <v>0</v>
      </c>
      <c r="DW84" s="3">
        <v>0</v>
      </c>
      <c r="DX84" s="51">
        <v>0</v>
      </c>
      <c r="DY84" s="3">
        <v>0</v>
      </c>
      <c r="DZ84" s="3">
        <v>0</v>
      </c>
      <c r="EA84" s="3">
        <v>0</v>
      </c>
      <c r="EB84" s="3">
        <v>0</v>
      </c>
      <c r="EC84" s="51">
        <v>0</v>
      </c>
      <c r="ED84" s="3">
        <v>0</v>
      </c>
      <c r="EE84" s="1">
        <v>0</v>
      </c>
      <c r="EF84" s="1">
        <v>0</v>
      </c>
      <c r="EG84" s="1">
        <v>0</v>
      </c>
      <c r="EH84" s="1">
        <v>0</v>
      </c>
      <c r="EI84" s="2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2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2" t="s">
        <v>189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16" t="s">
        <v>189</v>
      </c>
    </row>
    <row r="85" spans="1:158">
      <c r="A85" t="s">
        <v>245</v>
      </c>
      <c r="B85" t="s">
        <v>70</v>
      </c>
      <c r="C85" t="s">
        <v>8</v>
      </c>
      <c r="D85">
        <v>1</v>
      </c>
      <c r="E85" t="s">
        <v>186</v>
      </c>
      <c r="F85" s="2" t="str">
        <f t="shared" si="26"/>
        <v>PSME-L-1C</v>
      </c>
      <c r="H85" s="3">
        <v>48.009149999999998</v>
      </c>
      <c r="J85" s="3">
        <v>123.58504000000001</v>
      </c>
      <c r="L85" s="3">
        <v>418</v>
      </c>
      <c r="M85" s="3">
        <v>-42.7</v>
      </c>
      <c r="N85" s="3">
        <v>270</v>
      </c>
      <c r="O85" s="15">
        <v>107</v>
      </c>
      <c r="P85" s="16">
        <v>4.9000000000000004</v>
      </c>
      <c r="Q85" s="3">
        <v>20</v>
      </c>
      <c r="R85" s="3">
        <v>0</v>
      </c>
      <c r="S85" s="3">
        <v>0</v>
      </c>
      <c r="T85" s="3">
        <v>0</v>
      </c>
      <c r="U85">
        <v>13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3">
        <f t="shared" si="33"/>
        <v>460</v>
      </c>
      <c r="AZ85" s="3">
        <f t="shared" si="27"/>
        <v>260</v>
      </c>
      <c r="BA85" s="3">
        <f t="shared" si="28"/>
        <v>260</v>
      </c>
      <c r="BB85" s="3">
        <f t="shared" si="34"/>
        <v>0</v>
      </c>
      <c r="BC85" s="3">
        <f t="shared" si="29"/>
        <v>260</v>
      </c>
      <c r="BD85" s="3">
        <f t="shared" si="36"/>
        <v>200</v>
      </c>
      <c r="BE85" s="3">
        <f t="shared" si="37"/>
        <v>200</v>
      </c>
      <c r="BF85" s="3">
        <f t="shared" si="38"/>
        <v>0</v>
      </c>
      <c r="BG85" s="3">
        <f t="shared" si="39"/>
        <v>200</v>
      </c>
      <c r="BH85" s="3">
        <f t="shared" si="40"/>
        <v>460</v>
      </c>
      <c r="BI85" s="3">
        <f t="shared" si="41"/>
        <v>0</v>
      </c>
      <c r="BJ85" s="3">
        <f t="shared" si="35"/>
        <v>0</v>
      </c>
      <c r="BK85" s="15">
        <v>0</v>
      </c>
      <c r="BL85" s="3">
        <v>0</v>
      </c>
      <c r="BM85" s="3">
        <v>1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1">
        <v>2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1">
        <v>1</v>
      </c>
      <c r="CF85" s="3">
        <v>0</v>
      </c>
      <c r="CG85" s="3">
        <v>0</v>
      </c>
      <c r="CH85" s="3">
        <v>0</v>
      </c>
      <c r="CI85" s="1">
        <f t="shared" si="42"/>
        <v>4</v>
      </c>
      <c r="CJ85" s="1">
        <f t="shared" si="43"/>
        <v>4</v>
      </c>
      <c r="CK85" s="3">
        <f t="shared" si="30"/>
        <v>1</v>
      </c>
      <c r="CL85" s="3">
        <f t="shared" si="31"/>
        <v>1</v>
      </c>
      <c r="CM85" s="1">
        <f t="shared" si="44"/>
        <v>3</v>
      </c>
      <c r="CN85" s="1">
        <f t="shared" si="45"/>
        <v>3</v>
      </c>
      <c r="CO85" s="46">
        <v>1.5</v>
      </c>
      <c r="CP85">
        <v>63.4</v>
      </c>
      <c r="CQ85">
        <v>113</v>
      </c>
      <c r="CR85">
        <v>40</v>
      </c>
      <c r="CS85" s="3">
        <f t="shared" si="46"/>
        <v>44.6</v>
      </c>
      <c r="CT85">
        <v>5</v>
      </c>
      <c r="CU85">
        <v>70</v>
      </c>
      <c r="CW85" t="s">
        <v>189</v>
      </c>
      <c r="CX85" t="s">
        <v>189</v>
      </c>
      <c r="CY85" s="15">
        <v>0</v>
      </c>
      <c r="CZ85" s="3">
        <v>0</v>
      </c>
      <c r="DA85" s="3">
        <v>0</v>
      </c>
      <c r="DB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2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5">
        <v>0</v>
      </c>
      <c r="DP85" s="3">
        <v>0</v>
      </c>
      <c r="DQ85" s="3">
        <v>0</v>
      </c>
      <c r="DR85" s="3">
        <v>0</v>
      </c>
      <c r="DS85" s="51">
        <v>0</v>
      </c>
      <c r="DT85" s="3">
        <v>0</v>
      </c>
      <c r="DU85" s="3">
        <v>0</v>
      </c>
      <c r="DV85" s="3">
        <v>0</v>
      </c>
      <c r="DW85" s="3">
        <v>0</v>
      </c>
      <c r="DX85" s="51">
        <v>0</v>
      </c>
      <c r="DY85" s="3">
        <v>0</v>
      </c>
      <c r="DZ85" s="3">
        <v>0</v>
      </c>
      <c r="EA85" s="3">
        <v>0</v>
      </c>
      <c r="EB85" s="3">
        <v>0</v>
      </c>
      <c r="EC85" s="51">
        <v>0</v>
      </c>
      <c r="ED85" s="1">
        <v>0</v>
      </c>
      <c r="EE85" s="1">
        <v>0</v>
      </c>
      <c r="EF85" s="3">
        <v>0</v>
      </c>
      <c r="EG85" s="3">
        <v>0</v>
      </c>
      <c r="EH85" s="1">
        <v>0</v>
      </c>
      <c r="EI85" s="2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2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2" t="s">
        <v>189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16" t="s">
        <v>189</v>
      </c>
    </row>
    <row r="86" spans="1:158">
      <c r="A86" t="s">
        <v>245</v>
      </c>
      <c r="B86" t="s">
        <v>70</v>
      </c>
      <c r="C86" t="s">
        <v>8</v>
      </c>
      <c r="D86">
        <v>1</v>
      </c>
      <c r="E86" t="s">
        <v>187</v>
      </c>
      <c r="F86" s="2" t="str">
        <f t="shared" si="26"/>
        <v>PSME-L-1N</v>
      </c>
      <c r="H86" s="3">
        <v>48.008969999999998</v>
      </c>
      <c r="J86" s="3">
        <v>123.58531000000001</v>
      </c>
      <c r="L86" s="3">
        <v>393</v>
      </c>
      <c r="M86" s="3">
        <v>-36.700000000000003</v>
      </c>
      <c r="N86" s="3">
        <v>290</v>
      </c>
      <c r="O86" s="15">
        <v>113.9</v>
      </c>
      <c r="P86" s="16">
        <v>7.8</v>
      </c>
      <c r="Q86" s="3">
        <v>20</v>
      </c>
      <c r="R86" s="3">
        <v>0</v>
      </c>
      <c r="S86" s="3">
        <v>0</v>
      </c>
      <c r="T86" s="3">
        <v>0</v>
      </c>
      <c r="U86">
        <v>10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3">
        <f t="shared" si="33"/>
        <v>280</v>
      </c>
      <c r="AZ86" s="3">
        <f t="shared" si="27"/>
        <v>200</v>
      </c>
      <c r="BA86" s="3">
        <f t="shared" si="28"/>
        <v>200</v>
      </c>
      <c r="BB86" s="3">
        <f t="shared" si="34"/>
        <v>0</v>
      </c>
      <c r="BC86" s="3">
        <f t="shared" si="29"/>
        <v>200</v>
      </c>
      <c r="BD86" s="3">
        <f t="shared" si="36"/>
        <v>80</v>
      </c>
      <c r="BE86" s="3">
        <f t="shared" si="37"/>
        <v>80</v>
      </c>
      <c r="BF86" s="3">
        <f t="shared" si="38"/>
        <v>0</v>
      </c>
      <c r="BG86" s="3">
        <f t="shared" si="39"/>
        <v>80</v>
      </c>
      <c r="BH86" s="3">
        <f t="shared" si="40"/>
        <v>280</v>
      </c>
      <c r="BI86" s="3">
        <f t="shared" si="41"/>
        <v>0</v>
      </c>
      <c r="BJ86" s="3">
        <f t="shared" si="35"/>
        <v>0</v>
      </c>
      <c r="BK86" s="15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1">
        <v>1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1">
        <v>0</v>
      </c>
      <c r="CF86" s="3">
        <v>0</v>
      </c>
      <c r="CG86" s="3">
        <v>0</v>
      </c>
      <c r="CH86" s="3">
        <v>0</v>
      </c>
      <c r="CI86" s="1">
        <f t="shared" si="42"/>
        <v>1</v>
      </c>
      <c r="CJ86" s="1">
        <f t="shared" si="43"/>
        <v>1</v>
      </c>
      <c r="CK86" s="3">
        <f t="shared" si="30"/>
        <v>0</v>
      </c>
      <c r="CL86" s="3">
        <f t="shared" si="31"/>
        <v>0</v>
      </c>
      <c r="CM86" s="1">
        <f t="shared" si="44"/>
        <v>1</v>
      </c>
      <c r="CN86" s="1">
        <f t="shared" si="45"/>
        <v>1</v>
      </c>
      <c r="CO86" s="46">
        <v>-4.5</v>
      </c>
      <c r="CP86">
        <v>91.5</v>
      </c>
      <c r="CQ86">
        <v>147</v>
      </c>
      <c r="CR86">
        <v>38</v>
      </c>
      <c r="CS86" s="3">
        <f t="shared" si="46"/>
        <v>57.57</v>
      </c>
      <c r="CT86">
        <v>4</v>
      </c>
      <c r="CU86">
        <v>50</v>
      </c>
      <c r="CW86" t="s">
        <v>189</v>
      </c>
      <c r="CX86" t="s">
        <v>189</v>
      </c>
      <c r="CY86" s="15">
        <v>0</v>
      </c>
      <c r="CZ86" s="3">
        <v>0</v>
      </c>
      <c r="DA86" s="3">
        <v>0</v>
      </c>
      <c r="DB86" s="3">
        <v>0</v>
      </c>
      <c r="DD86" s="3">
        <v>1</v>
      </c>
      <c r="DE86" s="3">
        <v>0</v>
      </c>
      <c r="DF86" s="3">
        <v>0</v>
      </c>
      <c r="DG86" s="3">
        <v>0</v>
      </c>
      <c r="DH86" s="3">
        <v>0</v>
      </c>
      <c r="DI86" s="2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5">
        <v>0</v>
      </c>
      <c r="DP86" s="3">
        <v>0</v>
      </c>
      <c r="DQ86" s="3">
        <v>0</v>
      </c>
      <c r="DR86" s="3">
        <v>0</v>
      </c>
      <c r="DS86" s="51">
        <v>0</v>
      </c>
      <c r="DT86" s="3">
        <v>0</v>
      </c>
      <c r="DU86" s="3">
        <v>0</v>
      </c>
      <c r="DV86" s="3">
        <v>0</v>
      </c>
      <c r="DW86" s="3">
        <v>0</v>
      </c>
      <c r="DX86" s="51">
        <v>0</v>
      </c>
      <c r="DY86" s="3">
        <v>0</v>
      </c>
      <c r="DZ86" s="3">
        <v>0</v>
      </c>
      <c r="EA86" s="3">
        <v>0</v>
      </c>
      <c r="EB86" s="3">
        <v>0</v>
      </c>
      <c r="EC86" s="51">
        <v>0</v>
      </c>
      <c r="ED86" s="1">
        <v>1</v>
      </c>
      <c r="EE86" s="1">
        <v>0</v>
      </c>
      <c r="EF86" s="3">
        <v>0</v>
      </c>
      <c r="EG86" s="3">
        <v>0</v>
      </c>
      <c r="EH86" s="1">
        <v>3</v>
      </c>
      <c r="EI86" s="2">
        <v>4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2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2" t="s">
        <v>189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16" t="s">
        <v>189</v>
      </c>
    </row>
    <row r="87" spans="1:158">
      <c r="A87" t="s">
        <v>245</v>
      </c>
      <c r="B87" t="s">
        <v>70</v>
      </c>
      <c r="C87" t="s">
        <v>8</v>
      </c>
      <c r="D87">
        <v>2</v>
      </c>
      <c r="E87" t="s">
        <v>186</v>
      </c>
      <c r="F87" s="2" t="str">
        <f t="shared" si="26"/>
        <v>PSME-L-2C</v>
      </c>
      <c r="H87" s="3">
        <v>48.00909</v>
      </c>
      <c r="J87" s="3">
        <v>123.58617</v>
      </c>
      <c r="L87" s="3">
        <v>343</v>
      </c>
      <c r="M87" s="3">
        <v>-48</v>
      </c>
      <c r="N87" s="3">
        <v>290</v>
      </c>
      <c r="O87" s="15">
        <v>67.400000000000006</v>
      </c>
      <c r="P87" s="16">
        <v>7</v>
      </c>
      <c r="Q87" s="3">
        <v>20</v>
      </c>
      <c r="R87" s="3">
        <v>0</v>
      </c>
      <c r="S87" s="3">
        <v>0</v>
      </c>
      <c r="T87" s="3">
        <v>0</v>
      </c>
      <c r="U87">
        <v>15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3">
        <f t="shared" si="33"/>
        <v>380</v>
      </c>
      <c r="AZ87" s="3">
        <f t="shared" si="27"/>
        <v>300</v>
      </c>
      <c r="BA87" s="3">
        <f t="shared" si="28"/>
        <v>300</v>
      </c>
      <c r="BB87" s="3">
        <f t="shared" si="34"/>
        <v>0</v>
      </c>
      <c r="BC87" s="3">
        <f t="shared" si="29"/>
        <v>300</v>
      </c>
      <c r="BD87" s="3">
        <f t="shared" si="36"/>
        <v>80</v>
      </c>
      <c r="BE87" s="3">
        <f t="shared" si="37"/>
        <v>80</v>
      </c>
      <c r="BF87" s="3">
        <f t="shared" si="38"/>
        <v>0</v>
      </c>
      <c r="BG87" s="3">
        <f t="shared" si="39"/>
        <v>80</v>
      </c>
      <c r="BH87" s="3">
        <f t="shared" si="40"/>
        <v>380</v>
      </c>
      <c r="BI87" s="3">
        <f t="shared" si="41"/>
        <v>0</v>
      </c>
      <c r="BJ87" s="3">
        <f t="shared" si="35"/>
        <v>0</v>
      </c>
      <c r="BK87" s="15">
        <v>0</v>
      </c>
      <c r="BL87" s="3">
        <v>0</v>
      </c>
      <c r="BM87" s="3">
        <v>4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0</v>
      </c>
      <c r="CG87" s="3">
        <v>0</v>
      </c>
      <c r="CH87" s="3">
        <v>0</v>
      </c>
      <c r="CI87" s="1">
        <f t="shared" si="42"/>
        <v>5</v>
      </c>
      <c r="CJ87" s="1">
        <f t="shared" si="43"/>
        <v>5</v>
      </c>
      <c r="CK87" s="3">
        <f t="shared" si="30"/>
        <v>4</v>
      </c>
      <c r="CL87" s="3">
        <f t="shared" si="31"/>
        <v>4</v>
      </c>
      <c r="CM87" s="1">
        <f t="shared" si="44"/>
        <v>1</v>
      </c>
      <c r="CN87" s="1">
        <f t="shared" si="45"/>
        <v>1</v>
      </c>
      <c r="CO87" s="46">
        <v>12.8</v>
      </c>
      <c r="CP87">
        <v>68.400000000000006</v>
      </c>
      <c r="CQ87">
        <v>150</v>
      </c>
      <c r="CR87">
        <v>30</v>
      </c>
      <c r="CS87" s="3">
        <f t="shared" si="46"/>
        <v>41.16</v>
      </c>
      <c r="CT87">
        <v>5</v>
      </c>
      <c r="CU87">
        <v>20</v>
      </c>
      <c r="CW87" t="s">
        <v>189</v>
      </c>
      <c r="CX87" t="s">
        <v>189</v>
      </c>
      <c r="CY87" s="15">
        <v>0</v>
      </c>
      <c r="CZ87" s="3">
        <v>0</v>
      </c>
      <c r="DA87" s="3">
        <v>0</v>
      </c>
      <c r="DB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2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5">
        <v>0</v>
      </c>
      <c r="DP87" s="3">
        <v>0</v>
      </c>
      <c r="DQ87" s="3">
        <v>0</v>
      </c>
      <c r="DR87" s="3">
        <v>0</v>
      </c>
      <c r="DS87" s="51">
        <v>0</v>
      </c>
      <c r="DT87" s="3">
        <v>0</v>
      </c>
      <c r="DU87" s="3">
        <v>0</v>
      </c>
      <c r="DV87" s="3">
        <v>0</v>
      </c>
      <c r="DW87" s="3">
        <v>0</v>
      </c>
      <c r="DX87" s="51">
        <v>0</v>
      </c>
      <c r="DY87" s="3">
        <v>0</v>
      </c>
      <c r="DZ87" s="3">
        <v>0</v>
      </c>
      <c r="EA87" s="3">
        <v>0</v>
      </c>
      <c r="EB87" s="3">
        <v>0</v>
      </c>
      <c r="EC87" s="51">
        <v>0</v>
      </c>
      <c r="ED87" s="3">
        <v>1</v>
      </c>
      <c r="EE87" s="1">
        <v>0</v>
      </c>
      <c r="EF87" s="3">
        <v>0</v>
      </c>
      <c r="EG87" s="3">
        <v>0</v>
      </c>
      <c r="EH87" s="3">
        <v>0</v>
      </c>
      <c r="EI87" s="2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2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2" t="s">
        <v>189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16" t="s">
        <v>189</v>
      </c>
    </row>
    <row r="88" spans="1:158">
      <c r="A88" t="s">
        <v>245</v>
      </c>
      <c r="B88" t="s">
        <v>70</v>
      </c>
      <c r="C88" t="s">
        <v>8</v>
      </c>
      <c r="D88">
        <v>2</v>
      </c>
      <c r="E88" t="s">
        <v>187</v>
      </c>
      <c r="F88" s="2" t="str">
        <f t="shared" si="26"/>
        <v>PSME-L-2N</v>
      </c>
      <c r="H88" s="3">
        <v>48.009120000000003</v>
      </c>
      <c r="J88" s="3">
        <v>123.58607000000001</v>
      </c>
      <c r="L88" s="3">
        <v>340</v>
      </c>
      <c r="M88" s="3">
        <v>-46.6</v>
      </c>
      <c r="N88" s="3">
        <v>312</v>
      </c>
      <c r="O88" s="15">
        <v>78</v>
      </c>
      <c r="P88" s="16">
        <v>5</v>
      </c>
      <c r="Q88" s="3">
        <v>20</v>
      </c>
      <c r="R88" s="3">
        <v>0</v>
      </c>
      <c r="S88" s="3">
        <v>0</v>
      </c>
      <c r="T88" s="3">
        <v>0</v>
      </c>
      <c r="U88">
        <v>12</v>
      </c>
      <c r="V88">
        <v>0</v>
      </c>
      <c r="W88">
        <v>0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3">
        <f t="shared" si="33"/>
        <v>420</v>
      </c>
      <c r="AZ88" s="3">
        <f t="shared" si="27"/>
        <v>240</v>
      </c>
      <c r="BA88" s="3">
        <f t="shared" si="28"/>
        <v>240</v>
      </c>
      <c r="BB88" s="3">
        <f t="shared" si="34"/>
        <v>0</v>
      </c>
      <c r="BC88" s="3">
        <f t="shared" si="29"/>
        <v>240</v>
      </c>
      <c r="BD88" s="3">
        <f t="shared" si="36"/>
        <v>180</v>
      </c>
      <c r="BE88" s="3">
        <f t="shared" si="37"/>
        <v>180</v>
      </c>
      <c r="BF88" s="3">
        <f t="shared" si="38"/>
        <v>0</v>
      </c>
      <c r="BG88" s="3">
        <f t="shared" si="39"/>
        <v>180</v>
      </c>
      <c r="BH88" s="3">
        <f t="shared" si="40"/>
        <v>420</v>
      </c>
      <c r="BI88" s="3">
        <f t="shared" si="41"/>
        <v>0</v>
      </c>
      <c r="BJ88" s="3">
        <f t="shared" si="35"/>
        <v>0</v>
      </c>
      <c r="BK88" s="15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1">
        <v>1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1">
        <v>0</v>
      </c>
      <c r="CF88" s="3">
        <v>0</v>
      </c>
      <c r="CG88" s="3">
        <v>0</v>
      </c>
      <c r="CH88" s="3">
        <v>0</v>
      </c>
      <c r="CI88" s="1">
        <f t="shared" si="42"/>
        <v>1</v>
      </c>
      <c r="CJ88" s="1">
        <f t="shared" si="43"/>
        <v>1</v>
      </c>
      <c r="CK88" s="3">
        <f t="shared" si="30"/>
        <v>0</v>
      </c>
      <c r="CL88" s="3">
        <f t="shared" si="31"/>
        <v>0</v>
      </c>
      <c r="CM88" s="1">
        <f t="shared" si="44"/>
        <v>1</v>
      </c>
      <c r="CN88" s="1">
        <f t="shared" si="45"/>
        <v>1</v>
      </c>
      <c r="CO88" s="46">
        <v>2.1</v>
      </c>
      <c r="CP88">
        <v>81.400000000000006</v>
      </c>
      <c r="CQ88">
        <v>133</v>
      </c>
      <c r="CR88">
        <v>33</v>
      </c>
      <c r="CS88" s="3">
        <f t="shared" si="46"/>
        <v>43.196999999999996</v>
      </c>
      <c r="CT88">
        <v>3</v>
      </c>
      <c r="CU88">
        <v>40</v>
      </c>
      <c r="CW88" t="s">
        <v>189</v>
      </c>
      <c r="CX88" t="s">
        <v>189</v>
      </c>
      <c r="CY88" s="15">
        <v>0</v>
      </c>
      <c r="CZ88" s="3">
        <v>0</v>
      </c>
      <c r="DA88" s="3">
        <v>0</v>
      </c>
      <c r="DB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2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5">
        <v>0</v>
      </c>
      <c r="DP88" s="3">
        <v>0</v>
      </c>
      <c r="DQ88" s="3">
        <v>0</v>
      </c>
      <c r="DR88" s="3">
        <v>0</v>
      </c>
      <c r="DS88" s="51">
        <v>0</v>
      </c>
      <c r="DT88" s="3">
        <v>0</v>
      </c>
      <c r="DU88" s="3">
        <v>0</v>
      </c>
      <c r="DV88" s="3">
        <v>0</v>
      </c>
      <c r="DW88" s="3">
        <v>0</v>
      </c>
      <c r="DX88" s="51">
        <v>0</v>
      </c>
      <c r="DY88" s="3">
        <v>0</v>
      </c>
      <c r="DZ88" s="3">
        <v>0</v>
      </c>
      <c r="EA88" s="3">
        <v>0</v>
      </c>
      <c r="EB88" s="3">
        <v>0</v>
      </c>
      <c r="EC88" s="51">
        <v>0</v>
      </c>
      <c r="ED88" s="1">
        <v>7</v>
      </c>
      <c r="EE88" s="1">
        <v>0</v>
      </c>
      <c r="EF88" s="3">
        <v>0</v>
      </c>
      <c r="EG88" s="3">
        <v>0</v>
      </c>
      <c r="EH88" s="1">
        <v>0</v>
      </c>
      <c r="EI88" s="2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2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2" t="s">
        <v>189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16" t="s">
        <v>189</v>
      </c>
    </row>
    <row r="89" spans="1:158">
      <c r="A89" t="s">
        <v>245</v>
      </c>
      <c r="B89" t="s">
        <v>70</v>
      </c>
      <c r="C89" t="s">
        <v>8</v>
      </c>
      <c r="D89">
        <v>3</v>
      </c>
      <c r="E89" t="s">
        <v>186</v>
      </c>
      <c r="F89" s="2" t="str">
        <f t="shared" si="26"/>
        <v>PSME-L-3C</v>
      </c>
      <c r="H89" s="3">
        <v>48.007939999999998</v>
      </c>
      <c r="J89" s="1">
        <v>123.58636</v>
      </c>
      <c r="L89" s="3">
        <v>362</v>
      </c>
      <c r="M89" s="3">
        <v>-54.1</v>
      </c>
      <c r="N89" s="3">
        <v>275</v>
      </c>
      <c r="O89" s="15">
        <v>86</v>
      </c>
      <c r="P89" s="16">
        <v>9</v>
      </c>
      <c r="Q89" s="3">
        <v>20</v>
      </c>
      <c r="R89" s="3">
        <v>0</v>
      </c>
      <c r="S89" s="3">
        <v>0</v>
      </c>
      <c r="T89" s="3">
        <v>0</v>
      </c>
      <c r="U89">
        <v>10</v>
      </c>
      <c r="V89">
        <v>0</v>
      </c>
      <c r="W89">
        <v>0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3">
        <f t="shared" si="33"/>
        <v>360</v>
      </c>
      <c r="AZ89" s="3">
        <f t="shared" si="27"/>
        <v>200</v>
      </c>
      <c r="BA89" s="3">
        <f t="shared" si="28"/>
        <v>200</v>
      </c>
      <c r="BB89" s="3">
        <f t="shared" si="34"/>
        <v>0</v>
      </c>
      <c r="BC89" s="3">
        <f t="shared" si="29"/>
        <v>200</v>
      </c>
      <c r="BD89" s="3">
        <f t="shared" si="36"/>
        <v>160</v>
      </c>
      <c r="BE89" s="3">
        <f t="shared" si="37"/>
        <v>160</v>
      </c>
      <c r="BF89" s="3">
        <f t="shared" si="38"/>
        <v>0</v>
      </c>
      <c r="BG89" s="3">
        <f t="shared" si="39"/>
        <v>160</v>
      </c>
      <c r="BH89" s="3">
        <f t="shared" si="40"/>
        <v>360</v>
      </c>
      <c r="BI89" s="3">
        <f t="shared" si="41"/>
        <v>0</v>
      </c>
      <c r="BJ89" s="3">
        <f t="shared" si="35"/>
        <v>0</v>
      </c>
      <c r="BK89" s="15">
        <v>0</v>
      </c>
      <c r="BL89" s="3">
        <v>0</v>
      </c>
      <c r="BM89" s="3">
        <v>2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5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1</v>
      </c>
      <c r="CF89" s="3">
        <v>0</v>
      </c>
      <c r="CG89" s="3">
        <v>0</v>
      </c>
      <c r="CH89" s="3">
        <v>0</v>
      </c>
      <c r="CI89" s="1">
        <f t="shared" si="42"/>
        <v>8</v>
      </c>
      <c r="CJ89" s="1">
        <f t="shared" si="43"/>
        <v>8</v>
      </c>
      <c r="CK89" s="3">
        <f t="shared" si="30"/>
        <v>2</v>
      </c>
      <c r="CL89" s="3">
        <f t="shared" si="31"/>
        <v>2</v>
      </c>
      <c r="CM89" s="1">
        <f t="shared" si="44"/>
        <v>6</v>
      </c>
      <c r="CN89" s="1">
        <f t="shared" si="45"/>
        <v>6</v>
      </c>
      <c r="CO89" s="46">
        <v>-9.4</v>
      </c>
      <c r="CP89">
        <v>44.5</v>
      </c>
      <c r="CQ89">
        <v>103</v>
      </c>
      <c r="CR89">
        <v>37</v>
      </c>
      <c r="CS89" s="3">
        <f t="shared" si="46"/>
        <v>41.588000000000001</v>
      </c>
      <c r="CT89">
        <v>5</v>
      </c>
      <c r="CU89">
        <v>75</v>
      </c>
      <c r="CW89" t="s">
        <v>189</v>
      </c>
      <c r="CX89" t="s">
        <v>189</v>
      </c>
      <c r="CY89" s="15">
        <v>0</v>
      </c>
      <c r="CZ89" s="3">
        <v>0</v>
      </c>
      <c r="DA89" s="3">
        <v>0</v>
      </c>
      <c r="DB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2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5">
        <v>0</v>
      </c>
      <c r="DP89" s="3">
        <v>0</v>
      </c>
      <c r="DQ89" s="3">
        <v>0</v>
      </c>
      <c r="DR89" s="3">
        <v>0</v>
      </c>
      <c r="DS89" s="51">
        <v>0</v>
      </c>
      <c r="DT89" s="3">
        <v>0</v>
      </c>
      <c r="DU89" s="3">
        <v>0</v>
      </c>
      <c r="DV89" s="3">
        <v>0</v>
      </c>
      <c r="DW89" s="3">
        <v>0</v>
      </c>
      <c r="DX89" s="51">
        <v>0</v>
      </c>
      <c r="DY89" s="3">
        <v>0</v>
      </c>
      <c r="DZ89" s="3">
        <v>0</v>
      </c>
      <c r="EA89" s="3">
        <v>0</v>
      </c>
      <c r="EB89" s="3">
        <v>0</v>
      </c>
      <c r="EC89" s="51">
        <v>0</v>
      </c>
      <c r="ED89" s="3">
        <v>0</v>
      </c>
      <c r="EE89" s="1">
        <v>0</v>
      </c>
      <c r="EF89" s="3">
        <v>0</v>
      </c>
      <c r="EG89" s="3">
        <v>0</v>
      </c>
      <c r="EH89" s="3">
        <v>0</v>
      </c>
      <c r="EI89" s="2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2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2" t="s">
        <v>189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16" t="s">
        <v>189</v>
      </c>
    </row>
    <row r="90" spans="1:158">
      <c r="A90" t="s">
        <v>245</v>
      </c>
      <c r="B90" t="s">
        <v>70</v>
      </c>
      <c r="C90" t="s">
        <v>8</v>
      </c>
      <c r="D90">
        <v>3</v>
      </c>
      <c r="E90" t="s">
        <v>187</v>
      </c>
      <c r="F90" s="2" t="str">
        <f t="shared" si="26"/>
        <v>PSME-L-3N</v>
      </c>
      <c r="H90" s="3">
        <v>48.008380000000002</v>
      </c>
      <c r="J90" s="41">
        <v>123.58624</v>
      </c>
      <c r="L90" s="3">
        <v>356</v>
      </c>
      <c r="M90" s="3">
        <v>-60.1</v>
      </c>
      <c r="N90" s="3">
        <v>310</v>
      </c>
      <c r="O90" s="15">
        <v>71.900000000000006</v>
      </c>
      <c r="P90" s="16">
        <v>5.5</v>
      </c>
      <c r="Q90" s="3">
        <v>20</v>
      </c>
      <c r="R90" s="3">
        <v>0</v>
      </c>
      <c r="S90" s="3">
        <v>0</v>
      </c>
      <c r="T90" s="3">
        <v>0</v>
      </c>
      <c r="U90">
        <v>3</v>
      </c>
      <c r="V90">
        <v>0</v>
      </c>
      <c r="W90">
        <v>0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3">
        <f t="shared" si="33"/>
        <v>220</v>
      </c>
      <c r="AZ90" s="3">
        <f t="shared" si="27"/>
        <v>60</v>
      </c>
      <c r="BA90" s="3">
        <f t="shared" si="28"/>
        <v>60</v>
      </c>
      <c r="BB90" s="3">
        <f t="shared" si="34"/>
        <v>0</v>
      </c>
      <c r="BC90" s="3">
        <f t="shared" si="29"/>
        <v>60</v>
      </c>
      <c r="BD90" s="3">
        <f t="shared" si="36"/>
        <v>160</v>
      </c>
      <c r="BE90" s="3">
        <f t="shared" si="37"/>
        <v>160</v>
      </c>
      <c r="BF90" s="3">
        <f t="shared" si="38"/>
        <v>0</v>
      </c>
      <c r="BG90" s="3">
        <f t="shared" si="39"/>
        <v>160</v>
      </c>
      <c r="BH90" s="3">
        <f t="shared" si="40"/>
        <v>220</v>
      </c>
      <c r="BI90" s="3">
        <f t="shared" si="41"/>
        <v>0</v>
      </c>
      <c r="BJ90" s="3">
        <f t="shared" si="35"/>
        <v>0</v>
      </c>
      <c r="BK90" s="15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3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1</v>
      </c>
      <c r="CF90" s="3">
        <v>0</v>
      </c>
      <c r="CG90" s="3">
        <v>0</v>
      </c>
      <c r="CH90" s="3">
        <v>0</v>
      </c>
      <c r="CI90" s="1">
        <f t="shared" si="42"/>
        <v>4</v>
      </c>
      <c r="CJ90" s="1">
        <f t="shared" si="43"/>
        <v>4</v>
      </c>
      <c r="CK90" s="3">
        <f t="shared" si="30"/>
        <v>0</v>
      </c>
      <c r="CL90" s="3">
        <f t="shared" si="31"/>
        <v>0</v>
      </c>
      <c r="CM90" s="1">
        <f t="shared" si="44"/>
        <v>4</v>
      </c>
      <c r="CN90" s="1">
        <f t="shared" si="45"/>
        <v>4</v>
      </c>
      <c r="CO90" s="46">
        <v>-12.1</v>
      </c>
      <c r="CP90">
        <v>59.1</v>
      </c>
      <c r="CQ90">
        <v>112</v>
      </c>
      <c r="CR90">
        <v>23</v>
      </c>
      <c r="CS90" s="3">
        <f t="shared" si="46"/>
        <v>28.542999999999996</v>
      </c>
      <c r="CT90">
        <v>4</v>
      </c>
      <c r="CU90">
        <v>80</v>
      </c>
      <c r="CW90" t="s">
        <v>189</v>
      </c>
      <c r="CX90" t="s">
        <v>189</v>
      </c>
      <c r="CY90" s="15">
        <v>0</v>
      </c>
      <c r="CZ90" s="3">
        <v>0</v>
      </c>
      <c r="DA90" s="3">
        <v>0</v>
      </c>
      <c r="DB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2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5">
        <v>0</v>
      </c>
      <c r="DP90" s="3">
        <v>0</v>
      </c>
      <c r="DQ90" s="3">
        <v>0</v>
      </c>
      <c r="DR90" s="3">
        <v>0</v>
      </c>
      <c r="DS90" s="51">
        <v>0</v>
      </c>
      <c r="DT90" s="3">
        <v>0</v>
      </c>
      <c r="DU90" s="3">
        <v>0</v>
      </c>
      <c r="DV90" s="3">
        <v>0</v>
      </c>
      <c r="DW90" s="3">
        <v>0</v>
      </c>
      <c r="DX90" s="51">
        <v>0</v>
      </c>
      <c r="DY90" s="3">
        <v>0</v>
      </c>
      <c r="DZ90" s="3">
        <v>0</v>
      </c>
      <c r="EA90" s="3">
        <v>0</v>
      </c>
      <c r="EB90" s="3">
        <v>0</v>
      </c>
      <c r="EC90" s="51">
        <v>0</v>
      </c>
      <c r="ED90" s="3">
        <v>0</v>
      </c>
      <c r="EE90" s="1">
        <v>0</v>
      </c>
      <c r="EF90" s="3">
        <v>0</v>
      </c>
      <c r="EG90" s="3">
        <v>0</v>
      </c>
      <c r="EH90" s="3">
        <v>2</v>
      </c>
      <c r="EI90" s="2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2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2" t="s">
        <v>189</v>
      </c>
      <c r="EW90" s="1">
        <v>7</v>
      </c>
      <c r="EX90" s="1">
        <v>4</v>
      </c>
      <c r="EY90" s="3">
        <v>0</v>
      </c>
      <c r="EZ90" s="3">
        <v>0</v>
      </c>
      <c r="FA90" s="3">
        <v>0</v>
      </c>
      <c r="FB90" s="16" t="s">
        <v>189</v>
      </c>
    </row>
    <row r="91" spans="1:158">
      <c r="A91" t="s">
        <v>245</v>
      </c>
      <c r="B91" t="s">
        <v>70</v>
      </c>
      <c r="C91" t="s">
        <v>8</v>
      </c>
      <c r="D91">
        <v>4</v>
      </c>
      <c r="E91" t="s">
        <v>186</v>
      </c>
      <c r="F91" s="2" t="str">
        <f t="shared" si="26"/>
        <v>PSME-L-4C</v>
      </c>
      <c r="H91" s="3">
        <v>48.007599999999996</v>
      </c>
      <c r="J91" s="1">
        <v>123.58714000000001</v>
      </c>
      <c r="L91" s="3">
        <v>339</v>
      </c>
      <c r="M91" s="3">
        <v>-37</v>
      </c>
      <c r="N91" s="3">
        <v>309</v>
      </c>
      <c r="O91" s="15">
        <v>74.900000000000006</v>
      </c>
      <c r="P91" s="16">
        <v>5.5</v>
      </c>
      <c r="Q91" s="3">
        <v>20</v>
      </c>
      <c r="R91" s="3">
        <v>0</v>
      </c>
      <c r="S91" s="3">
        <v>0</v>
      </c>
      <c r="T91" s="3">
        <v>0</v>
      </c>
      <c r="U91">
        <v>11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3">
        <f t="shared" si="33"/>
        <v>320</v>
      </c>
      <c r="AZ91" s="3">
        <f t="shared" si="27"/>
        <v>220</v>
      </c>
      <c r="BA91" s="3">
        <f t="shared" si="28"/>
        <v>220</v>
      </c>
      <c r="BB91" s="3">
        <f t="shared" si="34"/>
        <v>0</v>
      </c>
      <c r="BC91" s="3">
        <f t="shared" si="29"/>
        <v>220</v>
      </c>
      <c r="BD91" s="3">
        <f t="shared" si="36"/>
        <v>100</v>
      </c>
      <c r="BE91" s="3">
        <f t="shared" si="37"/>
        <v>100</v>
      </c>
      <c r="BF91" s="3">
        <f t="shared" si="38"/>
        <v>0</v>
      </c>
      <c r="BG91" s="3">
        <f t="shared" si="39"/>
        <v>100</v>
      </c>
      <c r="BH91" s="3">
        <f t="shared" si="40"/>
        <v>320</v>
      </c>
      <c r="BI91" s="3">
        <f t="shared" si="41"/>
        <v>0</v>
      </c>
      <c r="BJ91" s="3">
        <f t="shared" si="35"/>
        <v>0</v>
      </c>
      <c r="BK91" s="15">
        <v>0</v>
      </c>
      <c r="BL91" s="3">
        <v>0</v>
      </c>
      <c r="BM91" s="3">
        <v>2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1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1">
        <f t="shared" si="42"/>
        <v>3</v>
      </c>
      <c r="CJ91" s="1">
        <f t="shared" si="43"/>
        <v>3</v>
      </c>
      <c r="CK91" s="3">
        <f t="shared" si="30"/>
        <v>2</v>
      </c>
      <c r="CL91" s="3">
        <f t="shared" si="31"/>
        <v>2</v>
      </c>
      <c r="CM91" s="1">
        <f t="shared" si="44"/>
        <v>1</v>
      </c>
      <c r="CN91" s="1">
        <f t="shared" si="45"/>
        <v>1</v>
      </c>
      <c r="CO91" s="46">
        <v>1.9</v>
      </c>
      <c r="CP91">
        <v>69.099999999999994</v>
      </c>
      <c r="CQ91">
        <v>121</v>
      </c>
      <c r="CR91">
        <v>29</v>
      </c>
      <c r="CS91" s="3">
        <f t="shared" si="46"/>
        <v>34.538999999999994</v>
      </c>
      <c r="CT91">
        <v>4</v>
      </c>
      <c r="CU91">
        <v>50</v>
      </c>
      <c r="CW91" t="s">
        <v>189</v>
      </c>
      <c r="CX91" t="s">
        <v>189</v>
      </c>
      <c r="CY91" s="15">
        <v>0</v>
      </c>
      <c r="CZ91" s="3">
        <v>0</v>
      </c>
      <c r="DA91" s="3">
        <v>0</v>
      </c>
      <c r="DB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2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5">
        <v>0</v>
      </c>
      <c r="DP91" s="3">
        <v>0</v>
      </c>
      <c r="DQ91" s="3">
        <v>0</v>
      </c>
      <c r="DR91" s="3">
        <v>0</v>
      </c>
      <c r="DS91" s="51">
        <v>0</v>
      </c>
      <c r="DT91" s="3">
        <v>0</v>
      </c>
      <c r="DU91" s="3">
        <v>0</v>
      </c>
      <c r="DV91" s="3">
        <v>0</v>
      </c>
      <c r="DW91" s="3">
        <v>0</v>
      </c>
      <c r="DX91" s="51">
        <v>0</v>
      </c>
      <c r="DY91" s="3">
        <v>0</v>
      </c>
      <c r="DZ91" s="3">
        <v>0</v>
      </c>
      <c r="EA91" s="3">
        <v>0</v>
      </c>
      <c r="EB91" s="3">
        <v>0</v>
      </c>
      <c r="EC91" s="51">
        <v>0</v>
      </c>
      <c r="ED91" s="3">
        <v>0</v>
      </c>
      <c r="EE91" s="1">
        <v>0</v>
      </c>
      <c r="EF91" s="3">
        <v>0</v>
      </c>
      <c r="EG91" s="3">
        <v>0</v>
      </c>
      <c r="EH91" s="3">
        <v>0</v>
      </c>
      <c r="EI91" s="2">
        <v>1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2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2" t="s">
        <v>189</v>
      </c>
      <c r="EW91" s="1">
        <v>0</v>
      </c>
      <c r="EX91" s="3">
        <v>0</v>
      </c>
      <c r="EY91" s="3">
        <v>0</v>
      </c>
      <c r="EZ91" s="3">
        <v>0</v>
      </c>
      <c r="FA91" s="3">
        <v>0</v>
      </c>
      <c r="FB91" s="16" t="s">
        <v>189</v>
      </c>
    </row>
    <row r="92" spans="1:158">
      <c r="A92" t="s">
        <v>245</v>
      </c>
      <c r="B92" t="s">
        <v>70</v>
      </c>
      <c r="C92" t="s">
        <v>8</v>
      </c>
      <c r="D92">
        <v>4</v>
      </c>
      <c r="E92" t="s">
        <v>187</v>
      </c>
      <c r="F92" s="2" t="str">
        <f t="shared" si="26"/>
        <v>PSME-L-4N</v>
      </c>
      <c r="H92" s="3">
        <v>48.007370000000002</v>
      </c>
      <c r="J92" s="1">
        <v>123.58765</v>
      </c>
      <c r="L92" s="3">
        <v>349</v>
      </c>
      <c r="M92" s="3">
        <v>-49.8</v>
      </c>
      <c r="N92" s="3">
        <v>310</v>
      </c>
      <c r="O92" s="15">
        <v>73.3</v>
      </c>
      <c r="P92" s="16">
        <v>4.5</v>
      </c>
      <c r="Q92" s="3">
        <v>20</v>
      </c>
      <c r="R92" s="3">
        <v>0</v>
      </c>
      <c r="S92" s="3">
        <v>0</v>
      </c>
      <c r="T92" s="3">
        <v>0</v>
      </c>
      <c r="U92">
        <v>8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 s="3">
        <f t="shared" si="33"/>
        <v>240</v>
      </c>
      <c r="AZ92" s="3">
        <f t="shared" si="27"/>
        <v>160</v>
      </c>
      <c r="BA92" s="3">
        <f t="shared" si="28"/>
        <v>160</v>
      </c>
      <c r="BB92" s="3">
        <f t="shared" si="34"/>
        <v>0</v>
      </c>
      <c r="BC92" s="3">
        <f t="shared" si="29"/>
        <v>160</v>
      </c>
      <c r="BD92" s="3">
        <f t="shared" si="36"/>
        <v>80</v>
      </c>
      <c r="BE92" s="3">
        <f t="shared" si="37"/>
        <v>80</v>
      </c>
      <c r="BF92" s="3">
        <f t="shared" si="38"/>
        <v>0</v>
      </c>
      <c r="BG92" s="3">
        <f t="shared" si="39"/>
        <v>80</v>
      </c>
      <c r="BH92" s="3">
        <f t="shared" si="40"/>
        <v>240</v>
      </c>
      <c r="BI92" s="3">
        <f t="shared" si="41"/>
        <v>0</v>
      </c>
      <c r="BJ92" s="3">
        <f t="shared" si="35"/>
        <v>0</v>
      </c>
      <c r="BK92" s="15">
        <v>0</v>
      </c>
      <c r="BL92" s="3">
        <v>0</v>
      </c>
      <c r="BM92" s="3">
        <v>1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3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7</v>
      </c>
      <c r="CF92" s="3">
        <v>0</v>
      </c>
      <c r="CG92" s="3">
        <v>0</v>
      </c>
      <c r="CH92" s="3">
        <v>0</v>
      </c>
      <c r="CI92" s="1">
        <f t="shared" si="42"/>
        <v>11</v>
      </c>
      <c r="CJ92" s="1">
        <f t="shared" si="43"/>
        <v>11</v>
      </c>
      <c r="CK92" s="3">
        <f t="shared" si="30"/>
        <v>1</v>
      </c>
      <c r="CL92" s="3">
        <f t="shared" si="31"/>
        <v>1</v>
      </c>
      <c r="CM92" s="1">
        <f t="shared" si="44"/>
        <v>10</v>
      </c>
      <c r="CN92" s="1">
        <f t="shared" si="45"/>
        <v>10</v>
      </c>
      <c r="CO92" s="46">
        <v>5.0999999999999996</v>
      </c>
      <c r="CP92">
        <v>51.1</v>
      </c>
      <c r="CQ92">
        <v>123</v>
      </c>
      <c r="CR92">
        <v>29</v>
      </c>
      <c r="CS92" s="3">
        <f t="shared" si="46"/>
        <v>34.191000000000003</v>
      </c>
      <c r="CT92">
        <v>0</v>
      </c>
      <c r="CU92">
        <v>100</v>
      </c>
      <c r="CW92" t="s">
        <v>189</v>
      </c>
      <c r="CX92" t="s">
        <v>189</v>
      </c>
      <c r="CY92" s="15">
        <v>0</v>
      </c>
      <c r="CZ92" s="3">
        <v>0</v>
      </c>
      <c r="DA92" s="3">
        <v>0</v>
      </c>
      <c r="DB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2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5">
        <v>0</v>
      </c>
      <c r="DP92" s="3">
        <v>0</v>
      </c>
      <c r="DQ92" s="3">
        <v>0</v>
      </c>
      <c r="DR92" s="3">
        <v>0</v>
      </c>
      <c r="DS92" s="51">
        <v>0</v>
      </c>
      <c r="DT92" s="3">
        <v>0</v>
      </c>
      <c r="DU92" s="3">
        <v>0</v>
      </c>
      <c r="DV92" s="3">
        <v>0</v>
      </c>
      <c r="DW92" s="3">
        <v>0</v>
      </c>
      <c r="DX92" s="51">
        <v>0</v>
      </c>
      <c r="DY92" s="3">
        <v>0</v>
      </c>
      <c r="DZ92" s="3">
        <v>0</v>
      </c>
      <c r="EA92" s="3">
        <v>0</v>
      </c>
      <c r="EB92" s="3">
        <v>0</v>
      </c>
      <c r="EC92" s="51">
        <v>0</v>
      </c>
      <c r="ED92" s="3">
        <v>0</v>
      </c>
      <c r="EE92" s="1">
        <v>0</v>
      </c>
      <c r="EF92" s="3">
        <v>0</v>
      </c>
      <c r="EG92" s="3">
        <v>0</v>
      </c>
      <c r="EH92" s="3">
        <v>0</v>
      </c>
      <c r="EI92" s="2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2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2" t="s">
        <v>189</v>
      </c>
      <c r="EW92" s="1">
        <v>1</v>
      </c>
      <c r="EX92" s="3">
        <v>0</v>
      </c>
      <c r="EY92" s="3">
        <v>0</v>
      </c>
      <c r="EZ92" s="3">
        <v>0</v>
      </c>
      <c r="FA92" s="3">
        <v>0</v>
      </c>
      <c r="FB92" s="16" t="s">
        <v>189</v>
      </c>
    </row>
    <row r="93" spans="1:158">
      <c r="A93" t="s">
        <v>245</v>
      </c>
      <c r="B93" t="s">
        <v>70</v>
      </c>
      <c r="C93" t="s">
        <v>8</v>
      </c>
      <c r="D93">
        <v>5</v>
      </c>
      <c r="E93" t="s">
        <v>186</v>
      </c>
      <c r="F93" s="2" t="str">
        <f t="shared" si="26"/>
        <v>PSME-L-5C</v>
      </c>
      <c r="H93" s="3">
        <v>48.00703</v>
      </c>
      <c r="J93" s="1">
        <v>123.58795000000001</v>
      </c>
      <c r="L93" s="3">
        <v>354</v>
      </c>
      <c r="M93" s="3">
        <v>-36.700000000000003</v>
      </c>
      <c r="N93" s="3">
        <v>305</v>
      </c>
      <c r="O93" s="15">
        <v>89.9</v>
      </c>
      <c r="P93" s="16">
        <v>3.5</v>
      </c>
      <c r="Q93" s="3">
        <v>20</v>
      </c>
      <c r="R93" s="3">
        <v>0</v>
      </c>
      <c r="S93" s="3">
        <v>0</v>
      </c>
      <c r="T93" s="3">
        <v>0</v>
      </c>
      <c r="U93">
        <v>7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3">
        <f t="shared" si="33"/>
        <v>380</v>
      </c>
      <c r="AZ93" s="3">
        <f t="shared" si="27"/>
        <v>140</v>
      </c>
      <c r="BA93" s="3">
        <f t="shared" si="28"/>
        <v>140</v>
      </c>
      <c r="BB93" s="3">
        <f t="shared" si="34"/>
        <v>0</v>
      </c>
      <c r="BC93" s="3">
        <f t="shared" si="29"/>
        <v>140</v>
      </c>
      <c r="BD93" s="3">
        <f t="shared" si="36"/>
        <v>240</v>
      </c>
      <c r="BE93" s="3">
        <f t="shared" si="37"/>
        <v>240</v>
      </c>
      <c r="BF93" s="3">
        <f t="shared" si="38"/>
        <v>0</v>
      </c>
      <c r="BG93" s="3">
        <f t="shared" si="39"/>
        <v>240</v>
      </c>
      <c r="BH93" s="3">
        <f t="shared" si="40"/>
        <v>380</v>
      </c>
      <c r="BI93" s="3">
        <f t="shared" si="41"/>
        <v>0</v>
      </c>
      <c r="BJ93" s="3">
        <f t="shared" si="35"/>
        <v>0</v>
      </c>
      <c r="BK93" s="15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3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1">
        <f t="shared" si="42"/>
        <v>3</v>
      </c>
      <c r="CJ93" s="1">
        <f t="shared" si="43"/>
        <v>3</v>
      </c>
      <c r="CK93" s="3">
        <f t="shared" si="30"/>
        <v>0</v>
      </c>
      <c r="CL93" s="3">
        <f t="shared" si="31"/>
        <v>0</v>
      </c>
      <c r="CM93" s="1">
        <f t="shared" si="44"/>
        <v>3</v>
      </c>
      <c r="CN93" s="1">
        <f t="shared" si="45"/>
        <v>3</v>
      </c>
      <c r="CO93" s="46">
        <v>-10.1</v>
      </c>
      <c r="CP93">
        <v>51.1</v>
      </c>
      <c r="CQ93">
        <v>137</v>
      </c>
      <c r="CR93">
        <v>38</v>
      </c>
      <c r="CS93" s="3">
        <f t="shared" si="46"/>
        <v>55.898000000000003</v>
      </c>
      <c r="CT93">
        <v>4</v>
      </c>
      <c r="CU93">
        <v>95</v>
      </c>
      <c r="CW93" t="s">
        <v>189</v>
      </c>
      <c r="CX93" t="s">
        <v>189</v>
      </c>
      <c r="CY93" s="15">
        <v>0</v>
      </c>
      <c r="CZ93" s="3">
        <v>0</v>
      </c>
      <c r="DA93" s="3">
        <v>0</v>
      </c>
      <c r="DB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2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5">
        <v>0</v>
      </c>
      <c r="DP93" s="3">
        <v>0</v>
      </c>
      <c r="DQ93" s="3">
        <v>0</v>
      </c>
      <c r="DR93" s="3">
        <v>0</v>
      </c>
      <c r="DS93" s="51">
        <v>0</v>
      </c>
      <c r="DT93" s="3">
        <v>0</v>
      </c>
      <c r="DU93" s="3">
        <v>0</v>
      </c>
      <c r="DV93" s="3">
        <v>0</v>
      </c>
      <c r="DW93" s="3">
        <v>0</v>
      </c>
      <c r="DX93" s="51">
        <v>0</v>
      </c>
      <c r="DY93" s="3">
        <v>0</v>
      </c>
      <c r="DZ93" s="3">
        <v>0</v>
      </c>
      <c r="EA93" s="3">
        <v>0</v>
      </c>
      <c r="EB93" s="3">
        <v>0</v>
      </c>
      <c r="EC93" s="51">
        <v>0</v>
      </c>
      <c r="ED93" s="3">
        <v>0</v>
      </c>
      <c r="EE93" s="1">
        <v>0</v>
      </c>
      <c r="EF93" s="3">
        <v>0</v>
      </c>
      <c r="EG93" s="3">
        <v>0</v>
      </c>
      <c r="EH93" s="3">
        <v>1</v>
      </c>
      <c r="EI93" s="2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2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2" t="s">
        <v>189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16" t="s">
        <v>189</v>
      </c>
    </row>
    <row r="94" spans="1:158">
      <c r="A94" t="s">
        <v>245</v>
      </c>
      <c r="B94" t="s">
        <v>70</v>
      </c>
      <c r="C94" t="s">
        <v>8</v>
      </c>
      <c r="D94">
        <v>5</v>
      </c>
      <c r="E94" t="s">
        <v>187</v>
      </c>
      <c r="F94" s="2" t="str">
        <f t="shared" si="26"/>
        <v>PSME-L-5N</v>
      </c>
      <c r="H94" s="3">
        <v>48.007080000000002</v>
      </c>
      <c r="J94" s="1">
        <v>123.58768000000001</v>
      </c>
      <c r="L94" s="3">
        <v>361</v>
      </c>
      <c r="M94" s="3">
        <v>-37.9</v>
      </c>
      <c r="N94" s="3">
        <v>386</v>
      </c>
      <c r="O94" s="15">
        <v>94.5</v>
      </c>
      <c r="P94" s="16">
        <v>4.5</v>
      </c>
      <c r="Q94" s="3">
        <v>20</v>
      </c>
      <c r="R94" s="3">
        <v>0</v>
      </c>
      <c r="S94" s="3">
        <v>0</v>
      </c>
      <c r="T94" s="3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3">
        <f t="shared" si="33"/>
        <v>280</v>
      </c>
      <c r="AZ94" s="3">
        <f t="shared" si="27"/>
        <v>100</v>
      </c>
      <c r="BA94" s="3">
        <f t="shared" si="28"/>
        <v>100</v>
      </c>
      <c r="BB94" s="3">
        <f t="shared" si="34"/>
        <v>0</v>
      </c>
      <c r="BC94" s="3">
        <f t="shared" si="29"/>
        <v>100</v>
      </c>
      <c r="BD94" s="3">
        <f t="shared" si="36"/>
        <v>180</v>
      </c>
      <c r="BE94" s="3">
        <f t="shared" si="37"/>
        <v>180</v>
      </c>
      <c r="BF94" s="3">
        <f t="shared" si="38"/>
        <v>0</v>
      </c>
      <c r="BG94" s="3">
        <f t="shared" si="39"/>
        <v>180</v>
      </c>
      <c r="BH94" s="3">
        <f t="shared" si="40"/>
        <v>280</v>
      </c>
      <c r="BI94" s="3">
        <f t="shared" si="41"/>
        <v>0</v>
      </c>
      <c r="BJ94" s="3">
        <f t="shared" si="35"/>
        <v>0</v>
      </c>
      <c r="BK94" s="15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3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1">
        <f t="shared" si="42"/>
        <v>3</v>
      </c>
      <c r="CJ94" s="1">
        <f t="shared" si="43"/>
        <v>3</v>
      </c>
      <c r="CK94" s="3">
        <f t="shared" si="30"/>
        <v>0</v>
      </c>
      <c r="CL94" s="3">
        <f t="shared" si="31"/>
        <v>0</v>
      </c>
      <c r="CM94" s="1">
        <f t="shared" si="44"/>
        <v>3</v>
      </c>
      <c r="CN94" s="1">
        <f t="shared" si="45"/>
        <v>3</v>
      </c>
      <c r="CO94" s="46">
        <v>0.4</v>
      </c>
      <c r="CP94">
        <v>39</v>
      </c>
      <c r="CQ94">
        <v>132</v>
      </c>
      <c r="CR94">
        <v>24</v>
      </c>
      <c r="CS94" s="3">
        <f t="shared" si="46"/>
        <v>31.583999999999996</v>
      </c>
      <c r="CT94">
        <v>3</v>
      </c>
      <c r="CU94">
        <v>100</v>
      </c>
      <c r="CW94" t="s">
        <v>189</v>
      </c>
      <c r="CX94" t="s">
        <v>189</v>
      </c>
      <c r="CY94" s="15">
        <v>0</v>
      </c>
      <c r="CZ94" s="3">
        <v>0</v>
      </c>
      <c r="DA94" s="3">
        <v>0</v>
      </c>
      <c r="DB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2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5">
        <v>0</v>
      </c>
      <c r="DP94" s="3">
        <v>0</v>
      </c>
      <c r="DQ94" s="3">
        <v>0</v>
      </c>
      <c r="DR94" s="3">
        <v>0</v>
      </c>
      <c r="DS94" s="51">
        <v>0</v>
      </c>
      <c r="DT94" s="3">
        <v>0</v>
      </c>
      <c r="DU94" s="3">
        <v>0</v>
      </c>
      <c r="DV94" s="3">
        <v>0</v>
      </c>
      <c r="DW94" s="3">
        <v>0</v>
      </c>
      <c r="DX94" s="51">
        <v>0</v>
      </c>
      <c r="DY94" s="3">
        <v>0</v>
      </c>
      <c r="DZ94" s="3">
        <v>0</v>
      </c>
      <c r="EA94" s="3">
        <v>0</v>
      </c>
      <c r="EB94" s="3">
        <v>0</v>
      </c>
      <c r="EC94" s="51">
        <v>0</v>
      </c>
      <c r="ED94" s="3">
        <v>0</v>
      </c>
      <c r="EE94" s="1">
        <v>0</v>
      </c>
      <c r="EF94" s="3">
        <v>0</v>
      </c>
      <c r="EG94" s="3">
        <v>0</v>
      </c>
      <c r="EH94" s="3">
        <v>0</v>
      </c>
      <c r="EI94" s="2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2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2" t="s">
        <v>189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16" t="s">
        <v>189</v>
      </c>
    </row>
    <row r="95" spans="1:158">
      <c r="A95" t="s">
        <v>245</v>
      </c>
      <c r="B95" t="s">
        <v>70</v>
      </c>
      <c r="C95" t="s">
        <v>8</v>
      </c>
      <c r="D95">
        <v>6</v>
      </c>
      <c r="E95" t="s">
        <v>186</v>
      </c>
      <c r="F95" s="2" t="str">
        <f t="shared" ref="F95:F126" si="49">CONCATENATE(B95,"-",C95,"-",D95,E95)</f>
        <v>PSME-L-6C</v>
      </c>
      <c r="H95" s="3">
        <v>48.006349999999998</v>
      </c>
      <c r="J95" s="3">
        <v>123.58754</v>
      </c>
      <c r="L95" s="3">
        <v>352</v>
      </c>
      <c r="M95" s="3">
        <v>-45.1</v>
      </c>
      <c r="N95" s="3">
        <v>302</v>
      </c>
      <c r="O95" s="15">
        <v>65</v>
      </c>
      <c r="P95" s="16">
        <v>4.5</v>
      </c>
      <c r="Q95" s="3">
        <v>20</v>
      </c>
      <c r="R95" s="3">
        <v>0</v>
      </c>
      <c r="S95" s="3">
        <v>0</v>
      </c>
      <c r="T95" s="3">
        <v>0</v>
      </c>
      <c r="U95">
        <v>4</v>
      </c>
      <c r="V95">
        <v>2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3">
        <f t="shared" si="33"/>
        <v>340</v>
      </c>
      <c r="AZ95" s="3">
        <f t="shared" ref="AZ95:AZ128" si="50">Q95*U95</f>
        <v>80</v>
      </c>
      <c r="BA95" s="3">
        <f t="shared" ref="BA95:BA128" si="51">(U95+V95)*Q95</f>
        <v>120</v>
      </c>
      <c r="BB95" s="3">
        <f t="shared" si="34"/>
        <v>40</v>
      </c>
      <c r="BC95" s="3">
        <f t="shared" ref="BC95:BC128" si="52">SUM(U95:W95)*Q95</f>
        <v>120</v>
      </c>
      <c r="BD95" s="3">
        <f t="shared" si="36"/>
        <v>220</v>
      </c>
      <c r="BE95" s="3">
        <f t="shared" si="37"/>
        <v>220</v>
      </c>
      <c r="BF95" s="3">
        <f t="shared" si="38"/>
        <v>0</v>
      </c>
      <c r="BG95" s="3">
        <f t="shared" si="39"/>
        <v>220</v>
      </c>
      <c r="BH95" s="3">
        <f t="shared" si="40"/>
        <v>300</v>
      </c>
      <c r="BI95" s="3">
        <f t="shared" si="41"/>
        <v>40</v>
      </c>
      <c r="BJ95" s="3">
        <f t="shared" si="35"/>
        <v>0</v>
      </c>
      <c r="BK95" s="15">
        <v>0</v>
      </c>
      <c r="BL95" s="3">
        <v>0</v>
      </c>
      <c r="BM95" s="3">
        <v>1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4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1</v>
      </c>
      <c r="CF95" s="3">
        <v>0</v>
      </c>
      <c r="CG95" s="3">
        <v>0</v>
      </c>
      <c r="CH95" s="3">
        <v>0</v>
      </c>
      <c r="CI95" s="1">
        <f t="shared" si="42"/>
        <v>6</v>
      </c>
      <c r="CJ95" s="1">
        <f t="shared" si="43"/>
        <v>6</v>
      </c>
      <c r="CK95" s="3">
        <f t="shared" si="30"/>
        <v>1</v>
      </c>
      <c r="CL95" s="3">
        <f t="shared" si="31"/>
        <v>1</v>
      </c>
      <c r="CM95" s="1">
        <f t="shared" si="44"/>
        <v>5</v>
      </c>
      <c r="CN95" s="1">
        <f t="shared" si="45"/>
        <v>5</v>
      </c>
      <c r="CO95" s="46">
        <v>-7.7</v>
      </c>
      <c r="CP95">
        <v>39.299999999999997</v>
      </c>
      <c r="CQ95">
        <v>110</v>
      </c>
      <c r="CR95">
        <v>40</v>
      </c>
      <c r="CS95" s="3">
        <f t="shared" si="46"/>
        <v>47.08</v>
      </c>
      <c r="CT95">
        <v>6</v>
      </c>
      <c r="CU95">
        <v>85</v>
      </c>
      <c r="CW95" t="s">
        <v>189</v>
      </c>
      <c r="CX95" t="s">
        <v>189</v>
      </c>
      <c r="CY95" s="15">
        <v>0</v>
      </c>
      <c r="CZ95" s="3">
        <v>0</v>
      </c>
      <c r="DA95" s="3">
        <v>0</v>
      </c>
      <c r="DB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2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5">
        <v>0</v>
      </c>
      <c r="DP95" s="3">
        <v>0</v>
      </c>
      <c r="DQ95" s="3">
        <v>0</v>
      </c>
      <c r="DR95" s="3">
        <v>0</v>
      </c>
      <c r="DS95" s="51">
        <v>0</v>
      </c>
      <c r="DT95" s="3">
        <v>0</v>
      </c>
      <c r="DU95" s="3">
        <v>0</v>
      </c>
      <c r="DV95" s="3">
        <v>0</v>
      </c>
      <c r="DW95" s="3">
        <v>0</v>
      </c>
      <c r="DX95" s="51">
        <v>0</v>
      </c>
      <c r="DY95" s="3">
        <v>0</v>
      </c>
      <c r="DZ95" s="3">
        <v>0</v>
      </c>
      <c r="EA95" s="3">
        <v>0</v>
      </c>
      <c r="EB95" s="3">
        <v>0</v>
      </c>
      <c r="EC95" s="51">
        <v>0</v>
      </c>
      <c r="ED95" s="3">
        <v>0</v>
      </c>
      <c r="EE95" s="1">
        <v>0</v>
      </c>
      <c r="EF95" s="3">
        <v>0</v>
      </c>
      <c r="EG95" s="3">
        <v>0</v>
      </c>
      <c r="EH95" s="3">
        <v>0</v>
      </c>
      <c r="EI95" s="2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2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2" t="s">
        <v>189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16" t="s">
        <v>189</v>
      </c>
    </row>
    <row r="96" spans="1:158">
      <c r="A96" t="s">
        <v>245</v>
      </c>
      <c r="B96" t="s">
        <v>70</v>
      </c>
      <c r="C96" t="s">
        <v>8</v>
      </c>
      <c r="D96">
        <v>6</v>
      </c>
      <c r="E96" t="s">
        <v>187</v>
      </c>
      <c r="F96" s="2" t="str">
        <f t="shared" si="49"/>
        <v>PSME-L-6N</v>
      </c>
      <c r="H96" s="3">
        <v>48.006529999999998</v>
      </c>
      <c r="J96" s="1">
        <v>123.58745999999999</v>
      </c>
      <c r="L96" s="3">
        <v>363</v>
      </c>
      <c r="M96" s="3">
        <v>-51.4</v>
      </c>
      <c r="N96" s="3">
        <v>305</v>
      </c>
      <c r="O96" s="15">
        <v>56.9</v>
      </c>
      <c r="P96" s="16">
        <v>3.9</v>
      </c>
      <c r="Q96" s="3">
        <v>20</v>
      </c>
      <c r="R96" s="3">
        <v>0</v>
      </c>
      <c r="S96" s="3">
        <v>0</v>
      </c>
      <c r="T96" s="3">
        <v>0</v>
      </c>
      <c r="U96">
        <v>6</v>
      </c>
      <c r="V96">
        <v>2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3">
        <f t="shared" si="33"/>
        <v>280</v>
      </c>
      <c r="AZ96" s="3">
        <f t="shared" si="50"/>
        <v>120</v>
      </c>
      <c r="BA96" s="3">
        <f t="shared" si="51"/>
        <v>160</v>
      </c>
      <c r="BB96" s="3">
        <f t="shared" si="34"/>
        <v>40</v>
      </c>
      <c r="BC96" s="3">
        <f t="shared" si="52"/>
        <v>160</v>
      </c>
      <c r="BD96" s="3">
        <f t="shared" si="36"/>
        <v>120</v>
      </c>
      <c r="BE96" s="3">
        <f t="shared" si="37"/>
        <v>120</v>
      </c>
      <c r="BF96" s="3">
        <f t="shared" si="38"/>
        <v>0</v>
      </c>
      <c r="BG96" s="3">
        <f t="shared" si="39"/>
        <v>120</v>
      </c>
      <c r="BH96" s="3">
        <f t="shared" si="40"/>
        <v>240</v>
      </c>
      <c r="BI96" s="3">
        <f t="shared" si="41"/>
        <v>40</v>
      </c>
      <c r="BJ96" s="3">
        <f t="shared" si="35"/>
        <v>0</v>
      </c>
      <c r="BK96" s="15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2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2</v>
      </c>
      <c r="CF96" s="3">
        <v>0</v>
      </c>
      <c r="CG96" s="3">
        <v>0</v>
      </c>
      <c r="CH96" s="3">
        <v>0</v>
      </c>
      <c r="CI96" s="1">
        <f t="shared" si="42"/>
        <v>4</v>
      </c>
      <c r="CJ96" s="1">
        <f t="shared" si="43"/>
        <v>4</v>
      </c>
      <c r="CK96" s="3">
        <f t="shared" si="30"/>
        <v>0</v>
      </c>
      <c r="CL96" s="3">
        <f t="shared" si="31"/>
        <v>0</v>
      </c>
      <c r="CM96" s="1">
        <f t="shared" si="44"/>
        <v>4</v>
      </c>
      <c r="CN96" s="1">
        <f t="shared" si="45"/>
        <v>4</v>
      </c>
      <c r="CO96" s="46">
        <v>-1.9</v>
      </c>
      <c r="CP96">
        <v>55.8</v>
      </c>
      <c r="CQ96">
        <v>141</v>
      </c>
      <c r="CR96">
        <v>30</v>
      </c>
      <c r="CS96" s="3">
        <f t="shared" si="46"/>
        <v>42.87</v>
      </c>
      <c r="CT96">
        <v>4</v>
      </c>
      <c r="CU96">
        <v>100</v>
      </c>
      <c r="CW96" t="s">
        <v>189</v>
      </c>
      <c r="CX96" t="s">
        <v>189</v>
      </c>
      <c r="CY96" s="15">
        <v>0</v>
      </c>
      <c r="CZ96" s="3">
        <v>0</v>
      </c>
      <c r="DA96" s="3">
        <v>0</v>
      </c>
      <c r="DB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2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5">
        <v>0</v>
      </c>
      <c r="DP96" s="3">
        <v>0</v>
      </c>
      <c r="DQ96" s="3">
        <v>0</v>
      </c>
      <c r="DR96" s="3">
        <v>0</v>
      </c>
      <c r="DS96" s="51">
        <v>0</v>
      </c>
      <c r="DT96" s="3">
        <v>0</v>
      </c>
      <c r="DU96" s="3">
        <v>0</v>
      </c>
      <c r="DV96" s="3">
        <v>0</v>
      </c>
      <c r="DW96" s="3">
        <v>0</v>
      </c>
      <c r="DX96" s="51">
        <v>0</v>
      </c>
      <c r="DY96" s="3">
        <v>0</v>
      </c>
      <c r="DZ96" s="3">
        <v>0</v>
      </c>
      <c r="EA96" s="3">
        <v>0</v>
      </c>
      <c r="EB96" s="3">
        <v>0</v>
      </c>
      <c r="EC96" s="51">
        <v>0</v>
      </c>
      <c r="ED96" s="3">
        <v>0</v>
      </c>
      <c r="EE96" s="1">
        <v>0</v>
      </c>
      <c r="EF96" s="3">
        <v>0</v>
      </c>
      <c r="EG96" s="1">
        <v>1</v>
      </c>
      <c r="EH96" s="3">
        <v>0</v>
      </c>
      <c r="EI96" s="2" t="s">
        <v>327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2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2" t="s">
        <v>189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16" t="s">
        <v>189</v>
      </c>
    </row>
    <row r="97" spans="1:158">
      <c r="A97" t="s">
        <v>245</v>
      </c>
      <c r="B97" t="s">
        <v>70</v>
      </c>
      <c r="C97" t="s">
        <v>8</v>
      </c>
      <c r="D97">
        <v>7</v>
      </c>
      <c r="E97" t="s">
        <v>186</v>
      </c>
      <c r="F97" s="2" t="str">
        <f t="shared" si="49"/>
        <v>PSME-L-7C</v>
      </c>
      <c r="H97" s="3">
        <v>48.006259999999997</v>
      </c>
      <c r="J97" s="1">
        <v>123.58686</v>
      </c>
      <c r="L97" s="3">
        <v>400</v>
      </c>
      <c r="M97" s="3">
        <v>-53.3</v>
      </c>
      <c r="N97" s="3">
        <v>304</v>
      </c>
      <c r="O97" s="15">
        <v>64.599999999999994</v>
      </c>
      <c r="P97" s="16">
        <v>5.2</v>
      </c>
      <c r="Q97" s="3">
        <v>20</v>
      </c>
      <c r="R97" s="3">
        <v>0</v>
      </c>
      <c r="S97" s="3">
        <v>0</v>
      </c>
      <c r="T97" s="3">
        <v>0</v>
      </c>
      <c r="U97">
        <v>7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3">
        <f t="shared" si="33"/>
        <v>280</v>
      </c>
      <c r="AZ97" s="3">
        <f t="shared" si="50"/>
        <v>140</v>
      </c>
      <c r="BA97" s="3">
        <f t="shared" si="51"/>
        <v>140</v>
      </c>
      <c r="BB97" s="3">
        <f t="shared" si="34"/>
        <v>0</v>
      </c>
      <c r="BC97" s="3">
        <f t="shared" si="52"/>
        <v>140</v>
      </c>
      <c r="BD97" s="3">
        <f t="shared" si="36"/>
        <v>140</v>
      </c>
      <c r="BE97" s="3">
        <f t="shared" si="37"/>
        <v>140</v>
      </c>
      <c r="BF97" s="3">
        <f t="shared" si="38"/>
        <v>0</v>
      </c>
      <c r="BG97" s="3">
        <f t="shared" si="39"/>
        <v>140</v>
      </c>
      <c r="BH97" s="3">
        <f t="shared" si="40"/>
        <v>280</v>
      </c>
      <c r="BI97" s="3">
        <f t="shared" si="41"/>
        <v>0</v>
      </c>
      <c r="BJ97" s="3">
        <f t="shared" si="35"/>
        <v>0</v>
      </c>
      <c r="BK97" s="15">
        <v>0</v>
      </c>
      <c r="BL97" s="3">
        <v>0</v>
      </c>
      <c r="BM97" s="3">
        <v>2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1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0</v>
      </c>
      <c r="CG97" s="3">
        <v>0</v>
      </c>
      <c r="CH97" s="3">
        <v>0</v>
      </c>
      <c r="CI97" s="1">
        <f t="shared" si="42"/>
        <v>4</v>
      </c>
      <c r="CJ97" s="1">
        <f t="shared" si="43"/>
        <v>4</v>
      </c>
      <c r="CK97" s="3">
        <f t="shared" si="30"/>
        <v>2</v>
      </c>
      <c r="CL97" s="3">
        <f t="shared" si="31"/>
        <v>2</v>
      </c>
      <c r="CM97" s="1">
        <f t="shared" si="44"/>
        <v>2</v>
      </c>
      <c r="CN97" s="1">
        <f t="shared" si="45"/>
        <v>2</v>
      </c>
      <c r="CO97" s="46">
        <v>-10.1</v>
      </c>
      <c r="CP97">
        <v>46.2</v>
      </c>
      <c r="CQ97">
        <v>103</v>
      </c>
      <c r="CR97">
        <v>23</v>
      </c>
      <c r="CS97" s="3">
        <f t="shared" si="46"/>
        <v>26.012999999999998</v>
      </c>
      <c r="CT97">
        <v>5</v>
      </c>
      <c r="CU97">
        <v>50</v>
      </c>
      <c r="CW97" t="s">
        <v>189</v>
      </c>
      <c r="CX97" t="s">
        <v>189</v>
      </c>
      <c r="CY97" s="15">
        <v>0</v>
      </c>
      <c r="CZ97" s="3">
        <v>0</v>
      </c>
      <c r="DA97" s="3">
        <v>0</v>
      </c>
      <c r="DB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2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5">
        <v>0</v>
      </c>
      <c r="DP97" s="3">
        <v>0</v>
      </c>
      <c r="DQ97" s="3">
        <v>0</v>
      </c>
      <c r="DR97" s="3">
        <v>0</v>
      </c>
      <c r="DS97" s="51">
        <v>0</v>
      </c>
      <c r="DT97" s="3">
        <v>0</v>
      </c>
      <c r="DU97" s="3">
        <v>0</v>
      </c>
      <c r="DV97" s="3">
        <v>0</v>
      </c>
      <c r="DW97" s="3">
        <v>0</v>
      </c>
      <c r="DX97" s="51">
        <v>0</v>
      </c>
      <c r="DY97" s="3">
        <v>0</v>
      </c>
      <c r="DZ97" s="3">
        <v>0</v>
      </c>
      <c r="EA97" s="3">
        <v>0</v>
      </c>
      <c r="EB97" s="3">
        <v>0</v>
      </c>
      <c r="EC97" s="51">
        <v>0</v>
      </c>
      <c r="ED97" s="3">
        <v>0</v>
      </c>
      <c r="EE97" s="1">
        <v>0</v>
      </c>
      <c r="EF97" s="3">
        <v>0</v>
      </c>
      <c r="EG97" s="1">
        <v>0</v>
      </c>
      <c r="EH97" s="3">
        <v>0</v>
      </c>
      <c r="EI97" s="2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2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2" t="s">
        <v>189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16" t="s">
        <v>189</v>
      </c>
    </row>
    <row r="98" spans="1:158">
      <c r="A98" t="s">
        <v>245</v>
      </c>
      <c r="B98" t="s">
        <v>70</v>
      </c>
      <c r="C98" t="s">
        <v>8</v>
      </c>
      <c r="D98">
        <v>7</v>
      </c>
      <c r="E98" t="s">
        <v>187</v>
      </c>
      <c r="F98" s="2" t="str">
        <f t="shared" si="49"/>
        <v>PSME-L-7N</v>
      </c>
      <c r="H98" s="3">
        <v>48.006050000000002</v>
      </c>
      <c r="J98" s="1">
        <v>123.58665000000001</v>
      </c>
      <c r="L98" s="3">
        <v>413</v>
      </c>
      <c r="M98" s="3">
        <v>-55.1</v>
      </c>
      <c r="N98" s="3">
        <v>290</v>
      </c>
      <c r="O98" s="15">
        <v>57.9</v>
      </c>
      <c r="P98" s="16">
        <v>3.4</v>
      </c>
      <c r="Q98" s="3">
        <v>20</v>
      </c>
      <c r="R98" s="3">
        <v>0</v>
      </c>
      <c r="S98" s="3">
        <v>0</v>
      </c>
      <c r="T98" s="3">
        <v>0</v>
      </c>
      <c r="U98">
        <v>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3">
        <f t="shared" si="33"/>
        <v>280</v>
      </c>
      <c r="AZ98" s="3">
        <f t="shared" si="50"/>
        <v>180</v>
      </c>
      <c r="BA98" s="3">
        <f t="shared" si="51"/>
        <v>180</v>
      </c>
      <c r="BB98" s="3">
        <f t="shared" si="34"/>
        <v>0</v>
      </c>
      <c r="BC98" s="3">
        <f t="shared" si="52"/>
        <v>180</v>
      </c>
      <c r="BD98" s="3">
        <f t="shared" si="36"/>
        <v>100</v>
      </c>
      <c r="BE98" s="3">
        <f t="shared" si="37"/>
        <v>100</v>
      </c>
      <c r="BF98" s="3">
        <f t="shared" si="38"/>
        <v>0</v>
      </c>
      <c r="BG98" s="3">
        <f t="shared" si="39"/>
        <v>100</v>
      </c>
      <c r="BH98" s="3">
        <f t="shared" si="40"/>
        <v>280</v>
      </c>
      <c r="BI98" s="3">
        <f t="shared" si="41"/>
        <v>0</v>
      </c>
      <c r="BJ98" s="3">
        <f t="shared" si="35"/>
        <v>0</v>
      </c>
      <c r="BK98" s="15">
        <v>0</v>
      </c>
      <c r="BL98" s="3">
        <v>0</v>
      </c>
      <c r="BM98" s="3">
        <v>1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3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1">
        <f t="shared" si="42"/>
        <v>4</v>
      </c>
      <c r="CJ98" s="1">
        <f t="shared" si="43"/>
        <v>4</v>
      </c>
      <c r="CK98" s="3">
        <f t="shared" si="30"/>
        <v>1</v>
      </c>
      <c r="CL98" s="3">
        <f t="shared" si="31"/>
        <v>1</v>
      </c>
      <c r="CM98" s="1">
        <f t="shared" si="44"/>
        <v>3</v>
      </c>
      <c r="CN98" s="1">
        <f t="shared" si="45"/>
        <v>3</v>
      </c>
      <c r="CO98" s="46">
        <v>-22.7</v>
      </c>
      <c r="CP98">
        <v>33.299999999999997</v>
      </c>
      <c r="CQ98">
        <v>113</v>
      </c>
      <c r="CR98">
        <v>26</v>
      </c>
      <c r="CS98" s="3">
        <f t="shared" si="46"/>
        <v>35.281999999999996</v>
      </c>
      <c r="CT98">
        <v>3</v>
      </c>
      <c r="CU98">
        <v>90</v>
      </c>
      <c r="CW98" t="s">
        <v>189</v>
      </c>
      <c r="CX98" t="s">
        <v>189</v>
      </c>
      <c r="CY98" s="15">
        <v>0</v>
      </c>
      <c r="CZ98" s="3">
        <v>0</v>
      </c>
      <c r="DA98" s="3">
        <v>0</v>
      </c>
      <c r="DB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2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5">
        <v>0</v>
      </c>
      <c r="DP98" s="3">
        <v>0</v>
      </c>
      <c r="DQ98" s="3">
        <v>0</v>
      </c>
      <c r="DR98" s="3">
        <v>0</v>
      </c>
      <c r="DS98" s="51">
        <v>0</v>
      </c>
      <c r="DT98" s="3">
        <v>0</v>
      </c>
      <c r="DU98" s="3">
        <v>0</v>
      </c>
      <c r="DV98" s="3">
        <v>0</v>
      </c>
      <c r="DW98" s="3">
        <v>0</v>
      </c>
      <c r="DX98" s="51">
        <v>0</v>
      </c>
      <c r="DY98" s="3">
        <v>0</v>
      </c>
      <c r="DZ98" s="3">
        <v>0</v>
      </c>
      <c r="EA98" s="3">
        <v>0</v>
      </c>
      <c r="EB98" s="3">
        <v>0</v>
      </c>
      <c r="EC98" s="51">
        <v>0</v>
      </c>
      <c r="ED98" s="3">
        <v>0</v>
      </c>
      <c r="EE98" s="1">
        <v>0</v>
      </c>
      <c r="EF98" s="3">
        <v>0</v>
      </c>
      <c r="EG98" s="1">
        <v>0</v>
      </c>
      <c r="EH98" s="3">
        <v>0</v>
      </c>
      <c r="EI98" s="2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2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2" t="s">
        <v>189</v>
      </c>
      <c r="EW98" s="3">
        <v>17</v>
      </c>
      <c r="EX98" s="1">
        <v>2</v>
      </c>
      <c r="EY98" s="1">
        <v>0</v>
      </c>
      <c r="EZ98" s="3">
        <v>0</v>
      </c>
      <c r="FA98" s="3">
        <v>0</v>
      </c>
      <c r="FB98" s="16">
        <v>5</v>
      </c>
    </row>
    <row r="99" spans="1:158">
      <c r="A99" t="s">
        <v>245</v>
      </c>
      <c r="B99" t="s">
        <v>70</v>
      </c>
      <c r="C99" t="s">
        <v>8</v>
      </c>
      <c r="D99">
        <v>8</v>
      </c>
      <c r="E99" t="s">
        <v>186</v>
      </c>
      <c r="F99" s="2" t="str">
        <f t="shared" si="49"/>
        <v>PSME-L-8C</v>
      </c>
      <c r="H99" s="3">
        <v>48.006430000000002</v>
      </c>
      <c r="J99" s="1">
        <v>123.58542</v>
      </c>
      <c r="L99" s="3">
        <v>473</v>
      </c>
      <c r="M99" s="3">
        <v>-51.1</v>
      </c>
      <c r="N99" s="3">
        <v>306</v>
      </c>
      <c r="O99" s="15">
        <v>99.4</v>
      </c>
      <c r="P99" s="16">
        <v>8</v>
      </c>
      <c r="Q99" s="3">
        <v>20</v>
      </c>
      <c r="R99" s="3">
        <v>0</v>
      </c>
      <c r="S99" s="3">
        <v>0</v>
      </c>
      <c r="T99" s="3">
        <v>0</v>
      </c>
      <c r="U99">
        <v>9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3">
        <f t="shared" ref="AY99:AY130" si="53">SUM(R99:AX99)*Q99</f>
        <v>340</v>
      </c>
      <c r="AZ99" s="3">
        <f t="shared" si="50"/>
        <v>180</v>
      </c>
      <c r="BA99" s="3">
        <f t="shared" si="51"/>
        <v>180</v>
      </c>
      <c r="BB99" s="3">
        <f t="shared" ref="BB99:BB130" si="54">BC99-AZ99</f>
        <v>0</v>
      </c>
      <c r="BC99" s="3">
        <f t="shared" si="52"/>
        <v>180</v>
      </c>
      <c r="BD99" s="3">
        <f t="shared" si="36"/>
        <v>160</v>
      </c>
      <c r="BE99" s="3">
        <f t="shared" si="37"/>
        <v>160</v>
      </c>
      <c r="BF99" s="3">
        <f t="shared" si="38"/>
        <v>0</v>
      </c>
      <c r="BG99" s="3">
        <f t="shared" si="39"/>
        <v>160</v>
      </c>
      <c r="BH99" s="3">
        <f t="shared" si="40"/>
        <v>340</v>
      </c>
      <c r="BI99" s="3">
        <f t="shared" si="41"/>
        <v>0</v>
      </c>
      <c r="BJ99" s="3">
        <f t="shared" ref="BJ99:BJ130" si="55">(T99+W99+Z99+AC99+AF99+AI99+AL99+AO99+AR99+AU99+AX99)*Q99</f>
        <v>0</v>
      </c>
      <c r="BK99" s="15">
        <v>0</v>
      </c>
      <c r="BL99" s="3">
        <v>0</v>
      </c>
      <c r="BM99" s="3">
        <v>2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1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1</v>
      </c>
      <c r="CF99" s="3">
        <v>0</v>
      </c>
      <c r="CG99" s="3">
        <v>0</v>
      </c>
      <c r="CH99" s="3">
        <v>0</v>
      </c>
      <c r="CI99" s="1">
        <f t="shared" si="42"/>
        <v>4</v>
      </c>
      <c r="CJ99" s="1">
        <f t="shared" si="43"/>
        <v>4</v>
      </c>
      <c r="CK99" s="3">
        <f t="shared" si="30"/>
        <v>2</v>
      </c>
      <c r="CL99" s="3">
        <f t="shared" si="31"/>
        <v>2</v>
      </c>
      <c r="CM99" s="1">
        <f t="shared" si="44"/>
        <v>2</v>
      </c>
      <c r="CN99" s="1">
        <f t="shared" si="45"/>
        <v>2</v>
      </c>
      <c r="CO99" s="46">
        <v>-7.2</v>
      </c>
      <c r="CP99">
        <v>56.4</v>
      </c>
      <c r="CQ99">
        <v>141</v>
      </c>
      <c r="CR99">
        <v>31</v>
      </c>
      <c r="CS99" s="3">
        <f t="shared" si="46"/>
        <v>45.942</v>
      </c>
      <c r="CT99">
        <v>4</v>
      </c>
      <c r="CU99">
        <v>30</v>
      </c>
      <c r="CW99" t="s">
        <v>189</v>
      </c>
      <c r="CX99" t="s">
        <v>189</v>
      </c>
      <c r="CY99" s="15">
        <v>0</v>
      </c>
      <c r="CZ99" s="3">
        <v>0</v>
      </c>
      <c r="DA99" s="3">
        <v>0</v>
      </c>
      <c r="DB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2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5">
        <v>0</v>
      </c>
      <c r="DP99" s="3">
        <v>0</v>
      </c>
      <c r="DQ99" s="3">
        <v>0</v>
      </c>
      <c r="DR99" s="3">
        <v>0</v>
      </c>
      <c r="DS99" s="51">
        <v>0</v>
      </c>
      <c r="DT99" s="3">
        <v>0</v>
      </c>
      <c r="DU99" s="3">
        <v>0</v>
      </c>
      <c r="DV99" s="3">
        <v>0</v>
      </c>
      <c r="DW99" s="3">
        <v>0</v>
      </c>
      <c r="DX99" s="51">
        <v>0</v>
      </c>
      <c r="DY99" s="3">
        <v>0</v>
      </c>
      <c r="DZ99" s="3">
        <v>0</v>
      </c>
      <c r="EA99" s="3">
        <v>0</v>
      </c>
      <c r="EB99" s="3">
        <v>0</v>
      </c>
      <c r="EC99" s="51">
        <v>0</v>
      </c>
      <c r="ED99" s="3">
        <v>0</v>
      </c>
      <c r="EE99" s="1">
        <v>0</v>
      </c>
      <c r="EF99" s="3">
        <v>0</v>
      </c>
      <c r="EG99" s="1">
        <v>0</v>
      </c>
      <c r="EH99" s="3">
        <v>0</v>
      </c>
      <c r="EI99" s="2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2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2" t="s">
        <v>189</v>
      </c>
      <c r="EW99" s="3">
        <v>0</v>
      </c>
      <c r="EX99" s="3">
        <v>0</v>
      </c>
      <c r="EY99" s="3">
        <v>0</v>
      </c>
      <c r="EZ99" s="3">
        <v>0</v>
      </c>
      <c r="FA99" s="1">
        <v>0</v>
      </c>
      <c r="FB99" s="16" t="s">
        <v>189</v>
      </c>
    </row>
    <row r="100" spans="1:158">
      <c r="A100" t="s">
        <v>245</v>
      </c>
      <c r="B100" t="s">
        <v>70</v>
      </c>
      <c r="C100" t="s">
        <v>8</v>
      </c>
      <c r="D100">
        <v>8</v>
      </c>
      <c r="E100" t="s">
        <v>187</v>
      </c>
      <c r="F100" s="2" t="str">
        <f t="shared" si="49"/>
        <v>PSME-L-8N</v>
      </c>
      <c r="H100" s="3">
        <v>48.006349999999998</v>
      </c>
      <c r="J100" s="1">
        <v>123.58516</v>
      </c>
      <c r="L100" s="3">
        <v>440</v>
      </c>
      <c r="M100" s="3">
        <v>-48.4</v>
      </c>
      <c r="N100" s="3">
        <v>300</v>
      </c>
      <c r="O100" s="15">
        <v>84.8</v>
      </c>
      <c r="P100" s="16">
        <v>4.5</v>
      </c>
      <c r="Q100" s="3">
        <v>20</v>
      </c>
      <c r="R100" s="3">
        <v>0</v>
      </c>
      <c r="S100" s="3">
        <v>0</v>
      </c>
      <c r="T100" s="3">
        <v>0</v>
      </c>
      <c r="U100">
        <v>10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3">
        <f t="shared" si="53"/>
        <v>320</v>
      </c>
      <c r="AZ100" s="3">
        <f t="shared" si="50"/>
        <v>200</v>
      </c>
      <c r="BA100" s="3">
        <f t="shared" si="51"/>
        <v>200</v>
      </c>
      <c r="BB100" s="3">
        <f t="shared" si="54"/>
        <v>0</v>
      </c>
      <c r="BC100" s="3">
        <f t="shared" si="52"/>
        <v>200</v>
      </c>
      <c r="BD100" s="3">
        <f t="shared" si="36"/>
        <v>120</v>
      </c>
      <c r="BE100" s="3">
        <f t="shared" si="37"/>
        <v>120</v>
      </c>
      <c r="BF100" s="3">
        <f t="shared" si="38"/>
        <v>0</v>
      </c>
      <c r="BG100" s="3">
        <f t="shared" si="39"/>
        <v>120</v>
      </c>
      <c r="BH100" s="3">
        <f t="shared" si="40"/>
        <v>320</v>
      </c>
      <c r="BI100" s="3">
        <f t="shared" si="41"/>
        <v>0</v>
      </c>
      <c r="BJ100" s="3">
        <f t="shared" si="55"/>
        <v>0</v>
      </c>
      <c r="BK100" s="15">
        <v>0</v>
      </c>
      <c r="BL100" s="3">
        <v>0</v>
      </c>
      <c r="BM100" s="3">
        <v>1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2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1">
        <f t="shared" si="42"/>
        <v>3</v>
      </c>
      <c r="CJ100" s="1">
        <f t="shared" si="43"/>
        <v>3</v>
      </c>
      <c r="CK100" s="3">
        <f t="shared" si="30"/>
        <v>1</v>
      </c>
      <c r="CL100" s="3">
        <f t="shared" si="31"/>
        <v>1</v>
      </c>
      <c r="CM100" s="1">
        <f t="shared" si="44"/>
        <v>2</v>
      </c>
      <c r="CN100" s="1">
        <f t="shared" si="45"/>
        <v>2</v>
      </c>
      <c r="CO100" s="46">
        <v>-5.0999999999999996</v>
      </c>
      <c r="CP100">
        <v>68.099999999999994</v>
      </c>
      <c r="CQ100">
        <v>138</v>
      </c>
      <c r="CR100">
        <v>30</v>
      </c>
      <c r="CS100" s="3">
        <f t="shared" si="46"/>
        <v>42.93</v>
      </c>
      <c r="CT100">
        <v>2</v>
      </c>
      <c r="CU100">
        <v>100</v>
      </c>
      <c r="CW100" t="s">
        <v>189</v>
      </c>
      <c r="CX100" t="s">
        <v>189</v>
      </c>
      <c r="CY100" s="15">
        <v>0</v>
      </c>
      <c r="CZ100" s="3">
        <v>0</v>
      </c>
      <c r="DA100" s="3">
        <v>0</v>
      </c>
      <c r="DB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2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5">
        <v>0</v>
      </c>
      <c r="DP100" s="3">
        <v>0</v>
      </c>
      <c r="DQ100" s="3">
        <v>0</v>
      </c>
      <c r="DR100" s="3">
        <v>0</v>
      </c>
      <c r="DS100" s="51">
        <v>0</v>
      </c>
      <c r="DT100" s="3">
        <v>0</v>
      </c>
      <c r="DU100" s="3">
        <v>0</v>
      </c>
      <c r="DV100" s="3">
        <v>0</v>
      </c>
      <c r="DW100" s="3">
        <v>0</v>
      </c>
      <c r="DX100" s="51">
        <v>0</v>
      </c>
      <c r="DY100" s="3">
        <v>0</v>
      </c>
      <c r="DZ100" s="3">
        <v>0</v>
      </c>
      <c r="EA100" s="3">
        <v>0</v>
      </c>
      <c r="EB100" s="3">
        <v>0</v>
      </c>
      <c r="EC100" s="51">
        <v>0</v>
      </c>
      <c r="ED100" s="3">
        <v>0</v>
      </c>
      <c r="EE100" s="1">
        <v>0</v>
      </c>
      <c r="EF100" s="3">
        <v>0</v>
      </c>
      <c r="EG100" s="1">
        <v>0</v>
      </c>
      <c r="EH100" s="3">
        <v>1</v>
      </c>
      <c r="EI100" s="2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2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2" t="s">
        <v>189</v>
      </c>
      <c r="EW100" s="3">
        <v>0</v>
      </c>
      <c r="EX100" s="3">
        <v>0</v>
      </c>
      <c r="EY100" s="3">
        <v>0</v>
      </c>
      <c r="EZ100" s="3">
        <v>0</v>
      </c>
      <c r="FA100" s="1">
        <v>0</v>
      </c>
      <c r="FB100" s="16" t="s">
        <v>189</v>
      </c>
    </row>
    <row r="101" spans="1:158">
      <c r="A101" t="s">
        <v>245</v>
      </c>
      <c r="B101" t="s">
        <v>70</v>
      </c>
      <c r="C101" t="s">
        <v>8</v>
      </c>
      <c r="D101">
        <v>9</v>
      </c>
      <c r="E101" t="s">
        <v>186</v>
      </c>
      <c r="F101" s="2" t="str">
        <f t="shared" si="49"/>
        <v>PSME-L-9C</v>
      </c>
      <c r="H101" s="3">
        <v>48.007710000000003</v>
      </c>
      <c r="J101" s="1">
        <v>123.58481999999999</v>
      </c>
      <c r="L101" s="3">
        <v>449</v>
      </c>
      <c r="M101" s="3">
        <v>-40</v>
      </c>
      <c r="N101" s="3">
        <v>285</v>
      </c>
      <c r="O101" s="15">
        <v>84.2</v>
      </c>
      <c r="P101" s="16">
        <v>7</v>
      </c>
      <c r="Q101" s="3">
        <v>20</v>
      </c>
      <c r="R101" s="3">
        <v>0</v>
      </c>
      <c r="S101" s="3">
        <v>0</v>
      </c>
      <c r="T101" s="3">
        <v>0</v>
      </c>
      <c r="U101">
        <v>13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3">
        <f t="shared" si="53"/>
        <v>340</v>
      </c>
      <c r="AZ101" s="3">
        <f t="shared" si="50"/>
        <v>260</v>
      </c>
      <c r="BA101" s="3">
        <f t="shared" si="51"/>
        <v>260</v>
      </c>
      <c r="BB101" s="3">
        <f t="shared" si="54"/>
        <v>0</v>
      </c>
      <c r="BC101" s="3">
        <f t="shared" si="52"/>
        <v>260</v>
      </c>
      <c r="BD101" s="3">
        <f t="shared" si="36"/>
        <v>80</v>
      </c>
      <c r="BE101" s="3">
        <f t="shared" si="37"/>
        <v>80</v>
      </c>
      <c r="BF101" s="3">
        <f t="shared" si="38"/>
        <v>0</v>
      </c>
      <c r="BG101" s="3">
        <f t="shared" si="39"/>
        <v>80</v>
      </c>
      <c r="BH101" s="3">
        <f t="shared" si="40"/>
        <v>340</v>
      </c>
      <c r="BI101" s="3">
        <f t="shared" si="41"/>
        <v>0</v>
      </c>
      <c r="BJ101" s="3">
        <f t="shared" si="55"/>
        <v>0</v>
      </c>
      <c r="BK101" s="15">
        <v>0</v>
      </c>
      <c r="BL101" s="3">
        <v>0</v>
      </c>
      <c r="BM101" s="3">
        <v>3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1</v>
      </c>
      <c r="CF101" s="3">
        <v>0</v>
      </c>
      <c r="CG101" s="3">
        <v>0</v>
      </c>
      <c r="CH101" s="3">
        <v>0</v>
      </c>
      <c r="CI101" s="1">
        <f t="shared" si="42"/>
        <v>4</v>
      </c>
      <c r="CJ101" s="1">
        <f t="shared" si="43"/>
        <v>4</v>
      </c>
      <c r="CK101" s="3">
        <f t="shared" si="30"/>
        <v>3</v>
      </c>
      <c r="CL101" s="3">
        <f t="shared" si="31"/>
        <v>3</v>
      </c>
      <c r="CM101" s="1">
        <f t="shared" si="44"/>
        <v>1</v>
      </c>
      <c r="CN101" s="1">
        <f t="shared" si="45"/>
        <v>1</v>
      </c>
      <c r="CO101" s="46">
        <v>-12.2</v>
      </c>
      <c r="CP101">
        <v>39.6</v>
      </c>
      <c r="CQ101">
        <v>120</v>
      </c>
      <c r="CR101">
        <v>35</v>
      </c>
      <c r="CS101" s="3">
        <f t="shared" si="46"/>
        <v>46.27</v>
      </c>
      <c r="CT101">
        <v>5</v>
      </c>
      <c r="CU101">
        <v>75</v>
      </c>
      <c r="CW101" t="s">
        <v>189</v>
      </c>
      <c r="CX101" t="s">
        <v>189</v>
      </c>
      <c r="CY101" s="15">
        <v>0</v>
      </c>
      <c r="CZ101" s="3">
        <v>0</v>
      </c>
      <c r="DA101" s="3">
        <v>0</v>
      </c>
      <c r="DB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2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5">
        <v>0</v>
      </c>
      <c r="DP101" s="3">
        <v>0</v>
      </c>
      <c r="DQ101" s="3">
        <v>0</v>
      </c>
      <c r="DR101" s="3">
        <v>0</v>
      </c>
      <c r="DS101" s="51">
        <v>0</v>
      </c>
      <c r="DT101" s="3">
        <v>0</v>
      </c>
      <c r="DU101" s="3">
        <v>0</v>
      </c>
      <c r="DV101" s="3">
        <v>0</v>
      </c>
      <c r="DW101" s="3">
        <v>0</v>
      </c>
      <c r="DX101" s="51">
        <v>0</v>
      </c>
      <c r="DY101" s="3">
        <v>0</v>
      </c>
      <c r="DZ101" s="3">
        <v>0</v>
      </c>
      <c r="EA101" s="3">
        <v>0</v>
      </c>
      <c r="EB101" s="3">
        <v>0</v>
      </c>
      <c r="EC101" s="51">
        <v>0</v>
      </c>
      <c r="ED101" s="3">
        <v>0</v>
      </c>
      <c r="EE101" s="1">
        <v>0</v>
      </c>
      <c r="EF101" s="3">
        <v>0</v>
      </c>
      <c r="EG101" s="1">
        <v>0</v>
      </c>
      <c r="EH101" s="3">
        <v>0</v>
      </c>
      <c r="EI101" s="2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2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2" t="s">
        <v>189</v>
      </c>
      <c r="EW101" s="3">
        <v>0</v>
      </c>
      <c r="EX101" s="3">
        <v>0</v>
      </c>
      <c r="EY101" s="3">
        <v>0</v>
      </c>
      <c r="EZ101" s="3">
        <v>0</v>
      </c>
      <c r="FA101" s="3">
        <v>1</v>
      </c>
      <c r="FB101" s="16" t="s">
        <v>189</v>
      </c>
    </row>
    <row r="102" spans="1:158">
      <c r="A102" t="s">
        <v>245</v>
      </c>
      <c r="B102" t="s">
        <v>70</v>
      </c>
      <c r="C102" t="s">
        <v>8</v>
      </c>
      <c r="D102">
        <v>9</v>
      </c>
      <c r="E102" t="s">
        <v>187</v>
      </c>
      <c r="F102" s="2" t="str">
        <f t="shared" si="49"/>
        <v>PSME-L-9N</v>
      </c>
      <c r="H102" s="3">
        <v>48.00761</v>
      </c>
      <c r="J102" s="1">
        <v>123.58452</v>
      </c>
      <c r="L102" s="3">
        <v>438</v>
      </c>
      <c r="M102" s="3">
        <v>-42.4</v>
      </c>
      <c r="N102" s="3">
        <v>292</v>
      </c>
      <c r="O102" s="15">
        <v>80.2</v>
      </c>
      <c r="P102" s="16">
        <v>7.5</v>
      </c>
      <c r="Q102" s="3">
        <v>20</v>
      </c>
      <c r="R102" s="3">
        <v>0</v>
      </c>
      <c r="S102" s="3">
        <v>0</v>
      </c>
      <c r="T102" s="3">
        <v>0</v>
      </c>
      <c r="U102">
        <v>9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3">
        <f t="shared" si="53"/>
        <v>300</v>
      </c>
      <c r="AZ102" s="3">
        <f t="shared" si="50"/>
        <v>180</v>
      </c>
      <c r="BA102" s="3">
        <f t="shared" si="51"/>
        <v>180</v>
      </c>
      <c r="BB102" s="3">
        <f t="shared" si="54"/>
        <v>0</v>
      </c>
      <c r="BC102" s="3">
        <f t="shared" si="52"/>
        <v>180</v>
      </c>
      <c r="BD102" s="3">
        <f t="shared" si="36"/>
        <v>120</v>
      </c>
      <c r="BE102" s="3">
        <f t="shared" si="37"/>
        <v>120</v>
      </c>
      <c r="BF102" s="3">
        <f t="shared" si="38"/>
        <v>0</v>
      </c>
      <c r="BG102" s="3">
        <f t="shared" si="39"/>
        <v>120</v>
      </c>
      <c r="BH102" s="3">
        <f t="shared" si="40"/>
        <v>300</v>
      </c>
      <c r="BI102" s="3">
        <f t="shared" si="41"/>
        <v>0</v>
      </c>
      <c r="BJ102" s="3">
        <f t="shared" si="55"/>
        <v>0</v>
      </c>
      <c r="BK102" s="15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2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1">
        <f t="shared" si="42"/>
        <v>2</v>
      </c>
      <c r="CJ102" s="1">
        <f t="shared" si="43"/>
        <v>2</v>
      </c>
      <c r="CK102" s="3">
        <f t="shared" si="30"/>
        <v>0</v>
      </c>
      <c r="CL102" s="3">
        <f t="shared" si="31"/>
        <v>0</v>
      </c>
      <c r="CM102" s="1">
        <f t="shared" si="44"/>
        <v>2</v>
      </c>
      <c r="CN102" s="1">
        <f t="shared" si="45"/>
        <v>2</v>
      </c>
      <c r="CO102" s="46">
        <v>-9.8000000000000007</v>
      </c>
      <c r="CP102">
        <v>53.1</v>
      </c>
      <c r="CQ102">
        <v>133</v>
      </c>
      <c r="CR102">
        <v>29</v>
      </c>
      <c r="CS102" s="3">
        <f t="shared" si="46"/>
        <v>41.412000000000006</v>
      </c>
      <c r="CT102">
        <v>1</v>
      </c>
      <c r="CU102">
        <v>80</v>
      </c>
      <c r="CW102" t="s">
        <v>189</v>
      </c>
      <c r="CX102" t="s">
        <v>189</v>
      </c>
      <c r="CY102" s="15">
        <v>0</v>
      </c>
      <c r="CZ102" s="3">
        <v>0</v>
      </c>
      <c r="DA102" s="3">
        <v>0</v>
      </c>
      <c r="DB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2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5">
        <v>0</v>
      </c>
      <c r="DP102" s="3">
        <v>0</v>
      </c>
      <c r="DQ102" s="3">
        <v>0</v>
      </c>
      <c r="DR102" s="3">
        <v>0</v>
      </c>
      <c r="DS102" s="51">
        <v>0</v>
      </c>
      <c r="DT102" s="3">
        <v>0</v>
      </c>
      <c r="DU102" s="3">
        <v>0</v>
      </c>
      <c r="DV102" s="3">
        <v>0</v>
      </c>
      <c r="DW102" s="3">
        <v>0</v>
      </c>
      <c r="DX102" s="51">
        <v>0</v>
      </c>
      <c r="DY102" s="3">
        <v>0</v>
      </c>
      <c r="DZ102" s="3">
        <v>0</v>
      </c>
      <c r="EA102" s="3">
        <v>0</v>
      </c>
      <c r="EB102" s="3">
        <v>0</v>
      </c>
      <c r="EC102" s="51">
        <v>0</v>
      </c>
      <c r="ED102" s="3">
        <v>0</v>
      </c>
      <c r="EE102" s="1">
        <v>2</v>
      </c>
      <c r="EF102" s="3">
        <v>0</v>
      </c>
      <c r="EG102" s="1">
        <v>1</v>
      </c>
      <c r="EH102" s="3">
        <v>3</v>
      </c>
      <c r="EI102" s="2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2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2" t="s">
        <v>189</v>
      </c>
      <c r="EW102" s="3">
        <v>0</v>
      </c>
      <c r="EX102" s="3">
        <v>0</v>
      </c>
      <c r="EY102" s="3">
        <v>0</v>
      </c>
      <c r="EZ102" s="3">
        <v>0</v>
      </c>
      <c r="FA102" s="3">
        <v>2</v>
      </c>
      <c r="FB102" s="16" t="s">
        <v>189</v>
      </c>
    </row>
    <row r="103" spans="1:158">
      <c r="A103" t="s">
        <v>245</v>
      </c>
      <c r="B103" t="s">
        <v>70</v>
      </c>
      <c r="C103" t="s">
        <v>8</v>
      </c>
      <c r="D103">
        <v>10</v>
      </c>
      <c r="E103" t="s">
        <v>186</v>
      </c>
      <c r="F103" s="2" t="str">
        <f t="shared" si="49"/>
        <v>PSME-L-10C</v>
      </c>
      <c r="H103" s="3">
        <v>48.008589999999998</v>
      </c>
      <c r="J103" s="1">
        <v>123.58417</v>
      </c>
      <c r="L103" s="3">
        <v>420</v>
      </c>
      <c r="M103" s="3">
        <v>-45.5</v>
      </c>
      <c r="N103" s="3">
        <v>286</v>
      </c>
      <c r="O103" s="15">
        <v>82.2</v>
      </c>
      <c r="P103" s="16">
        <v>4.5</v>
      </c>
      <c r="Q103" s="3">
        <v>20</v>
      </c>
      <c r="R103" s="3">
        <v>0</v>
      </c>
      <c r="S103" s="3">
        <v>0</v>
      </c>
      <c r="T103" s="3">
        <v>0</v>
      </c>
      <c r="U103">
        <v>9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3">
        <f t="shared" si="53"/>
        <v>420</v>
      </c>
      <c r="AZ103" s="3">
        <f t="shared" si="50"/>
        <v>180</v>
      </c>
      <c r="BA103" s="3">
        <f t="shared" si="51"/>
        <v>180</v>
      </c>
      <c r="BB103" s="3">
        <f t="shared" si="54"/>
        <v>0</v>
      </c>
      <c r="BC103" s="3">
        <f t="shared" si="52"/>
        <v>180</v>
      </c>
      <c r="BD103" s="3">
        <f t="shared" si="36"/>
        <v>240</v>
      </c>
      <c r="BE103" s="3">
        <f t="shared" si="37"/>
        <v>240</v>
      </c>
      <c r="BF103" s="3">
        <f t="shared" si="38"/>
        <v>0</v>
      </c>
      <c r="BG103" s="3">
        <f t="shared" si="39"/>
        <v>240</v>
      </c>
      <c r="BH103" s="3">
        <f t="shared" si="40"/>
        <v>420</v>
      </c>
      <c r="BI103" s="3">
        <f t="shared" si="41"/>
        <v>0</v>
      </c>
      <c r="BJ103" s="3">
        <f t="shared" si="55"/>
        <v>0</v>
      </c>
      <c r="BK103" s="15">
        <v>0</v>
      </c>
      <c r="BL103" s="3">
        <v>0</v>
      </c>
      <c r="BM103" s="3">
        <v>1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2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1">
        <f t="shared" si="42"/>
        <v>3</v>
      </c>
      <c r="CJ103" s="1">
        <f t="shared" si="43"/>
        <v>3</v>
      </c>
      <c r="CK103" s="3">
        <f t="shared" si="30"/>
        <v>1</v>
      </c>
      <c r="CL103" s="3">
        <f t="shared" si="31"/>
        <v>1</v>
      </c>
      <c r="CM103" s="1">
        <f t="shared" si="44"/>
        <v>2</v>
      </c>
      <c r="CN103" s="1">
        <f t="shared" si="45"/>
        <v>2</v>
      </c>
      <c r="CO103" s="46">
        <v>-10.8</v>
      </c>
      <c r="CP103">
        <v>42.3</v>
      </c>
      <c r="CQ103">
        <v>88.8</v>
      </c>
      <c r="CR103">
        <v>18</v>
      </c>
      <c r="CS103" s="3">
        <f t="shared" si="46"/>
        <v>17.928000000000001</v>
      </c>
      <c r="CT103">
        <v>5</v>
      </c>
      <c r="CU103">
        <v>75</v>
      </c>
      <c r="CW103" t="s">
        <v>189</v>
      </c>
      <c r="CX103" t="s">
        <v>189</v>
      </c>
      <c r="CY103" s="15">
        <v>0</v>
      </c>
      <c r="CZ103" s="3">
        <v>0</v>
      </c>
      <c r="DA103" s="3">
        <v>0</v>
      </c>
      <c r="DB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2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5">
        <v>0</v>
      </c>
      <c r="DP103" s="3">
        <v>0</v>
      </c>
      <c r="DQ103" s="3">
        <v>0</v>
      </c>
      <c r="DR103" s="3">
        <v>0</v>
      </c>
      <c r="DS103" s="51">
        <v>0</v>
      </c>
      <c r="DT103" s="3">
        <v>0</v>
      </c>
      <c r="DU103" s="3">
        <v>0</v>
      </c>
      <c r="DV103" s="3">
        <v>0</v>
      </c>
      <c r="DW103" s="3">
        <v>0</v>
      </c>
      <c r="DX103" s="51">
        <v>0</v>
      </c>
      <c r="DY103" s="3">
        <v>0</v>
      </c>
      <c r="DZ103" s="3">
        <v>0</v>
      </c>
      <c r="EA103" s="3">
        <v>0</v>
      </c>
      <c r="EB103" s="3">
        <v>0</v>
      </c>
      <c r="EC103" s="51">
        <v>0</v>
      </c>
      <c r="ED103" s="3">
        <v>5</v>
      </c>
      <c r="EE103" s="1">
        <v>4</v>
      </c>
      <c r="EF103" s="3">
        <v>0</v>
      </c>
      <c r="EG103" s="1">
        <v>0</v>
      </c>
      <c r="EH103" s="3">
        <v>0</v>
      </c>
      <c r="EI103" s="2">
        <v>0</v>
      </c>
      <c r="EJ103" s="3">
        <v>0</v>
      </c>
      <c r="EK103" s="3">
        <v>0</v>
      </c>
      <c r="EL103" s="3">
        <v>0</v>
      </c>
      <c r="EM103" s="3">
        <v>0</v>
      </c>
      <c r="EN103" s="1">
        <v>1</v>
      </c>
      <c r="EO103" s="2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2" t="s">
        <v>189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16" t="s">
        <v>189</v>
      </c>
    </row>
    <row r="104" spans="1:158">
      <c r="A104" t="s">
        <v>245</v>
      </c>
      <c r="B104" t="s">
        <v>70</v>
      </c>
      <c r="C104" t="s">
        <v>8</v>
      </c>
      <c r="D104">
        <v>10</v>
      </c>
      <c r="E104" t="s">
        <v>187</v>
      </c>
      <c r="F104" s="2" t="str">
        <f t="shared" si="49"/>
        <v>PSME-L-10N</v>
      </c>
      <c r="H104" s="3">
        <v>48.008249999999997</v>
      </c>
      <c r="J104" s="3">
        <v>123.58419000000001</v>
      </c>
      <c r="L104" s="3">
        <v>440</v>
      </c>
      <c r="M104" s="3">
        <v>-41.5</v>
      </c>
      <c r="N104" s="3">
        <v>292</v>
      </c>
      <c r="O104" s="15">
        <v>79.099999999999994</v>
      </c>
      <c r="P104" s="16">
        <v>6.5</v>
      </c>
      <c r="Q104" s="3">
        <v>20</v>
      </c>
      <c r="R104" s="3">
        <v>0</v>
      </c>
      <c r="S104" s="3">
        <v>0</v>
      </c>
      <c r="T104" s="3">
        <v>0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3">
        <f t="shared" si="53"/>
        <v>280</v>
      </c>
      <c r="AZ104" s="3">
        <f t="shared" si="50"/>
        <v>180</v>
      </c>
      <c r="BA104" s="3">
        <f t="shared" si="51"/>
        <v>180</v>
      </c>
      <c r="BB104" s="3">
        <f t="shared" si="54"/>
        <v>0</v>
      </c>
      <c r="BC104" s="3">
        <f t="shared" si="52"/>
        <v>180</v>
      </c>
      <c r="BD104" s="3">
        <f t="shared" si="36"/>
        <v>100</v>
      </c>
      <c r="BE104" s="3">
        <f t="shared" si="37"/>
        <v>100</v>
      </c>
      <c r="BF104" s="3">
        <f t="shared" si="38"/>
        <v>0</v>
      </c>
      <c r="BG104" s="3">
        <f t="shared" si="39"/>
        <v>100</v>
      </c>
      <c r="BH104" s="3">
        <f t="shared" si="40"/>
        <v>280</v>
      </c>
      <c r="BI104" s="3">
        <f t="shared" si="41"/>
        <v>0</v>
      </c>
      <c r="BJ104" s="3">
        <f t="shared" si="55"/>
        <v>0</v>
      </c>
      <c r="BK104" s="15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1">
        <f t="shared" si="42"/>
        <v>0</v>
      </c>
      <c r="CJ104" s="1">
        <f t="shared" si="43"/>
        <v>0</v>
      </c>
      <c r="CK104" s="3">
        <f t="shared" si="30"/>
        <v>0</v>
      </c>
      <c r="CL104" s="3">
        <f t="shared" si="31"/>
        <v>0</v>
      </c>
      <c r="CM104" s="1">
        <f t="shared" si="44"/>
        <v>0</v>
      </c>
      <c r="CN104" s="1">
        <f t="shared" si="45"/>
        <v>0</v>
      </c>
      <c r="CO104" s="46">
        <v>-1</v>
      </c>
      <c r="CP104">
        <v>51.5</v>
      </c>
      <c r="CQ104">
        <v>130</v>
      </c>
      <c r="CR104">
        <v>21</v>
      </c>
      <c r="CS104" s="3">
        <f t="shared" si="46"/>
        <v>27.51</v>
      </c>
      <c r="CT104">
        <v>2</v>
      </c>
      <c r="CU104">
        <v>100</v>
      </c>
      <c r="CW104" t="s">
        <v>189</v>
      </c>
      <c r="CX104" t="s">
        <v>189</v>
      </c>
      <c r="CY104" s="15">
        <v>0</v>
      </c>
      <c r="CZ104" s="3">
        <v>0</v>
      </c>
      <c r="DA104" s="3">
        <v>0</v>
      </c>
      <c r="DB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2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5">
        <v>0</v>
      </c>
      <c r="DP104" s="3">
        <v>0</v>
      </c>
      <c r="DQ104" s="3">
        <v>0</v>
      </c>
      <c r="DR104" s="3">
        <v>0</v>
      </c>
      <c r="DS104" s="51">
        <v>0</v>
      </c>
      <c r="DT104" s="3">
        <v>0</v>
      </c>
      <c r="DU104" s="3">
        <v>0</v>
      </c>
      <c r="DV104" s="3">
        <v>0</v>
      </c>
      <c r="DW104" s="3">
        <v>0</v>
      </c>
      <c r="DX104" s="51">
        <v>0</v>
      </c>
      <c r="DY104" s="3">
        <v>0</v>
      </c>
      <c r="DZ104" s="3">
        <v>0</v>
      </c>
      <c r="EA104" s="3">
        <v>0</v>
      </c>
      <c r="EB104" s="3">
        <v>0</v>
      </c>
      <c r="EC104" s="51">
        <v>0</v>
      </c>
      <c r="ED104" s="3">
        <v>1</v>
      </c>
      <c r="EE104" s="1">
        <v>0</v>
      </c>
      <c r="EF104" s="3">
        <v>0</v>
      </c>
      <c r="EG104" s="1">
        <v>0</v>
      </c>
      <c r="EH104" s="3">
        <v>1</v>
      </c>
      <c r="EI104" s="2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2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2" t="s">
        <v>189</v>
      </c>
      <c r="EW104" s="3">
        <v>0</v>
      </c>
      <c r="EX104" s="3">
        <v>0</v>
      </c>
      <c r="EY104" s="3">
        <v>0</v>
      </c>
      <c r="EZ104" s="3">
        <v>0</v>
      </c>
      <c r="FA104" s="3">
        <v>1</v>
      </c>
      <c r="FB104" s="16" t="s">
        <v>189</v>
      </c>
    </row>
    <row r="105" spans="1:158">
      <c r="A105" t="s">
        <v>245</v>
      </c>
      <c r="B105" t="s">
        <v>70</v>
      </c>
      <c r="C105" t="s">
        <v>8</v>
      </c>
      <c r="D105">
        <v>11</v>
      </c>
      <c r="E105" t="s">
        <v>186</v>
      </c>
      <c r="F105" s="2" t="str">
        <f t="shared" si="49"/>
        <v>PSME-L-11C</v>
      </c>
      <c r="H105" s="3">
        <v>48.00909</v>
      </c>
      <c r="J105" s="3">
        <v>123.58329999999999</v>
      </c>
      <c r="L105" s="3">
        <v>438</v>
      </c>
      <c r="M105" s="3">
        <v>-36.9</v>
      </c>
      <c r="N105" s="3">
        <v>308</v>
      </c>
      <c r="O105" s="15">
        <v>99.4</v>
      </c>
      <c r="P105" s="16">
        <v>11.2</v>
      </c>
      <c r="Q105" s="3">
        <v>20</v>
      </c>
      <c r="R105" s="3">
        <v>0</v>
      </c>
      <c r="S105" s="3">
        <v>0</v>
      </c>
      <c r="T105" s="3">
        <v>0</v>
      </c>
      <c r="U105">
        <v>12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3">
        <f t="shared" si="53"/>
        <v>380</v>
      </c>
      <c r="AZ105" s="3">
        <f t="shared" si="50"/>
        <v>240</v>
      </c>
      <c r="BA105" s="3">
        <f t="shared" si="51"/>
        <v>240</v>
      </c>
      <c r="BB105" s="3">
        <f t="shared" si="54"/>
        <v>0</v>
      </c>
      <c r="BC105" s="3">
        <f t="shared" si="52"/>
        <v>240</v>
      </c>
      <c r="BD105" s="3">
        <f t="shared" si="36"/>
        <v>140</v>
      </c>
      <c r="BE105" s="3">
        <f t="shared" si="37"/>
        <v>140</v>
      </c>
      <c r="BF105" s="3">
        <f t="shared" si="38"/>
        <v>0</v>
      </c>
      <c r="BG105" s="3">
        <f t="shared" si="39"/>
        <v>140</v>
      </c>
      <c r="BH105" s="3">
        <f t="shared" si="40"/>
        <v>380</v>
      </c>
      <c r="BI105" s="3">
        <f t="shared" si="41"/>
        <v>0</v>
      </c>
      <c r="BJ105" s="3">
        <f t="shared" si="55"/>
        <v>0</v>
      </c>
      <c r="BK105" s="15">
        <v>0</v>
      </c>
      <c r="BL105" s="3">
        <v>0</v>
      </c>
      <c r="BM105" s="3">
        <v>2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2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1">
        <f t="shared" si="42"/>
        <v>4</v>
      </c>
      <c r="CJ105" s="1">
        <f t="shared" si="43"/>
        <v>4</v>
      </c>
      <c r="CK105" s="3">
        <f t="shared" si="30"/>
        <v>2</v>
      </c>
      <c r="CL105" s="3">
        <f t="shared" si="31"/>
        <v>2</v>
      </c>
      <c r="CM105" s="1">
        <f t="shared" si="44"/>
        <v>2</v>
      </c>
      <c r="CN105" s="1">
        <f t="shared" si="45"/>
        <v>2</v>
      </c>
      <c r="CO105" s="46">
        <v>-2.4</v>
      </c>
      <c r="CP105">
        <v>44</v>
      </c>
      <c r="CQ105">
        <v>118</v>
      </c>
      <c r="CR105">
        <v>20</v>
      </c>
      <c r="CS105" s="3">
        <f t="shared" si="46"/>
        <v>24.08</v>
      </c>
      <c r="CT105">
        <v>5</v>
      </c>
      <c r="CU105">
        <v>80</v>
      </c>
      <c r="CW105" t="s">
        <v>189</v>
      </c>
      <c r="CX105" t="s">
        <v>189</v>
      </c>
      <c r="CY105" s="15">
        <v>0</v>
      </c>
      <c r="CZ105" s="3">
        <v>0</v>
      </c>
      <c r="DA105" s="3">
        <v>0</v>
      </c>
      <c r="DB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2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5">
        <v>0</v>
      </c>
      <c r="DP105" s="3">
        <v>0</v>
      </c>
      <c r="DQ105" s="3">
        <v>0</v>
      </c>
      <c r="DR105" s="3">
        <v>0</v>
      </c>
      <c r="DS105" s="51">
        <v>0</v>
      </c>
      <c r="DT105" s="3">
        <v>0</v>
      </c>
      <c r="DU105" s="3">
        <v>0</v>
      </c>
      <c r="DV105" s="3">
        <v>0</v>
      </c>
      <c r="DW105" s="3">
        <v>0</v>
      </c>
      <c r="DX105" s="51">
        <v>0</v>
      </c>
      <c r="DY105" s="3">
        <v>0</v>
      </c>
      <c r="DZ105" s="3">
        <v>0</v>
      </c>
      <c r="EA105" s="3">
        <v>0</v>
      </c>
      <c r="EB105" s="3">
        <v>0</v>
      </c>
      <c r="EC105" s="51">
        <v>0</v>
      </c>
      <c r="ED105" s="3">
        <v>0</v>
      </c>
      <c r="EE105" s="1">
        <v>5</v>
      </c>
      <c r="EF105" s="3">
        <v>0</v>
      </c>
      <c r="EG105" s="1">
        <v>1</v>
      </c>
      <c r="EH105" s="3">
        <v>0</v>
      </c>
      <c r="EI105" s="2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2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2" t="s">
        <v>189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16" t="s">
        <v>189</v>
      </c>
    </row>
    <row r="106" spans="1:158">
      <c r="A106" t="s">
        <v>245</v>
      </c>
      <c r="B106" t="s">
        <v>70</v>
      </c>
      <c r="C106" t="s">
        <v>8</v>
      </c>
      <c r="D106">
        <v>11</v>
      </c>
      <c r="E106" t="s">
        <v>187</v>
      </c>
      <c r="F106" s="2" t="str">
        <f t="shared" si="49"/>
        <v>PSME-L-11N</v>
      </c>
      <c r="H106" s="3">
        <v>48.008949999999999</v>
      </c>
      <c r="J106" s="1">
        <v>123.5836</v>
      </c>
      <c r="L106" s="3">
        <v>431</v>
      </c>
      <c r="M106" s="3">
        <v>-37.700000000000003</v>
      </c>
      <c r="N106" s="3">
        <v>304</v>
      </c>
      <c r="O106" s="15">
        <v>89.4</v>
      </c>
      <c r="P106" s="16">
        <v>9.6999999999999993</v>
      </c>
      <c r="Q106" s="3">
        <v>20</v>
      </c>
      <c r="R106" s="3">
        <v>0</v>
      </c>
      <c r="S106" s="3">
        <v>0</v>
      </c>
      <c r="T106" s="3">
        <v>0</v>
      </c>
      <c r="U106">
        <v>7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3">
        <f t="shared" si="53"/>
        <v>280</v>
      </c>
      <c r="AZ106" s="3">
        <f t="shared" si="50"/>
        <v>140</v>
      </c>
      <c r="BA106" s="3">
        <f t="shared" si="51"/>
        <v>140</v>
      </c>
      <c r="BB106" s="3">
        <f t="shared" si="54"/>
        <v>0</v>
      </c>
      <c r="BC106" s="3">
        <f t="shared" si="52"/>
        <v>140</v>
      </c>
      <c r="BD106" s="3">
        <f t="shared" si="36"/>
        <v>140</v>
      </c>
      <c r="BE106" s="3">
        <f t="shared" si="37"/>
        <v>140</v>
      </c>
      <c r="BF106" s="3">
        <f t="shared" si="38"/>
        <v>0</v>
      </c>
      <c r="BG106" s="3">
        <f t="shared" si="39"/>
        <v>140</v>
      </c>
      <c r="BH106" s="3">
        <f t="shared" si="40"/>
        <v>280</v>
      </c>
      <c r="BI106" s="3">
        <f t="shared" si="41"/>
        <v>0</v>
      </c>
      <c r="BJ106" s="3">
        <f t="shared" si="55"/>
        <v>0</v>
      </c>
      <c r="BK106" s="15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2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1">
        <f t="shared" si="42"/>
        <v>2</v>
      </c>
      <c r="CJ106" s="1">
        <f t="shared" si="43"/>
        <v>2</v>
      </c>
      <c r="CK106" s="3">
        <f t="shared" si="30"/>
        <v>0</v>
      </c>
      <c r="CL106" s="3">
        <f t="shared" si="31"/>
        <v>0</v>
      </c>
      <c r="CM106" s="1">
        <f t="shared" si="44"/>
        <v>2</v>
      </c>
      <c r="CN106" s="1">
        <f t="shared" si="45"/>
        <v>2</v>
      </c>
      <c r="CO106" s="46">
        <v>2.8</v>
      </c>
      <c r="CP106">
        <v>54.6</v>
      </c>
      <c r="CQ106">
        <v>104</v>
      </c>
      <c r="CR106">
        <v>28</v>
      </c>
      <c r="CS106" s="3">
        <f t="shared" si="46"/>
        <v>28.335999999999999</v>
      </c>
      <c r="CT106">
        <v>2</v>
      </c>
      <c r="CU106">
        <v>100</v>
      </c>
      <c r="CW106" t="s">
        <v>189</v>
      </c>
      <c r="CX106" t="s">
        <v>189</v>
      </c>
      <c r="CY106" s="15">
        <v>0</v>
      </c>
      <c r="CZ106" s="3">
        <v>0</v>
      </c>
      <c r="DA106" s="3">
        <v>0</v>
      </c>
      <c r="DB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2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5">
        <v>0</v>
      </c>
      <c r="DP106" s="3">
        <v>0</v>
      </c>
      <c r="DQ106" s="3">
        <v>0</v>
      </c>
      <c r="DR106" s="3">
        <v>0</v>
      </c>
      <c r="DS106" s="51">
        <v>0</v>
      </c>
      <c r="DT106" s="3">
        <v>0</v>
      </c>
      <c r="DU106" s="3">
        <v>0</v>
      </c>
      <c r="DV106" s="3">
        <v>0</v>
      </c>
      <c r="DW106" s="3">
        <v>0</v>
      </c>
      <c r="DX106" s="51">
        <v>0</v>
      </c>
      <c r="DY106" s="3">
        <v>0</v>
      </c>
      <c r="DZ106" s="3">
        <v>0</v>
      </c>
      <c r="EA106" s="3">
        <v>0</v>
      </c>
      <c r="EB106" s="3">
        <v>0</v>
      </c>
      <c r="EC106" s="51">
        <v>0</v>
      </c>
      <c r="ED106" s="3">
        <v>0</v>
      </c>
      <c r="EE106" s="1">
        <v>0</v>
      </c>
      <c r="EF106" s="3">
        <v>0</v>
      </c>
      <c r="EG106" s="1">
        <v>5</v>
      </c>
      <c r="EH106" s="3">
        <v>7</v>
      </c>
      <c r="EI106" s="2">
        <v>0</v>
      </c>
      <c r="EJ106" s="3">
        <v>0</v>
      </c>
      <c r="EK106" s="3">
        <v>0</v>
      </c>
      <c r="EL106" s="3">
        <v>0</v>
      </c>
      <c r="EM106" s="1">
        <v>1</v>
      </c>
      <c r="EN106" s="1">
        <v>2</v>
      </c>
      <c r="EO106" s="2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2" t="s">
        <v>189</v>
      </c>
      <c r="EW106" s="3">
        <v>0</v>
      </c>
      <c r="EX106" s="3">
        <v>0</v>
      </c>
      <c r="EY106" s="3">
        <v>0</v>
      </c>
      <c r="EZ106" s="3">
        <v>0</v>
      </c>
      <c r="FA106" s="3">
        <v>1</v>
      </c>
      <c r="FB106" s="16" t="s">
        <v>189</v>
      </c>
    </row>
    <row r="107" spans="1:158">
      <c r="A107" t="s">
        <v>245</v>
      </c>
      <c r="B107" t="s">
        <v>70</v>
      </c>
      <c r="C107" t="s">
        <v>7</v>
      </c>
      <c r="D107">
        <v>1</v>
      </c>
      <c r="E107" t="s">
        <v>186</v>
      </c>
      <c r="F107" s="2" t="str">
        <f t="shared" si="49"/>
        <v>PSME-M-1C</v>
      </c>
      <c r="H107" s="3">
        <v>47.996119999999998</v>
      </c>
      <c r="J107" s="3">
        <v>123.58110000000001</v>
      </c>
      <c r="L107" s="3">
        <v>903</v>
      </c>
      <c r="M107" s="3">
        <v>-53.2</v>
      </c>
      <c r="N107" s="3">
        <v>230</v>
      </c>
      <c r="O107" s="15">
        <v>77.2</v>
      </c>
      <c r="P107" s="16">
        <v>7.1</v>
      </c>
      <c r="Q107" s="3">
        <v>20</v>
      </c>
      <c r="R107" s="3">
        <v>0</v>
      </c>
      <c r="S107" s="3">
        <v>0</v>
      </c>
      <c r="T107" s="3">
        <v>0</v>
      </c>
      <c r="U107">
        <v>26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3">
        <v>0</v>
      </c>
      <c r="AY107" s="3">
        <f t="shared" si="53"/>
        <v>560</v>
      </c>
      <c r="AZ107" s="3">
        <f t="shared" si="50"/>
        <v>520</v>
      </c>
      <c r="BA107" s="3">
        <f t="shared" si="51"/>
        <v>520</v>
      </c>
      <c r="BB107" s="3">
        <f t="shared" si="54"/>
        <v>40</v>
      </c>
      <c r="BC107" s="3">
        <f t="shared" si="52"/>
        <v>560</v>
      </c>
      <c r="BD107" s="3">
        <f t="shared" si="36"/>
        <v>0</v>
      </c>
      <c r="BE107" s="3">
        <f t="shared" si="37"/>
        <v>0</v>
      </c>
      <c r="BF107" s="3">
        <f t="shared" si="38"/>
        <v>0</v>
      </c>
      <c r="BG107" s="3">
        <f t="shared" si="39"/>
        <v>0</v>
      </c>
      <c r="BH107" s="3">
        <f t="shared" si="40"/>
        <v>520</v>
      </c>
      <c r="BI107" s="3">
        <f t="shared" si="41"/>
        <v>0</v>
      </c>
      <c r="BJ107" s="3">
        <f t="shared" si="55"/>
        <v>40</v>
      </c>
      <c r="BK107" s="15">
        <v>0</v>
      </c>
      <c r="BL107" s="3">
        <v>0</v>
      </c>
      <c r="BM107" s="3">
        <v>4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1">
        <f t="shared" si="42"/>
        <v>5</v>
      </c>
      <c r="CJ107" s="1">
        <f t="shared" si="43"/>
        <v>4</v>
      </c>
      <c r="CK107" s="3">
        <f t="shared" si="30"/>
        <v>5</v>
      </c>
      <c r="CL107" s="3">
        <f t="shared" si="31"/>
        <v>4</v>
      </c>
      <c r="CM107" s="1">
        <f t="shared" si="44"/>
        <v>0</v>
      </c>
      <c r="CN107" s="1">
        <f t="shared" si="45"/>
        <v>0</v>
      </c>
      <c r="CO107" s="46">
        <v>-10.1</v>
      </c>
      <c r="CP107" s="3">
        <v>91.1</v>
      </c>
      <c r="CQ107" s="3">
        <v>135</v>
      </c>
      <c r="CR107" s="3">
        <v>18</v>
      </c>
      <c r="CS107" s="3">
        <f t="shared" si="46"/>
        <v>26.117999999999999</v>
      </c>
      <c r="CT107" s="3">
        <v>5</v>
      </c>
      <c r="CU107" s="3">
        <v>90</v>
      </c>
      <c r="CW107" t="s">
        <v>189</v>
      </c>
      <c r="CX107" t="s">
        <v>189</v>
      </c>
      <c r="CY107" s="15">
        <v>0</v>
      </c>
      <c r="CZ107" s="3">
        <v>0</v>
      </c>
      <c r="DA107" s="3">
        <v>0</v>
      </c>
      <c r="DB107" s="3">
        <v>0</v>
      </c>
      <c r="DD107" s="1">
        <v>8</v>
      </c>
      <c r="DE107" s="1">
        <v>1</v>
      </c>
      <c r="DF107" s="1">
        <v>0</v>
      </c>
      <c r="DG107" s="3">
        <v>0</v>
      </c>
      <c r="DH107" s="3">
        <v>0</v>
      </c>
      <c r="DI107" s="2" t="s">
        <v>335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5">
        <v>0</v>
      </c>
      <c r="DP107" s="3">
        <v>0</v>
      </c>
      <c r="DQ107" s="3">
        <v>0</v>
      </c>
      <c r="DR107" s="3">
        <v>0</v>
      </c>
      <c r="DS107" s="51">
        <v>0</v>
      </c>
      <c r="DT107" s="3">
        <v>0</v>
      </c>
      <c r="DU107" s="3">
        <v>0</v>
      </c>
      <c r="DV107" s="3">
        <v>0</v>
      </c>
      <c r="DW107" s="3">
        <v>0</v>
      </c>
      <c r="DX107" s="51">
        <v>0</v>
      </c>
      <c r="DY107" s="3">
        <v>0</v>
      </c>
      <c r="DZ107" s="3">
        <v>0</v>
      </c>
      <c r="EA107" s="3">
        <v>0</v>
      </c>
      <c r="EB107" s="3">
        <v>0</v>
      </c>
      <c r="EC107" s="51">
        <v>0</v>
      </c>
      <c r="ED107" s="1">
        <v>1</v>
      </c>
      <c r="EE107" s="1">
        <v>0</v>
      </c>
      <c r="EF107" s="3">
        <v>0</v>
      </c>
      <c r="EG107" s="3">
        <v>0</v>
      </c>
      <c r="EH107" s="3">
        <v>0</v>
      </c>
      <c r="EI107" s="2" t="s">
        <v>330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2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2" t="s">
        <v>189</v>
      </c>
      <c r="EW107" s="3">
        <v>0</v>
      </c>
      <c r="EX107" s="3">
        <v>0</v>
      </c>
      <c r="EY107" s="3">
        <v>0</v>
      </c>
      <c r="EZ107" s="3">
        <v>0</v>
      </c>
      <c r="FA107" s="3">
        <v>2</v>
      </c>
      <c r="FB107" s="16" t="s">
        <v>189</v>
      </c>
    </row>
    <row r="108" spans="1:158">
      <c r="A108" t="s">
        <v>245</v>
      </c>
      <c r="B108" t="s">
        <v>70</v>
      </c>
      <c r="C108" t="s">
        <v>7</v>
      </c>
      <c r="D108">
        <v>1</v>
      </c>
      <c r="E108" t="s">
        <v>187</v>
      </c>
      <c r="F108" s="2" t="str">
        <f t="shared" si="49"/>
        <v>PSME-M-1N</v>
      </c>
      <c r="H108" s="3">
        <v>47.99635</v>
      </c>
      <c r="J108" s="1">
        <v>123.58125</v>
      </c>
      <c r="L108" s="3">
        <v>896</v>
      </c>
      <c r="M108" s="3">
        <v>-51.6</v>
      </c>
      <c r="N108" s="3">
        <v>240</v>
      </c>
      <c r="O108" s="15">
        <v>79.5</v>
      </c>
      <c r="P108" s="16">
        <v>5.7</v>
      </c>
      <c r="Q108" s="3">
        <v>20</v>
      </c>
      <c r="R108" s="3">
        <v>0</v>
      </c>
      <c r="S108" s="3">
        <v>0</v>
      </c>
      <c r="T108" s="3">
        <v>0</v>
      </c>
      <c r="U108">
        <v>19</v>
      </c>
      <c r="V108">
        <v>0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3">
        <v>0</v>
      </c>
      <c r="AY108" s="3">
        <f t="shared" si="53"/>
        <v>460</v>
      </c>
      <c r="AZ108" s="3">
        <f t="shared" si="50"/>
        <v>380</v>
      </c>
      <c r="BA108" s="3">
        <f t="shared" si="51"/>
        <v>380</v>
      </c>
      <c r="BB108" s="3">
        <f t="shared" si="54"/>
        <v>80</v>
      </c>
      <c r="BC108" s="3">
        <f t="shared" si="52"/>
        <v>460</v>
      </c>
      <c r="BD108" s="3">
        <f t="shared" si="36"/>
        <v>0</v>
      </c>
      <c r="BE108" s="3">
        <f t="shared" si="37"/>
        <v>0</v>
      </c>
      <c r="BF108" s="3">
        <f t="shared" si="38"/>
        <v>0</v>
      </c>
      <c r="BG108" s="3">
        <f t="shared" si="39"/>
        <v>0</v>
      </c>
      <c r="BH108" s="3">
        <f t="shared" si="40"/>
        <v>380</v>
      </c>
      <c r="BI108" s="3">
        <f t="shared" si="41"/>
        <v>0</v>
      </c>
      <c r="BJ108" s="3">
        <f t="shared" si="55"/>
        <v>80</v>
      </c>
      <c r="BK108" s="15">
        <v>0</v>
      </c>
      <c r="BL108" s="3">
        <v>0</v>
      </c>
      <c r="BM108" s="3">
        <v>4</v>
      </c>
      <c r="BN108" s="3">
        <v>1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1">
        <f t="shared" si="42"/>
        <v>5</v>
      </c>
      <c r="CJ108" s="1">
        <f t="shared" si="43"/>
        <v>4</v>
      </c>
      <c r="CK108" s="3">
        <f t="shared" si="30"/>
        <v>5</v>
      </c>
      <c r="CL108" s="3">
        <f t="shared" si="31"/>
        <v>4</v>
      </c>
      <c r="CM108" s="1">
        <f t="shared" si="44"/>
        <v>0</v>
      </c>
      <c r="CN108" s="1">
        <f t="shared" si="45"/>
        <v>0</v>
      </c>
      <c r="CO108" s="46">
        <v>-2.2999999999999998</v>
      </c>
      <c r="CP108" s="3">
        <v>87.1</v>
      </c>
      <c r="CQ108" s="3">
        <v>147</v>
      </c>
      <c r="CR108" s="3">
        <v>27</v>
      </c>
      <c r="CS108" s="3">
        <f t="shared" si="46"/>
        <v>40.311000000000007</v>
      </c>
      <c r="CT108" s="3">
        <v>4</v>
      </c>
      <c r="CU108" s="3">
        <v>90</v>
      </c>
      <c r="CW108" t="s">
        <v>189</v>
      </c>
      <c r="CX108" t="s">
        <v>189</v>
      </c>
      <c r="CY108" s="15">
        <v>0</v>
      </c>
      <c r="CZ108" s="3">
        <v>0</v>
      </c>
      <c r="DA108" s="3">
        <v>0</v>
      </c>
      <c r="DB108" s="3">
        <v>0</v>
      </c>
      <c r="DD108" s="1">
        <v>0</v>
      </c>
      <c r="DE108" s="1">
        <v>0</v>
      </c>
      <c r="DF108" s="1">
        <v>0</v>
      </c>
      <c r="DG108" s="3">
        <v>0</v>
      </c>
      <c r="DH108" s="3">
        <v>0</v>
      </c>
      <c r="DI108" s="2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5">
        <v>0</v>
      </c>
      <c r="DP108" s="3">
        <v>0</v>
      </c>
      <c r="DQ108" s="3">
        <v>0</v>
      </c>
      <c r="DR108" s="3">
        <v>0</v>
      </c>
      <c r="DS108" s="51">
        <v>0</v>
      </c>
      <c r="DT108" s="3">
        <v>0</v>
      </c>
      <c r="DU108" s="3">
        <v>0</v>
      </c>
      <c r="DV108" s="3">
        <v>0</v>
      </c>
      <c r="DW108" s="3">
        <v>0</v>
      </c>
      <c r="DX108" s="51">
        <v>0</v>
      </c>
      <c r="DY108" s="3">
        <v>0</v>
      </c>
      <c r="DZ108" s="3">
        <v>0</v>
      </c>
      <c r="EA108" s="3">
        <v>0</v>
      </c>
      <c r="EB108" s="3">
        <v>0</v>
      </c>
      <c r="EC108" s="51">
        <v>0</v>
      </c>
      <c r="ED108" s="1">
        <v>0</v>
      </c>
      <c r="EE108" s="1">
        <v>0</v>
      </c>
      <c r="EF108" s="3">
        <v>0</v>
      </c>
      <c r="EG108" s="3">
        <v>0</v>
      </c>
      <c r="EH108" s="3">
        <v>0</v>
      </c>
      <c r="EI108" s="2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2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2" t="s">
        <v>189</v>
      </c>
      <c r="EW108" s="3">
        <v>0</v>
      </c>
      <c r="EX108" s="3">
        <v>0</v>
      </c>
      <c r="EY108" s="3">
        <v>0</v>
      </c>
      <c r="EZ108" s="3">
        <v>0</v>
      </c>
      <c r="FA108" s="3">
        <v>3</v>
      </c>
      <c r="FB108" s="16" t="s">
        <v>189</v>
      </c>
    </row>
    <row r="109" spans="1:158">
      <c r="A109" t="s">
        <v>245</v>
      </c>
      <c r="B109" t="s">
        <v>70</v>
      </c>
      <c r="C109" t="s">
        <v>7</v>
      </c>
      <c r="D109">
        <v>2</v>
      </c>
      <c r="E109" t="s">
        <v>186</v>
      </c>
      <c r="F109" s="2" t="str">
        <f t="shared" si="49"/>
        <v>PSME-M-2C</v>
      </c>
      <c r="H109" s="3">
        <v>47.996479999999998</v>
      </c>
      <c r="J109" s="3">
        <v>123.58179</v>
      </c>
      <c r="L109" s="3">
        <v>868</v>
      </c>
      <c r="M109" s="3">
        <v>-55.1</v>
      </c>
      <c r="N109" s="3">
        <v>265</v>
      </c>
      <c r="O109" s="15">
        <v>111</v>
      </c>
      <c r="P109" s="16">
        <v>6</v>
      </c>
      <c r="Q109" s="3">
        <v>20</v>
      </c>
      <c r="R109" s="3">
        <v>0</v>
      </c>
      <c r="S109" s="3">
        <v>0</v>
      </c>
      <c r="T109" s="3">
        <v>0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3">
        <v>0</v>
      </c>
      <c r="AY109" s="3">
        <f t="shared" si="53"/>
        <v>280</v>
      </c>
      <c r="AZ109" s="3">
        <f t="shared" si="50"/>
        <v>280</v>
      </c>
      <c r="BA109" s="3">
        <f t="shared" si="51"/>
        <v>280</v>
      </c>
      <c r="BB109" s="3">
        <f t="shared" si="54"/>
        <v>0</v>
      </c>
      <c r="BC109" s="3">
        <f t="shared" si="52"/>
        <v>280</v>
      </c>
      <c r="BD109" s="3">
        <f t="shared" si="36"/>
        <v>0</v>
      </c>
      <c r="BE109" s="3">
        <f t="shared" si="37"/>
        <v>0</v>
      </c>
      <c r="BF109" s="3">
        <f t="shared" si="38"/>
        <v>0</v>
      </c>
      <c r="BG109" s="3">
        <f t="shared" si="39"/>
        <v>0</v>
      </c>
      <c r="BH109" s="3">
        <f t="shared" si="40"/>
        <v>280</v>
      </c>
      <c r="BI109" s="3">
        <f t="shared" si="41"/>
        <v>0</v>
      </c>
      <c r="BJ109" s="3">
        <f t="shared" si="55"/>
        <v>0</v>
      </c>
      <c r="BK109" s="15">
        <v>0</v>
      </c>
      <c r="BL109" s="3">
        <v>0</v>
      </c>
      <c r="BM109" s="3">
        <v>3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1">
        <f t="shared" si="42"/>
        <v>5</v>
      </c>
      <c r="CJ109" s="1">
        <f t="shared" si="43"/>
        <v>3</v>
      </c>
      <c r="CK109" s="3">
        <f t="shared" si="30"/>
        <v>5</v>
      </c>
      <c r="CL109" s="3">
        <f t="shared" si="31"/>
        <v>3</v>
      </c>
      <c r="CM109" s="1">
        <f t="shared" si="44"/>
        <v>0</v>
      </c>
      <c r="CN109" s="1">
        <f t="shared" si="45"/>
        <v>0</v>
      </c>
      <c r="CO109" s="46">
        <v>-2.2000000000000002</v>
      </c>
      <c r="CP109" s="3">
        <v>73</v>
      </c>
      <c r="CQ109" s="3">
        <v>134</v>
      </c>
      <c r="CR109" s="3">
        <v>33</v>
      </c>
      <c r="CS109" s="3">
        <f t="shared" si="46"/>
        <v>44.945999999999998</v>
      </c>
      <c r="CT109" s="3">
        <v>5</v>
      </c>
      <c r="CU109" s="3">
        <v>100</v>
      </c>
      <c r="CW109" t="s">
        <v>189</v>
      </c>
      <c r="CX109" t="s">
        <v>189</v>
      </c>
      <c r="CY109" s="15">
        <v>0</v>
      </c>
      <c r="CZ109" s="3">
        <v>0</v>
      </c>
      <c r="DA109" s="3">
        <v>0</v>
      </c>
      <c r="DB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2" t="s">
        <v>333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5">
        <v>0</v>
      </c>
      <c r="DP109" s="3">
        <v>0</v>
      </c>
      <c r="DQ109" s="3">
        <v>0</v>
      </c>
      <c r="DR109" s="3">
        <v>0</v>
      </c>
      <c r="DS109" s="51">
        <v>0</v>
      </c>
      <c r="DT109" s="3">
        <v>0</v>
      </c>
      <c r="DU109" s="3">
        <v>0</v>
      </c>
      <c r="DV109" s="3">
        <v>0</v>
      </c>
      <c r="DW109" s="3">
        <v>0</v>
      </c>
      <c r="DX109" s="51">
        <v>0</v>
      </c>
      <c r="DY109" s="3">
        <v>0</v>
      </c>
      <c r="DZ109" s="3">
        <v>0</v>
      </c>
      <c r="EA109" s="3">
        <v>0</v>
      </c>
      <c r="EB109" s="3">
        <v>0</v>
      </c>
      <c r="EC109" s="51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2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2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2" t="s">
        <v>189</v>
      </c>
      <c r="EW109" s="3">
        <v>0</v>
      </c>
      <c r="EX109" s="3">
        <v>0</v>
      </c>
      <c r="EY109" s="3">
        <v>0</v>
      </c>
      <c r="EZ109" s="3">
        <v>0</v>
      </c>
      <c r="FA109" s="3">
        <v>4</v>
      </c>
      <c r="FB109" s="16" t="s">
        <v>189</v>
      </c>
    </row>
    <row r="110" spans="1:158">
      <c r="A110" t="s">
        <v>245</v>
      </c>
      <c r="B110" t="s">
        <v>70</v>
      </c>
      <c r="C110" t="s">
        <v>7</v>
      </c>
      <c r="D110">
        <v>2</v>
      </c>
      <c r="E110" t="s">
        <v>187</v>
      </c>
      <c r="F110" s="2" t="str">
        <f t="shared" si="49"/>
        <v>PSME-M-2N</v>
      </c>
      <c r="H110" s="3">
        <v>47.996490000000001</v>
      </c>
      <c r="J110" s="3">
        <v>123.58147</v>
      </c>
      <c r="L110" s="3">
        <v>867</v>
      </c>
      <c r="M110" s="3">
        <v>-52.2</v>
      </c>
      <c r="N110" s="3">
        <v>260</v>
      </c>
      <c r="O110" s="15">
        <v>105.1</v>
      </c>
      <c r="P110" s="16">
        <v>8.1999999999999993</v>
      </c>
      <c r="Q110" s="3">
        <v>20</v>
      </c>
      <c r="R110" s="3">
        <v>0</v>
      </c>
      <c r="S110" s="3">
        <v>0</v>
      </c>
      <c r="T110" s="3">
        <v>0</v>
      </c>
      <c r="U110">
        <v>16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3">
        <v>0</v>
      </c>
      <c r="AY110" s="3">
        <f t="shared" si="53"/>
        <v>340</v>
      </c>
      <c r="AZ110" s="3">
        <f t="shared" si="50"/>
        <v>320</v>
      </c>
      <c r="BA110" s="3">
        <f t="shared" si="51"/>
        <v>320</v>
      </c>
      <c r="BB110" s="3">
        <f t="shared" si="54"/>
        <v>0</v>
      </c>
      <c r="BC110" s="3">
        <f t="shared" si="52"/>
        <v>320</v>
      </c>
      <c r="BD110" s="3">
        <f t="shared" si="36"/>
        <v>20</v>
      </c>
      <c r="BE110" s="3">
        <f t="shared" si="37"/>
        <v>20</v>
      </c>
      <c r="BF110" s="3">
        <f t="shared" si="38"/>
        <v>0</v>
      </c>
      <c r="BG110" s="3">
        <f t="shared" si="39"/>
        <v>20</v>
      </c>
      <c r="BH110" s="3">
        <f t="shared" si="40"/>
        <v>340</v>
      </c>
      <c r="BI110" s="3">
        <f t="shared" si="41"/>
        <v>0</v>
      </c>
      <c r="BJ110" s="3">
        <f t="shared" si="55"/>
        <v>0</v>
      </c>
      <c r="BK110" s="15">
        <v>0</v>
      </c>
      <c r="BL110" s="3">
        <v>0</v>
      </c>
      <c r="BM110" s="3">
        <v>2</v>
      </c>
      <c r="BN110" s="3">
        <v>1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1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1">
        <f t="shared" si="42"/>
        <v>4</v>
      </c>
      <c r="CJ110" s="1">
        <f t="shared" si="43"/>
        <v>3</v>
      </c>
      <c r="CK110" s="3">
        <f t="shared" si="30"/>
        <v>3</v>
      </c>
      <c r="CL110" s="3">
        <f t="shared" si="31"/>
        <v>2</v>
      </c>
      <c r="CM110" s="1">
        <f t="shared" si="44"/>
        <v>1</v>
      </c>
      <c r="CN110" s="1">
        <f t="shared" si="45"/>
        <v>1</v>
      </c>
      <c r="CO110" s="46">
        <v>-43.4</v>
      </c>
      <c r="CP110" s="3">
        <v>51.6</v>
      </c>
      <c r="CQ110" s="3">
        <v>121</v>
      </c>
      <c r="CR110" s="3">
        <v>21</v>
      </c>
      <c r="CS110" s="3">
        <f t="shared" si="46"/>
        <v>34.524000000000001</v>
      </c>
      <c r="CT110" s="3">
        <v>3</v>
      </c>
      <c r="CU110" s="3">
        <v>100</v>
      </c>
      <c r="CW110" t="s">
        <v>189</v>
      </c>
      <c r="CX110" t="s">
        <v>189</v>
      </c>
      <c r="CY110" s="15">
        <v>0</v>
      </c>
      <c r="CZ110" s="3">
        <v>0</v>
      </c>
      <c r="DA110" s="3">
        <v>0</v>
      </c>
      <c r="DB110" s="3">
        <v>0</v>
      </c>
      <c r="DD110" s="1">
        <v>0</v>
      </c>
      <c r="DE110" s="1">
        <v>0</v>
      </c>
      <c r="DF110" s="1">
        <v>0</v>
      </c>
      <c r="DG110" s="3">
        <v>0</v>
      </c>
      <c r="DH110" s="3">
        <v>0</v>
      </c>
      <c r="DI110" s="2" t="s">
        <v>334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5">
        <v>0</v>
      </c>
      <c r="DP110" s="3">
        <v>0</v>
      </c>
      <c r="DQ110" s="3">
        <v>0</v>
      </c>
      <c r="DR110" s="3">
        <v>0</v>
      </c>
      <c r="DS110" s="51">
        <v>0</v>
      </c>
      <c r="DT110" s="3">
        <v>0</v>
      </c>
      <c r="DU110" s="3">
        <v>0</v>
      </c>
      <c r="DV110" s="3">
        <v>0</v>
      </c>
      <c r="DW110" s="3">
        <v>0</v>
      </c>
      <c r="DX110" s="51">
        <v>0</v>
      </c>
      <c r="DY110" s="3">
        <v>0</v>
      </c>
      <c r="DZ110" s="3">
        <v>0</v>
      </c>
      <c r="EA110" s="3">
        <v>0</v>
      </c>
      <c r="EB110" s="3">
        <v>0</v>
      </c>
      <c r="EC110" s="51">
        <v>0</v>
      </c>
      <c r="ED110" s="3">
        <v>0</v>
      </c>
      <c r="EE110" s="1">
        <v>0</v>
      </c>
      <c r="EF110" s="3">
        <v>0</v>
      </c>
      <c r="EG110" s="3">
        <v>0</v>
      </c>
      <c r="EH110" s="3">
        <v>0</v>
      </c>
      <c r="EI110" s="2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2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2" t="s">
        <v>189</v>
      </c>
      <c r="EW110" s="3">
        <v>0</v>
      </c>
      <c r="EX110" s="3">
        <v>0</v>
      </c>
      <c r="EY110" s="3">
        <v>0</v>
      </c>
      <c r="EZ110" s="3">
        <v>0</v>
      </c>
      <c r="FA110" s="3">
        <v>5</v>
      </c>
      <c r="FB110" s="16" t="s">
        <v>189</v>
      </c>
    </row>
    <row r="111" spans="1:158">
      <c r="A111" t="s">
        <v>245</v>
      </c>
      <c r="B111" t="s">
        <v>70</v>
      </c>
      <c r="C111" t="s">
        <v>7</v>
      </c>
      <c r="D111">
        <v>3</v>
      </c>
      <c r="E111" t="s">
        <v>186</v>
      </c>
      <c r="F111" s="2" t="str">
        <f t="shared" si="49"/>
        <v>PSME-M-3C</v>
      </c>
      <c r="H111" s="3">
        <v>47.996879999999997</v>
      </c>
      <c r="J111" s="3">
        <v>123.58154</v>
      </c>
      <c r="L111" s="3">
        <v>871</v>
      </c>
      <c r="M111" s="3">
        <v>-41.2</v>
      </c>
      <c r="N111" s="3">
        <v>270</v>
      </c>
      <c r="O111" s="15">
        <v>102.2</v>
      </c>
      <c r="P111" s="16">
        <v>8</v>
      </c>
      <c r="Q111" s="3">
        <v>20</v>
      </c>
      <c r="R111" s="3">
        <v>0</v>
      </c>
      <c r="S111" s="3">
        <v>0</v>
      </c>
      <c r="T111" s="3">
        <v>0</v>
      </c>
      <c r="U111">
        <v>19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3">
        <v>0</v>
      </c>
      <c r="AY111" s="3">
        <f t="shared" si="53"/>
        <v>400</v>
      </c>
      <c r="AZ111" s="3">
        <f t="shared" si="50"/>
        <v>380</v>
      </c>
      <c r="BA111" s="3">
        <f t="shared" si="51"/>
        <v>380</v>
      </c>
      <c r="BB111" s="3">
        <f t="shared" si="54"/>
        <v>0</v>
      </c>
      <c r="BC111" s="3">
        <f t="shared" si="52"/>
        <v>380</v>
      </c>
      <c r="BD111" s="3">
        <f t="shared" si="36"/>
        <v>20</v>
      </c>
      <c r="BE111" s="3">
        <f t="shared" si="37"/>
        <v>20</v>
      </c>
      <c r="BF111" s="3">
        <f t="shared" si="38"/>
        <v>0</v>
      </c>
      <c r="BG111" s="3">
        <f t="shared" si="39"/>
        <v>20</v>
      </c>
      <c r="BH111" s="3">
        <f t="shared" si="40"/>
        <v>400</v>
      </c>
      <c r="BI111" s="3">
        <f t="shared" si="41"/>
        <v>0</v>
      </c>
      <c r="BJ111" s="3">
        <f t="shared" si="55"/>
        <v>0</v>
      </c>
      <c r="BK111" s="15">
        <v>0</v>
      </c>
      <c r="BL111" s="3">
        <v>0</v>
      </c>
      <c r="BM111" s="3">
        <v>3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1">
        <f t="shared" si="42"/>
        <v>3</v>
      </c>
      <c r="CJ111" s="1">
        <f t="shared" si="43"/>
        <v>3</v>
      </c>
      <c r="CK111" s="3">
        <f t="shared" si="30"/>
        <v>3</v>
      </c>
      <c r="CL111" s="3">
        <f t="shared" si="31"/>
        <v>3</v>
      </c>
      <c r="CM111" s="1">
        <f t="shared" si="44"/>
        <v>0</v>
      </c>
      <c r="CN111" s="1">
        <f t="shared" si="45"/>
        <v>0</v>
      </c>
      <c r="CO111" s="46">
        <v>-34.200000000000003</v>
      </c>
      <c r="CP111" s="3">
        <v>42</v>
      </c>
      <c r="CQ111" s="3">
        <v>123</v>
      </c>
      <c r="CR111" s="3">
        <v>27</v>
      </c>
      <c r="CS111" s="3">
        <f t="shared" si="46"/>
        <v>42.443999999999996</v>
      </c>
      <c r="CT111" s="3">
        <v>5</v>
      </c>
      <c r="CU111" s="3">
        <v>90</v>
      </c>
      <c r="CW111" t="s">
        <v>189</v>
      </c>
      <c r="CX111" t="s">
        <v>189</v>
      </c>
      <c r="CY111" s="15">
        <v>0</v>
      </c>
      <c r="CZ111" s="3">
        <v>0</v>
      </c>
      <c r="DA111" s="3">
        <v>0</v>
      </c>
      <c r="DB111" s="3">
        <v>0</v>
      </c>
      <c r="DD111" s="3">
        <v>0</v>
      </c>
      <c r="DE111" s="3">
        <v>1</v>
      </c>
      <c r="DF111" s="3">
        <v>3</v>
      </c>
      <c r="DG111" s="3">
        <v>0</v>
      </c>
      <c r="DH111" s="3">
        <v>0</v>
      </c>
      <c r="DI111" s="2" t="s">
        <v>332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5">
        <v>0</v>
      </c>
      <c r="DP111" s="3">
        <v>0</v>
      </c>
      <c r="DQ111" s="3">
        <v>0</v>
      </c>
      <c r="DR111" s="3">
        <v>0</v>
      </c>
      <c r="DS111" s="51">
        <v>0</v>
      </c>
      <c r="DT111" s="3">
        <v>0</v>
      </c>
      <c r="DU111" s="3">
        <v>0</v>
      </c>
      <c r="DV111" s="3">
        <v>0</v>
      </c>
      <c r="DW111" s="3">
        <v>0</v>
      </c>
      <c r="DX111" s="51">
        <v>0</v>
      </c>
      <c r="DY111" s="3">
        <v>0</v>
      </c>
      <c r="DZ111" s="3">
        <v>0</v>
      </c>
      <c r="EA111" s="3">
        <v>0</v>
      </c>
      <c r="EB111" s="3">
        <v>0</v>
      </c>
      <c r="EC111" s="51">
        <v>0</v>
      </c>
      <c r="ED111" s="3">
        <v>0</v>
      </c>
      <c r="EE111" s="3">
        <v>1</v>
      </c>
      <c r="EF111" s="3">
        <v>0</v>
      </c>
      <c r="EG111" s="3">
        <v>0</v>
      </c>
      <c r="EH111" s="3">
        <v>0</v>
      </c>
      <c r="EI111" s="2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2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2" t="s">
        <v>189</v>
      </c>
      <c r="EW111" s="3">
        <v>0</v>
      </c>
      <c r="EX111" s="3">
        <v>0</v>
      </c>
      <c r="EY111" s="3">
        <v>0</v>
      </c>
      <c r="EZ111" s="3">
        <v>0</v>
      </c>
      <c r="FA111" s="3">
        <v>6</v>
      </c>
      <c r="FB111" s="16" t="s">
        <v>189</v>
      </c>
    </row>
    <row r="112" spans="1:158">
      <c r="A112" t="s">
        <v>245</v>
      </c>
      <c r="B112" t="s">
        <v>70</v>
      </c>
      <c r="C112" t="s">
        <v>7</v>
      </c>
      <c r="D112">
        <v>3</v>
      </c>
      <c r="E112" t="s">
        <v>187</v>
      </c>
      <c r="F112" s="2" t="str">
        <f t="shared" si="49"/>
        <v>PSME-M-3N</v>
      </c>
      <c r="H112" s="3">
        <v>47.99689</v>
      </c>
      <c r="J112" s="3">
        <v>123.58172</v>
      </c>
      <c r="L112" s="3">
        <v>865</v>
      </c>
      <c r="M112" s="3">
        <v>-47.2</v>
      </c>
      <c r="N112" s="3">
        <v>260</v>
      </c>
      <c r="O112" s="15">
        <v>88.5</v>
      </c>
      <c r="P112" s="16">
        <v>7.8</v>
      </c>
      <c r="Q112" s="3">
        <v>20</v>
      </c>
      <c r="R112" s="3">
        <v>0</v>
      </c>
      <c r="S112" s="3">
        <v>0</v>
      </c>
      <c r="T112" s="3">
        <v>0</v>
      </c>
      <c r="U112">
        <v>13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3">
        <v>0</v>
      </c>
      <c r="AY112" s="3">
        <f t="shared" si="53"/>
        <v>300</v>
      </c>
      <c r="AZ112" s="3">
        <f t="shared" si="50"/>
        <v>260</v>
      </c>
      <c r="BA112" s="3">
        <f t="shared" si="51"/>
        <v>260</v>
      </c>
      <c r="BB112" s="3">
        <f t="shared" si="54"/>
        <v>0</v>
      </c>
      <c r="BC112" s="3">
        <f t="shared" si="52"/>
        <v>260</v>
      </c>
      <c r="BD112" s="3">
        <f t="shared" si="36"/>
        <v>40</v>
      </c>
      <c r="BE112" s="3">
        <f t="shared" si="37"/>
        <v>40</v>
      </c>
      <c r="BF112" s="3">
        <f t="shared" si="38"/>
        <v>0</v>
      </c>
      <c r="BG112" s="3">
        <f t="shared" si="39"/>
        <v>40</v>
      </c>
      <c r="BH112" s="3">
        <f t="shared" si="40"/>
        <v>300</v>
      </c>
      <c r="BI112" s="3">
        <f t="shared" si="41"/>
        <v>0</v>
      </c>
      <c r="BJ112" s="3">
        <f t="shared" si="55"/>
        <v>0</v>
      </c>
      <c r="BK112" s="15">
        <v>0</v>
      </c>
      <c r="BL112" s="3">
        <v>0</v>
      </c>
      <c r="BM112" s="3">
        <v>3</v>
      </c>
      <c r="BN112" s="3">
        <v>1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1">
        <f t="shared" si="42"/>
        <v>4</v>
      </c>
      <c r="CJ112" s="1">
        <f t="shared" si="43"/>
        <v>3</v>
      </c>
      <c r="CK112" s="3">
        <f t="shared" si="30"/>
        <v>4</v>
      </c>
      <c r="CL112" s="3">
        <f t="shared" si="31"/>
        <v>3</v>
      </c>
      <c r="CM112" s="1">
        <f t="shared" si="44"/>
        <v>0</v>
      </c>
      <c r="CN112" s="1">
        <f t="shared" si="45"/>
        <v>0</v>
      </c>
      <c r="CO112" s="46">
        <v>-38.700000000000003</v>
      </c>
      <c r="CP112" s="3">
        <v>65</v>
      </c>
      <c r="CQ112" s="3">
        <v>113</v>
      </c>
      <c r="CR112" s="3">
        <v>21</v>
      </c>
      <c r="CS112" s="3">
        <f t="shared" si="46"/>
        <v>31.856999999999999</v>
      </c>
      <c r="CT112" s="3">
        <v>3</v>
      </c>
      <c r="CU112" s="3">
        <v>100</v>
      </c>
      <c r="CW112" t="s">
        <v>189</v>
      </c>
      <c r="CX112" t="s">
        <v>189</v>
      </c>
      <c r="CY112" s="15">
        <v>0</v>
      </c>
      <c r="CZ112" s="3">
        <v>0</v>
      </c>
      <c r="DA112" s="3">
        <v>0</v>
      </c>
      <c r="DB112" s="3">
        <v>0</v>
      </c>
      <c r="DD112" s="3">
        <v>8</v>
      </c>
      <c r="DE112" s="3">
        <v>0</v>
      </c>
      <c r="DF112" s="3">
        <v>0</v>
      </c>
      <c r="DG112" s="3">
        <v>0</v>
      </c>
      <c r="DH112" s="3">
        <v>0</v>
      </c>
      <c r="DI112" s="2" t="s">
        <v>333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5">
        <v>0</v>
      </c>
      <c r="DP112" s="3">
        <v>0</v>
      </c>
      <c r="DQ112" s="3">
        <v>0</v>
      </c>
      <c r="DR112" s="3">
        <v>0</v>
      </c>
      <c r="DS112" s="51">
        <v>0</v>
      </c>
      <c r="DT112" s="3">
        <v>0</v>
      </c>
      <c r="DU112" s="3">
        <v>0</v>
      </c>
      <c r="DV112" s="3">
        <v>0</v>
      </c>
      <c r="DW112" s="3">
        <v>0</v>
      </c>
      <c r="DX112" s="51">
        <v>0</v>
      </c>
      <c r="DY112" s="3">
        <v>0</v>
      </c>
      <c r="DZ112" s="3">
        <v>0</v>
      </c>
      <c r="EA112" s="3">
        <v>0</v>
      </c>
      <c r="EB112" s="3">
        <v>0</v>
      </c>
      <c r="EC112" s="51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2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2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2" t="s">
        <v>189</v>
      </c>
      <c r="EW112" s="3">
        <v>0</v>
      </c>
      <c r="EX112" s="3">
        <v>0</v>
      </c>
      <c r="EY112" s="3">
        <v>0</v>
      </c>
      <c r="EZ112" s="3">
        <v>0</v>
      </c>
      <c r="FA112" s="3">
        <v>7</v>
      </c>
      <c r="FB112" s="16" t="s">
        <v>189</v>
      </c>
    </row>
    <row r="113" spans="1:158">
      <c r="A113" t="s">
        <v>245</v>
      </c>
      <c r="B113" t="s">
        <v>70</v>
      </c>
      <c r="C113" t="s">
        <v>7</v>
      </c>
      <c r="D113">
        <v>4</v>
      </c>
      <c r="E113" t="s">
        <v>186</v>
      </c>
      <c r="F113" s="2" t="str">
        <f t="shared" si="49"/>
        <v>PSME-M-4C</v>
      </c>
      <c r="H113" s="3">
        <v>47.997239999999998</v>
      </c>
      <c r="J113" s="3">
        <v>123.58141000000001</v>
      </c>
      <c r="L113" s="3">
        <v>883</v>
      </c>
      <c r="M113" s="3">
        <v>-68.7</v>
      </c>
      <c r="N113" s="3">
        <v>310</v>
      </c>
      <c r="O113" s="15">
        <v>83.3</v>
      </c>
      <c r="P113" s="16">
        <v>7.2</v>
      </c>
      <c r="Q113" s="3">
        <v>20</v>
      </c>
      <c r="R113" s="3">
        <v>0</v>
      </c>
      <c r="S113" s="3">
        <v>0</v>
      </c>
      <c r="T113" s="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3">
        <v>0</v>
      </c>
      <c r="AY113" s="3">
        <f t="shared" si="53"/>
        <v>220</v>
      </c>
      <c r="AZ113" s="3">
        <f t="shared" si="50"/>
        <v>220</v>
      </c>
      <c r="BA113" s="3">
        <f t="shared" si="51"/>
        <v>220</v>
      </c>
      <c r="BB113" s="3">
        <f t="shared" si="54"/>
        <v>0</v>
      </c>
      <c r="BC113" s="3">
        <f t="shared" si="52"/>
        <v>220</v>
      </c>
      <c r="BD113" s="3">
        <f t="shared" si="36"/>
        <v>0</v>
      </c>
      <c r="BE113" s="3">
        <f t="shared" si="37"/>
        <v>0</v>
      </c>
      <c r="BF113" s="3">
        <f t="shared" si="38"/>
        <v>0</v>
      </c>
      <c r="BG113" s="3">
        <f t="shared" si="39"/>
        <v>0</v>
      </c>
      <c r="BH113" s="3">
        <f t="shared" si="40"/>
        <v>220</v>
      </c>
      <c r="BI113" s="3">
        <f t="shared" si="41"/>
        <v>0</v>
      </c>
      <c r="BJ113" s="3">
        <f t="shared" si="55"/>
        <v>0</v>
      </c>
      <c r="BK113" s="15">
        <v>0</v>
      </c>
      <c r="BL113" s="3">
        <v>0</v>
      </c>
      <c r="BM113" s="3">
        <v>4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1">
        <f t="shared" si="42"/>
        <v>7</v>
      </c>
      <c r="CJ113" s="1">
        <f t="shared" si="43"/>
        <v>4</v>
      </c>
      <c r="CK113" s="3">
        <f t="shared" si="30"/>
        <v>7</v>
      </c>
      <c r="CL113" s="3">
        <f t="shared" si="31"/>
        <v>4</v>
      </c>
      <c r="CM113" s="1">
        <f t="shared" si="44"/>
        <v>0</v>
      </c>
      <c r="CN113" s="1">
        <f t="shared" si="45"/>
        <v>0</v>
      </c>
      <c r="CO113" s="46">
        <v>-59.4</v>
      </c>
      <c r="CP113" s="3">
        <v>39.200000000000003</v>
      </c>
      <c r="CQ113" s="3">
        <v>125</v>
      </c>
      <c r="CR113" s="3">
        <v>23</v>
      </c>
      <c r="CS113" s="3">
        <f t="shared" si="46"/>
        <v>42.411999999999999</v>
      </c>
      <c r="CT113" s="3">
        <v>5</v>
      </c>
      <c r="CU113" s="3">
        <v>70</v>
      </c>
      <c r="CW113" t="s">
        <v>189</v>
      </c>
      <c r="CX113" t="s">
        <v>189</v>
      </c>
      <c r="CY113" s="15">
        <v>0</v>
      </c>
      <c r="CZ113" s="3">
        <v>0</v>
      </c>
      <c r="DA113" s="3">
        <v>0</v>
      </c>
      <c r="DB113" s="3">
        <v>0</v>
      </c>
      <c r="DD113" s="3">
        <v>0</v>
      </c>
      <c r="DE113" s="3">
        <v>2</v>
      </c>
      <c r="DF113" s="3">
        <v>1</v>
      </c>
      <c r="DG113" s="3">
        <v>4</v>
      </c>
      <c r="DH113" s="3">
        <v>2</v>
      </c>
      <c r="DI113" s="2">
        <v>2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5">
        <v>0</v>
      </c>
      <c r="DP113" s="3">
        <v>0</v>
      </c>
      <c r="DQ113" s="3">
        <v>0</v>
      </c>
      <c r="DR113" s="3">
        <v>0</v>
      </c>
      <c r="DS113" s="51">
        <v>0</v>
      </c>
      <c r="DT113" s="3">
        <v>0</v>
      </c>
      <c r="DU113" s="3">
        <v>0</v>
      </c>
      <c r="DV113" s="3">
        <v>0</v>
      </c>
      <c r="DW113" s="3">
        <v>0</v>
      </c>
      <c r="DX113" s="51">
        <v>0</v>
      </c>
      <c r="DY113" s="3">
        <v>0</v>
      </c>
      <c r="DZ113" s="3">
        <v>0</v>
      </c>
      <c r="EA113" s="3">
        <v>0</v>
      </c>
      <c r="EB113" s="3">
        <v>0</v>
      </c>
      <c r="EC113" s="51">
        <v>0</v>
      </c>
      <c r="ED113" s="3">
        <v>0</v>
      </c>
      <c r="EE113" s="3">
        <v>0</v>
      </c>
      <c r="EF113" s="1">
        <v>0</v>
      </c>
      <c r="EG113" s="3">
        <v>0</v>
      </c>
      <c r="EH113" s="3">
        <v>0</v>
      </c>
      <c r="EI113" s="2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2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2" t="s">
        <v>189</v>
      </c>
      <c r="EW113" s="3">
        <v>0</v>
      </c>
      <c r="EX113" s="3">
        <v>0</v>
      </c>
      <c r="EY113" s="3">
        <v>0</v>
      </c>
      <c r="EZ113" s="3">
        <v>0</v>
      </c>
      <c r="FA113" s="3">
        <v>8</v>
      </c>
      <c r="FB113" s="16" t="s">
        <v>189</v>
      </c>
    </row>
    <row r="114" spans="1:158">
      <c r="A114" t="s">
        <v>245</v>
      </c>
      <c r="B114" t="s">
        <v>70</v>
      </c>
      <c r="C114" t="s">
        <v>7</v>
      </c>
      <c r="D114">
        <v>4</v>
      </c>
      <c r="E114" t="s">
        <v>187</v>
      </c>
      <c r="F114" s="2" t="str">
        <f t="shared" si="49"/>
        <v>PSME-M-4N</v>
      </c>
      <c r="H114" s="3">
        <v>47.997320000000002</v>
      </c>
      <c r="J114" s="3">
        <v>123.58126</v>
      </c>
      <c r="L114" s="3">
        <v>869</v>
      </c>
      <c r="M114" s="3">
        <v>-68.099999999999994</v>
      </c>
      <c r="N114" s="3">
        <v>310</v>
      </c>
      <c r="O114" s="15">
        <v>88.1</v>
      </c>
      <c r="P114" s="16">
        <v>7.2</v>
      </c>
      <c r="Q114" s="3">
        <v>20</v>
      </c>
      <c r="R114" s="3">
        <v>0</v>
      </c>
      <c r="S114" s="3">
        <v>0</v>
      </c>
      <c r="T114" s="3">
        <v>0</v>
      </c>
      <c r="U114">
        <v>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3">
        <v>0</v>
      </c>
      <c r="AY114" s="3">
        <f t="shared" si="53"/>
        <v>180</v>
      </c>
      <c r="AZ114" s="3">
        <f t="shared" si="50"/>
        <v>180</v>
      </c>
      <c r="BA114" s="3">
        <f t="shared" si="51"/>
        <v>180</v>
      </c>
      <c r="BB114" s="3">
        <f t="shared" si="54"/>
        <v>0</v>
      </c>
      <c r="BC114" s="3">
        <f t="shared" si="52"/>
        <v>180</v>
      </c>
      <c r="BD114" s="3">
        <f t="shared" si="36"/>
        <v>0</v>
      </c>
      <c r="BE114" s="3">
        <f t="shared" si="37"/>
        <v>0</v>
      </c>
      <c r="BF114" s="3">
        <f t="shared" si="38"/>
        <v>0</v>
      </c>
      <c r="BG114" s="3">
        <f t="shared" si="39"/>
        <v>0</v>
      </c>
      <c r="BH114" s="3">
        <f t="shared" si="40"/>
        <v>180</v>
      </c>
      <c r="BI114" s="3">
        <f t="shared" si="41"/>
        <v>0</v>
      </c>
      <c r="BJ114" s="3">
        <f t="shared" si="55"/>
        <v>0</v>
      </c>
      <c r="BK114" s="15">
        <v>0</v>
      </c>
      <c r="BL114" s="3">
        <v>0</v>
      </c>
      <c r="BM114" s="3">
        <v>4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1">
        <f t="shared" si="42"/>
        <v>4</v>
      </c>
      <c r="CJ114" s="1">
        <f t="shared" si="43"/>
        <v>4</v>
      </c>
      <c r="CK114" s="3">
        <f t="shared" si="30"/>
        <v>4</v>
      </c>
      <c r="CL114" s="3">
        <f t="shared" si="31"/>
        <v>4</v>
      </c>
      <c r="CM114" s="1">
        <f t="shared" si="44"/>
        <v>0</v>
      </c>
      <c r="CN114" s="1">
        <f t="shared" si="45"/>
        <v>0</v>
      </c>
      <c r="CO114" s="46">
        <v>-66.599999999999994</v>
      </c>
      <c r="CP114" s="3">
        <v>42.1</v>
      </c>
      <c r="CQ114" s="3">
        <v>110</v>
      </c>
      <c r="CR114" s="3">
        <v>21</v>
      </c>
      <c r="CS114" s="3">
        <f t="shared" si="46"/>
        <v>37.085999999999999</v>
      </c>
      <c r="CT114" s="3">
        <v>2</v>
      </c>
      <c r="CU114" s="3">
        <v>80</v>
      </c>
      <c r="CW114" t="s">
        <v>189</v>
      </c>
      <c r="CX114" t="s">
        <v>189</v>
      </c>
      <c r="CY114" s="15">
        <v>0</v>
      </c>
      <c r="CZ114" s="3">
        <v>0</v>
      </c>
      <c r="DA114" s="3">
        <v>0</v>
      </c>
      <c r="DB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1</v>
      </c>
      <c r="DI114" s="2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5">
        <v>0</v>
      </c>
      <c r="DP114" s="3">
        <v>0</v>
      </c>
      <c r="DQ114" s="3">
        <v>0</v>
      </c>
      <c r="DR114" s="3">
        <v>0</v>
      </c>
      <c r="DS114" s="51">
        <v>0</v>
      </c>
      <c r="DT114" s="3">
        <v>0</v>
      </c>
      <c r="DU114" s="3">
        <v>0</v>
      </c>
      <c r="DV114" s="3">
        <v>0</v>
      </c>
      <c r="DW114" s="3">
        <v>0</v>
      </c>
      <c r="DX114" s="51">
        <v>0</v>
      </c>
      <c r="DY114" s="3">
        <v>0</v>
      </c>
      <c r="DZ114" s="3">
        <v>0</v>
      </c>
      <c r="EA114" s="3">
        <v>0</v>
      </c>
      <c r="EB114" s="3">
        <v>0</v>
      </c>
      <c r="EC114" s="51">
        <v>0</v>
      </c>
      <c r="ED114" s="3">
        <v>0</v>
      </c>
      <c r="EE114" s="3">
        <v>0</v>
      </c>
      <c r="EF114" s="1">
        <v>1</v>
      </c>
      <c r="EG114" s="1">
        <v>1</v>
      </c>
      <c r="EH114" s="3">
        <v>1</v>
      </c>
      <c r="EI114" s="2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2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2" t="s">
        <v>189</v>
      </c>
      <c r="EW114" s="3">
        <v>0</v>
      </c>
      <c r="EX114" s="3">
        <v>0</v>
      </c>
      <c r="EY114" s="3">
        <v>0</v>
      </c>
      <c r="EZ114" s="3">
        <v>0</v>
      </c>
      <c r="FA114" s="3">
        <v>9</v>
      </c>
      <c r="FB114" s="16" t="s">
        <v>189</v>
      </c>
    </row>
    <row r="115" spans="1:158">
      <c r="A115" t="s">
        <v>245</v>
      </c>
      <c r="B115" t="s">
        <v>70</v>
      </c>
      <c r="C115" t="s">
        <v>7</v>
      </c>
      <c r="D115">
        <v>5</v>
      </c>
      <c r="E115" t="s">
        <v>186</v>
      </c>
      <c r="F115" s="2" t="str">
        <f t="shared" si="49"/>
        <v>PSME-M-5C</v>
      </c>
      <c r="H115" s="3">
        <v>47.99783</v>
      </c>
      <c r="J115" s="3">
        <v>123.5808</v>
      </c>
      <c r="L115" s="3">
        <v>866</v>
      </c>
      <c r="M115" s="3">
        <v>-63.9</v>
      </c>
      <c r="N115" s="3">
        <v>285</v>
      </c>
      <c r="O115" s="15">
        <v>53.3</v>
      </c>
      <c r="P115" s="16">
        <v>3</v>
      </c>
      <c r="Q115" s="3">
        <v>20</v>
      </c>
      <c r="R115" s="3">
        <v>0</v>
      </c>
      <c r="S115" s="3">
        <v>0</v>
      </c>
      <c r="T115" s="3">
        <v>0</v>
      </c>
      <c r="U115">
        <v>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3">
        <v>0</v>
      </c>
      <c r="AY115" s="3">
        <f t="shared" si="53"/>
        <v>280</v>
      </c>
      <c r="AZ115" s="3">
        <f t="shared" si="50"/>
        <v>240</v>
      </c>
      <c r="BA115" s="3">
        <f t="shared" si="51"/>
        <v>240</v>
      </c>
      <c r="BB115" s="3">
        <f t="shared" si="54"/>
        <v>0</v>
      </c>
      <c r="BC115" s="3">
        <f t="shared" si="52"/>
        <v>240</v>
      </c>
      <c r="BD115" s="3">
        <f t="shared" si="36"/>
        <v>40</v>
      </c>
      <c r="BE115" s="3">
        <f t="shared" si="37"/>
        <v>40</v>
      </c>
      <c r="BF115" s="3">
        <f t="shared" si="38"/>
        <v>0</v>
      </c>
      <c r="BG115" s="3">
        <f t="shared" si="39"/>
        <v>40</v>
      </c>
      <c r="BH115" s="3">
        <f t="shared" si="40"/>
        <v>280</v>
      </c>
      <c r="BI115" s="3">
        <f t="shared" si="41"/>
        <v>0</v>
      </c>
      <c r="BJ115" s="3">
        <f t="shared" si="55"/>
        <v>0</v>
      </c>
      <c r="BK115" s="15">
        <v>0</v>
      </c>
      <c r="BL115" s="3">
        <v>0</v>
      </c>
      <c r="BM115" s="3">
        <v>5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1">
        <v>1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1">
        <f t="shared" si="42"/>
        <v>7</v>
      </c>
      <c r="CJ115" s="1">
        <f t="shared" si="43"/>
        <v>6</v>
      </c>
      <c r="CK115" s="3">
        <f t="shared" si="30"/>
        <v>6</v>
      </c>
      <c r="CL115" s="3">
        <f t="shared" si="31"/>
        <v>5</v>
      </c>
      <c r="CM115" s="1">
        <f t="shared" si="44"/>
        <v>1</v>
      </c>
      <c r="CN115" s="1">
        <f t="shared" si="45"/>
        <v>1</v>
      </c>
      <c r="CO115" s="46">
        <v>8.9</v>
      </c>
      <c r="CP115" s="3">
        <v>72.599999999999994</v>
      </c>
      <c r="CQ115" s="3">
        <v>136</v>
      </c>
      <c r="CR115" s="3">
        <v>22</v>
      </c>
      <c r="CS115" s="3">
        <f t="shared" si="46"/>
        <v>27.962</v>
      </c>
      <c r="CT115" s="3">
        <v>6</v>
      </c>
      <c r="CU115" s="3">
        <v>50</v>
      </c>
      <c r="CW115" t="s">
        <v>189</v>
      </c>
      <c r="CX115" t="s">
        <v>189</v>
      </c>
      <c r="CY115" s="15">
        <v>0</v>
      </c>
      <c r="CZ115" s="3">
        <v>0</v>
      </c>
      <c r="DA115" s="3">
        <v>0</v>
      </c>
      <c r="DB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2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5">
        <v>0</v>
      </c>
      <c r="DP115" s="3">
        <v>0</v>
      </c>
      <c r="DQ115" s="3">
        <v>0</v>
      </c>
      <c r="DR115" s="3">
        <v>0</v>
      </c>
      <c r="DS115" s="51">
        <v>0</v>
      </c>
      <c r="DT115" s="3">
        <v>0</v>
      </c>
      <c r="DU115" s="3">
        <v>0</v>
      </c>
      <c r="DV115" s="3">
        <v>0</v>
      </c>
      <c r="DW115" s="3">
        <v>0</v>
      </c>
      <c r="DX115" s="51">
        <v>0</v>
      </c>
      <c r="DY115" s="3">
        <v>0</v>
      </c>
      <c r="DZ115" s="3">
        <v>0</v>
      </c>
      <c r="EA115" s="3">
        <v>0</v>
      </c>
      <c r="EB115" s="3">
        <v>0</v>
      </c>
      <c r="EC115" s="51">
        <v>0</v>
      </c>
      <c r="ED115" s="3">
        <v>0</v>
      </c>
      <c r="EE115" s="3">
        <v>0</v>
      </c>
      <c r="EF115" s="1">
        <v>0</v>
      </c>
      <c r="EG115" s="3">
        <v>0</v>
      </c>
      <c r="EH115" s="3">
        <v>0</v>
      </c>
      <c r="EI115" s="2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2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2" t="s">
        <v>189</v>
      </c>
      <c r="EW115" s="3">
        <v>0</v>
      </c>
      <c r="EX115" s="3">
        <v>0</v>
      </c>
      <c r="EY115" s="3">
        <v>0</v>
      </c>
      <c r="EZ115" s="3">
        <v>0</v>
      </c>
      <c r="FA115" s="3">
        <v>10</v>
      </c>
      <c r="FB115" s="16" t="s">
        <v>189</v>
      </c>
    </row>
    <row r="116" spans="1:158">
      <c r="A116" t="s">
        <v>245</v>
      </c>
      <c r="B116" t="s">
        <v>70</v>
      </c>
      <c r="C116" t="s">
        <v>7</v>
      </c>
      <c r="D116">
        <v>5</v>
      </c>
      <c r="E116" t="s">
        <v>187</v>
      </c>
      <c r="F116" s="2" t="str">
        <f t="shared" si="49"/>
        <v>PSME-M-5N</v>
      </c>
      <c r="H116" s="3">
        <v>47.997709999999998</v>
      </c>
      <c r="J116" s="3">
        <v>123.58082</v>
      </c>
      <c r="L116" s="3">
        <v>872</v>
      </c>
      <c r="M116" s="3">
        <v>-63.3</v>
      </c>
      <c r="N116" s="3">
        <v>290</v>
      </c>
      <c r="O116" s="15">
        <v>51</v>
      </c>
      <c r="P116" s="16">
        <v>3.7</v>
      </c>
      <c r="Q116" s="3">
        <v>20</v>
      </c>
      <c r="R116" s="3">
        <v>0</v>
      </c>
      <c r="S116" s="3">
        <v>0</v>
      </c>
      <c r="T116" s="3">
        <v>0</v>
      </c>
      <c r="U116">
        <v>9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3">
        <v>0</v>
      </c>
      <c r="AY116" s="3">
        <f t="shared" si="53"/>
        <v>240</v>
      </c>
      <c r="AZ116" s="3">
        <f t="shared" si="50"/>
        <v>180</v>
      </c>
      <c r="BA116" s="3">
        <f t="shared" si="51"/>
        <v>180</v>
      </c>
      <c r="BB116" s="3">
        <f t="shared" si="54"/>
        <v>40</v>
      </c>
      <c r="BC116" s="3">
        <f t="shared" si="52"/>
        <v>220</v>
      </c>
      <c r="BD116" s="3">
        <f t="shared" si="36"/>
        <v>20</v>
      </c>
      <c r="BE116" s="3">
        <f t="shared" si="37"/>
        <v>20</v>
      </c>
      <c r="BF116" s="3">
        <f t="shared" si="38"/>
        <v>0</v>
      </c>
      <c r="BG116" s="3">
        <f t="shared" si="39"/>
        <v>20</v>
      </c>
      <c r="BH116" s="3">
        <f t="shared" si="40"/>
        <v>200</v>
      </c>
      <c r="BI116" s="3">
        <f t="shared" si="41"/>
        <v>0</v>
      </c>
      <c r="BJ116" s="3">
        <f t="shared" si="55"/>
        <v>40</v>
      </c>
      <c r="BK116" s="15">
        <v>0</v>
      </c>
      <c r="BL116" s="3">
        <v>0</v>
      </c>
      <c r="BM116" s="3">
        <v>2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1">
        <f t="shared" si="42"/>
        <v>2</v>
      </c>
      <c r="CJ116" s="1">
        <f t="shared" si="43"/>
        <v>2</v>
      </c>
      <c r="CK116" s="3">
        <f t="shared" si="30"/>
        <v>2</v>
      </c>
      <c r="CL116" s="3">
        <f t="shared" si="31"/>
        <v>2</v>
      </c>
      <c r="CM116" s="1">
        <f t="shared" si="44"/>
        <v>0</v>
      </c>
      <c r="CN116" s="1">
        <f t="shared" si="45"/>
        <v>0</v>
      </c>
      <c r="CO116" s="46">
        <v>2.7</v>
      </c>
      <c r="CP116" s="3">
        <v>34.4</v>
      </c>
      <c r="CQ116" s="3">
        <v>123</v>
      </c>
      <c r="CR116" s="3">
        <v>22</v>
      </c>
      <c r="CS116" s="3">
        <f t="shared" si="46"/>
        <v>26.465999999999998</v>
      </c>
      <c r="CT116" s="3">
        <v>4</v>
      </c>
      <c r="CU116" s="3">
        <v>40</v>
      </c>
      <c r="CW116" t="s">
        <v>189</v>
      </c>
      <c r="CX116" t="s">
        <v>189</v>
      </c>
      <c r="CY116" s="15">
        <v>0</v>
      </c>
      <c r="CZ116" s="3">
        <v>0</v>
      </c>
      <c r="DA116" s="3">
        <v>0</v>
      </c>
      <c r="DB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2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5">
        <v>0</v>
      </c>
      <c r="DP116" s="3">
        <v>0</v>
      </c>
      <c r="DQ116" s="3">
        <v>0</v>
      </c>
      <c r="DR116" s="3">
        <v>0</v>
      </c>
      <c r="DS116" s="51">
        <v>0</v>
      </c>
      <c r="DT116" s="3">
        <v>0</v>
      </c>
      <c r="DU116" s="3">
        <v>0</v>
      </c>
      <c r="DV116" s="3">
        <v>0</v>
      </c>
      <c r="DW116" s="3">
        <v>0</v>
      </c>
      <c r="DX116" s="51">
        <v>0</v>
      </c>
      <c r="DY116" s="3">
        <v>0</v>
      </c>
      <c r="DZ116" s="3">
        <v>0</v>
      </c>
      <c r="EA116" s="3">
        <v>0</v>
      </c>
      <c r="EB116" s="3">
        <v>0</v>
      </c>
      <c r="EC116" s="51">
        <v>0</v>
      </c>
      <c r="ED116" s="3">
        <v>0</v>
      </c>
      <c r="EE116" s="3">
        <v>0</v>
      </c>
      <c r="EF116" s="3">
        <v>1</v>
      </c>
      <c r="EG116" s="3">
        <v>0</v>
      </c>
      <c r="EH116" s="3">
        <v>0</v>
      </c>
      <c r="EI116" s="2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2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2" t="s">
        <v>189</v>
      </c>
      <c r="EW116" s="3">
        <v>0</v>
      </c>
      <c r="EX116" s="3">
        <v>0</v>
      </c>
      <c r="EY116" s="3">
        <v>0</v>
      </c>
      <c r="EZ116" s="3">
        <v>0</v>
      </c>
      <c r="FA116" s="3">
        <v>11</v>
      </c>
      <c r="FB116" s="16" t="s">
        <v>189</v>
      </c>
    </row>
    <row r="117" spans="1:158">
      <c r="A117" t="s">
        <v>245</v>
      </c>
      <c r="B117" t="s">
        <v>70</v>
      </c>
      <c r="C117" t="s">
        <v>7</v>
      </c>
      <c r="D117">
        <v>6</v>
      </c>
      <c r="E117" t="s">
        <v>186</v>
      </c>
      <c r="F117" s="2" t="str">
        <f t="shared" si="49"/>
        <v>PSME-M-6C</v>
      </c>
      <c r="H117" s="3">
        <v>47.99841</v>
      </c>
      <c r="J117" s="3">
        <v>123.58051</v>
      </c>
      <c r="L117" s="3">
        <v>868</v>
      </c>
      <c r="M117" s="3">
        <v>-67.5</v>
      </c>
      <c r="N117" s="3">
        <v>285</v>
      </c>
      <c r="O117" s="15">
        <v>120.5</v>
      </c>
      <c r="P117" s="16">
        <v>10</v>
      </c>
      <c r="Q117" s="3">
        <v>20</v>
      </c>
      <c r="R117" s="3">
        <v>0</v>
      </c>
      <c r="S117" s="3">
        <v>0</v>
      </c>
      <c r="T117" s="3">
        <v>0</v>
      </c>
      <c r="U117">
        <v>13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3">
        <v>0</v>
      </c>
      <c r="AY117" s="3">
        <f t="shared" si="53"/>
        <v>280</v>
      </c>
      <c r="AZ117" s="3">
        <f t="shared" si="50"/>
        <v>260</v>
      </c>
      <c r="BA117" s="3">
        <f t="shared" si="51"/>
        <v>260</v>
      </c>
      <c r="BB117" s="3">
        <f t="shared" si="54"/>
        <v>20</v>
      </c>
      <c r="BC117" s="3">
        <f t="shared" si="52"/>
        <v>280</v>
      </c>
      <c r="BD117" s="3">
        <f t="shared" si="36"/>
        <v>0</v>
      </c>
      <c r="BE117" s="3">
        <f t="shared" si="37"/>
        <v>0</v>
      </c>
      <c r="BF117" s="3">
        <f t="shared" si="38"/>
        <v>0</v>
      </c>
      <c r="BG117" s="3">
        <f t="shared" si="39"/>
        <v>0</v>
      </c>
      <c r="BH117" s="3">
        <f t="shared" si="40"/>
        <v>260</v>
      </c>
      <c r="BI117" s="3">
        <f t="shared" si="41"/>
        <v>0</v>
      </c>
      <c r="BJ117" s="3">
        <f t="shared" si="55"/>
        <v>20</v>
      </c>
      <c r="BK117" s="15">
        <v>0</v>
      </c>
      <c r="BL117" s="3">
        <v>0</v>
      </c>
      <c r="BM117" s="3">
        <v>4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1">
        <f t="shared" si="42"/>
        <v>4</v>
      </c>
      <c r="CJ117" s="1">
        <f t="shared" si="43"/>
        <v>4</v>
      </c>
      <c r="CK117" s="3">
        <f t="shared" si="30"/>
        <v>4</v>
      </c>
      <c r="CL117" s="3">
        <f t="shared" si="31"/>
        <v>4</v>
      </c>
      <c r="CM117" s="1">
        <f t="shared" si="44"/>
        <v>0</v>
      </c>
      <c r="CN117" s="1">
        <f t="shared" si="45"/>
        <v>0</v>
      </c>
      <c r="CO117" s="46">
        <v>-10.1</v>
      </c>
      <c r="CP117" s="3">
        <v>68.8</v>
      </c>
      <c r="CQ117" s="3">
        <v>112</v>
      </c>
      <c r="CR117" s="3">
        <v>33</v>
      </c>
      <c r="CS117" s="3">
        <f t="shared" si="46"/>
        <v>40.292999999999999</v>
      </c>
      <c r="CT117" s="3">
        <v>4</v>
      </c>
      <c r="CU117" s="3">
        <v>100</v>
      </c>
      <c r="CW117" t="s">
        <v>189</v>
      </c>
      <c r="CX117" t="s">
        <v>189</v>
      </c>
      <c r="CY117" s="15">
        <v>0</v>
      </c>
      <c r="CZ117" s="3">
        <v>0</v>
      </c>
      <c r="DA117" s="3">
        <v>0</v>
      </c>
      <c r="DB117" s="3">
        <v>0</v>
      </c>
      <c r="DD117" s="3">
        <v>0</v>
      </c>
      <c r="DE117" s="3">
        <v>1</v>
      </c>
      <c r="DF117" s="3">
        <v>0</v>
      </c>
      <c r="DG117" s="3">
        <v>0</v>
      </c>
      <c r="DH117" s="3">
        <v>0</v>
      </c>
      <c r="DI117" s="2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5">
        <v>0</v>
      </c>
      <c r="DP117" s="3">
        <v>0</v>
      </c>
      <c r="DQ117" s="3">
        <v>0</v>
      </c>
      <c r="DR117" s="3">
        <v>0</v>
      </c>
      <c r="DS117" s="51">
        <v>0</v>
      </c>
      <c r="DT117" s="3">
        <v>0</v>
      </c>
      <c r="DU117" s="3">
        <v>0</v>
      </c>
      <c r="DV117" s="3">
        <v>0</v>
      </c>
      <c r="DW117" s="3">
        <v>0</v>
      </c>
      <c r="DX117" s="51">
        <v>0</v>
      </c>
      <c r="DY117" s="3">
        <v>0</v>
      </c>
      <c r="DZ117" s="3">
        <v>0</v>
      </c>
      <c r="EA117" s="3">
        <v>0</v>
      </c>
      <c r="EB117" s="3">
        <v>0</v>
      </c>
      <c r="EC117" s="51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2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2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2" t="s">
        <v>189</v>
      </c>
      <c r="EW117" s="3">
        <v>0</v>
      </c>
      <c r="EX117" s="3">
        <v>0</v>
      </c>
      <c r="EY117" s="3">
        <v>0</v>
      </c>
      <c r="EZ117" s="3">
        <v>0</v>
      </c>
      <c r="FA117" s="3">
        <v>12</v>
      </c>
      <c r="FB117" s="16" t="s">
        <v>189</v>
      </c>
    </row>
    <row r="118" spans="1:158">
      <c r="A118" t="s">
        <v>245</v>
      </c>
      <c r="B118" t="s">
        <v>70</v>
      </c>
      <c r="C118" t="s">
        <v>7</v>
      </c>
      <c r="D118">
        <v>6</v>
      </c>
      <c r="E118" t="s">
        <v>187</v>
      </c>
      <c r="F118" s="2" t="str">
        <f t="shared" si="49"/>
        <v>PSME-M-6N</v>
      </c>
      <c r="H118" s="3">
        <v>47.998440000000002</v>
      </c>
      <c r="J118" s="3">
        <v>123.58032</v>
      </c>
      <c r="L118" s="3">
        <v>874</v>
      </c>
      <c r="M118" s="3">
        <v>-67.3</v>
      </c>
      <c r="N118" s="3">
        <v>300</v>
      </c>
      <c r="O118" s="15">
        <v>116</v>
      </c>
      <c r="P118" s="16">
        <v>8</v>
      </c>
      <c r="Q118" s="3">
        <v>20</v>
      </c>
      <c r="R118" s="3">
        <v>0</v>
      </c>
      <c r="S118" s="3">
        <v>0</v>
      </c>
      <c r="T118" s="3">
        <v>0</v>
      </c>
      <c r="U118">
        <v>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3">
        <v>0</v>
      </c>
      <c r="AY118" s="3">
        <f t="shared" si="53"/>
        <v>180</v>
      </c>
      <c r="AZ118" s="3">
        <f t="shared" si="50"/>
        <v>180</v>
      </c>
      <c r="BA118" s="3">
        <f t="shared" si="51"/>
        <v>180</v>
      </c>
      <c r="BB118" s="3">
        <f t="shared" si="54"/>
        <v>0</v>
      </c>
      <c r="BC118" s="3">
        <f t="shared" si="52"/>
        <v>180</v>
      </c>
      <c r="BD118" s="3">
        <f t="shared" si="36"/>
        <v>0</v>
      </c>
      <c r="BE118" s="3">
        <f t="shared" si="37"/>
        <v>0</v>
      </c>
      <c r="BF118" s="3">
        <f t="shared" si="38"/>
        <v>0</v>
      </c>
      <c r="BG118" s="3">
        <f t="shared" si="39"/>
        <v>0</v>
      </c>
      <c r="BH118" s="3">
        <f t="shared" si="40"/>
        <v>180</v>
      </c>
      <c r="BI118" s="3">
        <f t="shared" si="41"/>
        <v>0</v>
      </c>
      <c r="BJ118" s="3">
        <f t="shared" si="55"/>
        <v>0</v>
      </c>
      <c r="BK118" s="15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1">
        <f t="shared" si="42"/>
        <v>0</v>
      </c>
      <c r="CJ118" s="1">
        <f t="shared" si="43"/>
        <v>0</v>
      </c>
      <c r="CK118" s="3">
        <f t="shared" si="30"/>
        <v>0</v>
      </c>
      <c r="CL118" s="3">
        <f t="shared" si="31"/>
        <v>0</v>
      </c>
      <c r="CM118" s="1">
        <f t="shared" si="44"/>
        <v>0</v>
      </c>
      <c r="CN118" s="1">
        <f t="shared" si="45"/>
        <v>0</v>
      </c>
      <c r="CO118" s="46">
        <v>-4.8</v>
      </c>
      <c r="CP118" s="3">
        <v>30.2</v>
      </c>
      <c r="CQ118" s="3">
        <v>132</v>
      </c>
      <c r="CR118" s="3">
        <v>28</v>
      </c>
      <c r="CS118" s="3">
        <f t="shared" si="46"/>
        <v>38.304000000000002</v>
      </c>
      <c r="CT118" s="3">
        <v>2</v>
      </c>
      <c r="CU118" s="3">
        <v>85</v>
      </c>
      <c r="CW118" t="s">
        <v>189</v>
      </c>
      <c r="CX118" t="s">
        <v>189</v>
      </c>
      <c r="CY118" s="15">
        <v>0</v>
      </c>
      <c r="CZ118" s="3">
        <v>0</v>
      </c>
      <c r="DA118" s="3">
        <v>0</v>
      </c>
      <c r="DB118" s="3">
        <v>0</v>
      </c>
      <c r="DD118" s="3">
        <v>0</v>
      </c>
      <c r="DE118" s="3">
        <v>3</v>
      </c>
      <c r="DF118" s="3">
        <v>0</v>
      </c>
      <c r="DG118" s="3">
        <v>0</v>
      </c>
      <c r="DH118" s="3">
        <v>0</v>
      </c>
      <c r="DI118" s="2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5">
        <v>0</v>
      </c>
      <c r="DP118" s="3">
        <v>0</v>
      </c>
      <c r="DQ118" s="3">
        <v>0</v>
      </c>
      <c r="DR118" s="3">
        <v>0</v>
      </c>
      <c r="DS118" s="51">
        <v>0</v>
      </c>
      <c r="DT118" s="3">
        <v>0</v>
      </c>
      <c r="DU118" s="3">
        <v>0</v>
      </c>
      <c r="DV118" s="3">
        <v>0</v>
      </c>
      <c r="DW118" s="3">
        <v>0</v>
      </c>
      <c r="DX118" s="51">
        <v>0</v>
      </c>
      <c r="DY118" s="3">
        <v>0</v>
      </c>
      <c r="DZ118" s="3">
        <v>0</v>
      </c>
      <c r="EA118" s="3">
        <v>0</v>
      </c>
      <c r="EB118" s="3">
        <v>0</v>
      </c>
      <c r="EC118" s="51">
        <v>0</v>
      </c>
      <c r="ED118" s="3">
        <v>0</v>
      </c>
      <c r="EE118" s="3">
        <v>1</v>
      </c>
      <c r="EF118" s="3">
        <v>0</v>
      </c>
      <c r="EG118" s="3">
        <v>0</v>
      </c>
      <c r="EH118" s="3">
        <v>0</v>
      </c>
      <c r="EI118" s="2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2">
        <v>0</v>
      </c>
      <c r="EP118" s="1">
        <v>1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2" t="s">
        <v>189</v>
      </c>
      <c r="EW118" s="3">
        <v>0</v>
      </c>
      <c r="EX118" s="3">
        <v>0</v>
      </c>
      <c r="EY118" s="3">
        <v>0</v>
      </c>
      <c r="EZ118" s="3">
        <v>0</v>
      </c>
      <c r="FA118" s="3">
        <v>13</v>
      </c>
      <c r="FB118" s="16" t="s">
        <v>189</v>
      </c>
    </row>
    <row r="119" spans="1:158">
      <c r="A119" t="s">
        <v>245</v>
      </c>
      <c r="B119" t="s">
        <v>70</v>
      </c>
      <c r="C119" t="s">
        <v>7</v>
      </c>
      <c r="D119">
        <v>7</v>
      </c>
      <c r="E119" t="s">
        <v>186</v>
      </c>
      <c r="F119" s="2" t="str">
        <f t="shared" si="49"/>
        <v>PSME-M-7C</v>
      </c>
      <c r="H119" s="3">
        <v>47.998089999999998</v>
      </c>
      <c r="J119" s="3">
        <v>123.58144</v>
      </c>
      <c r="L119" s="3">
        <v>825</v>
      </c>
      <c r="M119" s="3">
        <v>-63.5</v>
      </c>
      <c r="N119" s="3">
        <v>270</v>
      </c>
      <c r="O119" s="15">
        <v>50</v>
      </c>
      <c r="P119" s="16">
        <v>3.7</v>
      </c>
      <c r="Q119" s="3">
        <v>20</v>
      </c>
      <c r="R119" s="3">
        <v>0</v>
      </c>
      <c r="S119" s="3">
        <v>0</v>
      </c>
      <c r="T119" s="3">
        <v>0</v>
      </c>
      <c r="U119">
        <v>14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3">
        <v>0</v>
      </c>
      <c r="AY119" s="3">
        <f t="shared" si="53"/>
        <v>280</v>
      </c>
      <c r="AZ119" s="3">
        <f t="shared" si="50"/>
        <v>280</v>
      </c>
      <c r="BA119" s="3">
        <f t="shared" si="51"/>
        <v>280</v>
      </c>
      <c r="BB119" s="3">
        <f t="shared" si="54"/>
        <v>0</v>
      </c>
      <c r="BC119" s="3">
        <f t="shared" si="52"/>
        <v>280</v>
      </c>
      <c r="BD119" s="3">
        <f t="shared" si="36"/>
        <v>0</v>
      </c>
      <c r="BE119" s="3">
        <f t="shared" si="37"/>
        <v>0</v>
      </c>
      <c r="BF119" s="3">
        <f t="shared" si="38"/>
        <v>0</v>
      </c>
      <c r="BG119" s="3">
        <f t="shared" si="39"/>
        <v>0</v>
      </c>
      <c r="BH119" s="3">
        <f t="shared" si="40"/>
        <v>280</v>
      </c>
      <c r="BI119" s="3">
        <f t="shared" si="41"/>
        <v>0</v>
      </c>
      <c r="BJ119" s="3">
        <f t="shared" si="55"/>
        <v>0</v>
      </c>
      <c r="BK119" s="15">
        <v>0</v>
      </c>
      <c r="BL119" s="3">
        <v>0</v>
      </c>
      <c r="BM119" s="3">
        <v>8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1">
        <f t="shared" si="42"/>
        <v>8</v>
      </c>
      <c r="CJ119" s="1">
        <f t="shared" si="43"/>
        <v>8</v>
      </c>
      <c r="CK119" s="3">
        <f t="shared" si="30"/>
        <v>8</v>
      </c>
      <c r="CL119" s="3">
        <f t="shared" si="31"/>
        <v>8</v>
      </c>
      <c r="CM119" s="1">
        <f t="shared" si="44"/>
        <v>0</v>
      </c>
      <c r="CN119" s="1">
        <f t="shared" si="45"/>
        <v>0</v>
      </c>
      <c r="CO119" s="46">
        <v>2.8</v>
      </c>
      <c r="CP119" s="3">
        <v>77.7</v>
      </c>
      <c r="CQ119" s="3">
        <v>137</v>
      </c>
      <c r="CR119" s="3">
        <v>27</v>
      </c>
      <c r="CS119" s="3">
        <f t="shared" si="46"/>
        <v>36.233999999999995</v>
      </c>
      <c r="CT119" s="3">
        <v>5</v>
      </c>
      <c r="CU119" s="3">
        <v>20</v>
      </c>
      <c r="CW119" t="s">
        <v>189</v>
      </c>
      <c r="CX119" t="s">
        <v>189</v>
      </c>
      <c r="CY119" s="15">
        <v>0</v>
      </c>
      <c r="CZ119" s="3">
        <v>0</v>
      </c>
      <c r="DA119" s="3">
        <v>0</v>
      </c>
      <c r="DB119" s="3">
        <v>0</v>
      </c>
      <c r="DD119" s="3">
        <v>0</v>
      </c>
      <c r="DE119" s="3">
        <v>1</v>
      </c>
      <c r="DF119" s="3">
        <v>0</v>
      </c>
      <c r="DG119" s="3">
        <v>0</v>
      </c>
      <c r="DH119" s="3">
        <v>1</v>
      </c>
      <c r="DI119" s="2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5">
        <v>0</v>
      </c>
      <c r="DP119" s="3">
        <v>0</v>
      </c>
      <c r="DQ119" s="3">
        <v>0</v>
      </c>
      <c r="DR119" s="3">
        <v>0</v>
      </c>
      <c r="DS119" s="51">
        <v>0</v>
      </c>
      <c r="DT119" s="3">
        <v>0</v>
      </c>
      <c r="DU119" s="3">
        <v>0</v>
      </c>
      <c r="DV119" s="3">
        <v>0</v>
      </c>
      <c r="DW119" s="3">
        <v>0</v>
      </c>
      <c r="DX119" s="51">
        <v>0</v>
      </c>
      <c r="DY119" s="3">
        <v>0</v>
      </c>
      <c r="DZ119" s="3">
        <v>0</v>
      </c>
      <c r="EA119" s="3">
        <v>0</v>
      </c>
      <c r="EB119" s="3">
        <v>0</v>
      </c>
      <c r="EC119" s="51">
        <v>0</v>
      </c>
      <c r="ED119" s="3">
        <v>0</v>
      </c>
      <c r="EE119" s="3">
        <v>2</v>
      </c>
      <c r="EF119" s="3">
        <v>0</v>
      </c>
      <c r="EG119" s="3">
        <v>0</v>
      </c>
      <c r="EH119" s="3">
        <v>0</v>
      </c>
      <c r="EI119" s="2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2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2" t="s">
        <v>189</v>
      </c>
      <c r="EW119" s="3">
        <v>0</v>
      </c>
      <c r="EX119" s="3">
        <v>0</v>
      </c>
      <c r="EY119" s="3">
        <v>0</v>
      </c>
      <c r="EZ119" s="3">
        <v>0</v>
      </c>
      <c r="FA119" s="3">
        <v>14</v>
      </c>
      <c r="FB119" s="16" t="s">
        <v>189</v>
      </c>
    </row>
    <row r="120" spans="1:158">
      <c r="A120" t="s">
        <v>245</v>
      </c>
      <c r="B120" t="s">
        <v>70</v>
      </c>
      <c r="C120" t="s">
        <v>7</v>
      </c>
      <c r="D120">
        <v>7</v>
      </c>
      <c r="E120" t="s">
        <v>187</v>
      </c>
      <c r="F120" s="2" t="str">
        <f t="shared" si="49"/>
        <v>PSME-M-7N</v>
      </c>
      <c r="H120" s="3">
        <v>47.998440000000002</v>
      </c>
      <c r="J120" s="3">
        <v>123.58137000000001</v>
      </c>
      <c r="L120" s="3">
        <v>839</v>
      </c>
      <c r="M120" s="3">
        <v>-57</v>
      </c>
      <c r="N120" s="3">
        <v>280</v>
      </c>
      <c r="O120" s="15">
        <v>48.5</v>
      </c>
      <c r="P120" s="16">
        <v>3.2</v>
      </c>
      <c r="Q120" s="3">
        <v>20</v>
      </c>
      <c r="R120" s="3">
        <v>0</v>
      </c>
      <c r="S120" s="3">
        <v>0</v>
      </c>
      <c r="T120" s="3">
        <v>0</v>
      </c>
      <c r="U120">
        <v>6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3">
        <v>0</v>
      </c>
      <c r="AY120" s="3">
        <f t="shared" si="53"/>
        <v>140</v>
      </c>
      <c r="AZ120" s="3">
        <f t="shared" si="50"/>
        <v>120</v>
      </c>
      <c r="BA120" s="3">
        <f t="shared" si="51"/>
        <v>120</v>
      </c>
      <c r="BB120" s="3">
        <f t="shared" si="54"/>
        <v>20</v>
      </c>
      <c r="BC120" s="3">
        <f t="shared" si="52"/>
        <v>140</v>
      </c>
      <c r="BD120" s="3">
        <f t="shared" si="36"/>
        <v>0</v>
      </c>
      <c r="BE120" s="3">
        <f t="shared" si="37"/>
        <v>0</v>
      </c>
      <c r="BF120" s="3">
        <f t="shared" si="38"/>
        <v>0</v>
      </c>
      <c r="BG120" s="3">
        <f t="shared" si="39"/>
        <v>0</v>
      </c>
      <c r="BH120" s="3">
        <f t="shared" si="40"/>
        <v>120</v>
      </c>
      <c r="BI120" s="3">
        <f t="shared" si="41"/>
        <v>0</v>
      </c>
      <c r="BJ120" s="3">
        <f t="shared" si="55"/>
        <v>20</v>
      </c>
      <c r="BK120" s="15">
        <v>0</v>
      </c>
      <c r="BL120" s="3">
        <v>0</v>
      </c>
      <c r="BM120" s="3">
        <v>1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1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1">
        <f t="shared" si="42"/>
        <v>2</v>
      </c>
      <c r="CJ120" s="1">
        <f t="shared" si="43"/>
        <v>2</v>
      </c>
      <c r="CK120" s="3">
        <f t="shared" si="30"/>
        <v>1</v>
      </c>
      <c r="CL120" s="3">
        <f t="shared" si="31"/>
        <v>1</v>
      </c>
      <c r="CM120" s="1">
        <f t="shared" si="44"/>
        <v>1</v>
      </c>
      <c r="CN120" s="1">
        <f t="shared" si="45"/>
        <v>1</v>
      </c>
      <c r="CO120" s="46">
        <v>-0.8</v>
      </c>
      <c r="CP120" s="3">
        <v>47.2</v>
      </c>
      <c r="CQ120" s="3">
        <v>124</v>
      </c>
      <c r="CR120" s="3">
        <v>21</v>
      </c>
      <c r="CS120" s="3">
        <f t="shared" si="46"/>
        <v>26.207999999999998</v>
      </c>
      <c r="CT120" s="3">
        <v>3</v>
      </c>
      <c r="CU120" s="3">
        <v>100</v>
      </c>
      <c r="CW120" t="s">
        <v>189</v>
      </c>
      <c r="CX120" t="s">
        <v>189</v>
      </c>
      <c r="CY120" s="15">
        <v>0</v>
      </c>
      <c r="CZ120" s="3">
        <v>0</v>
      </c>
      <c r="DA120" s="3">
        <v>0</v>
      </c>
      <c r="DB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1</v>
      </c>
      <c r="DI120" s="2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5">
        <v>0</v>
      </c>
      <c r="DP120" s="3">
        <v>0</v>
      </c>
      <c r="DQ120" s="3">
        <v>0</v>
      </c>
      <c r="DR120" s="3">
        <v>0</v>
      </c>
      <c r="DS120" s="51">
        <v>0</v>
      </c>
      <c r="DT120" s="3">
        <v>0</v>
      </c>
      <c r="DU120" s="3">
        <v>0</v>
      </c>
      <c r="DV120" s="3">
        <v>0</v>
      </c>
      <c r="DW120" s="3">
        <v>0</v>
      </c>
      <c r="DX120" s="51">
        <v>0</v>
      </c>
      <c r="DY120" s="3">
        <v>0</v>
      </c>
      <c r="DZ120" s="3">
        <v>0</v>
      </c>
      <c r="EA120" s="3">
        <v>0</v>
      </c>
      <c r="EB120" s="3">
        <v>0</v>
      </c>
      <c r="EC120" s="51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2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2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2" t="s">
        <v>189</v>
      </c>
      <c r="EW120" s="3">
        <v>0</v>
      </c>
      <c r="EX120" s="3">
        <v>0</v>
      </c>
      <c r="EY120" s="3">
        <v>0</v>
      </c>
      <c r="EZ120" s="3">
        <v>0</v>
      </c>
      <c r="FA120" s="3">
        <v>15</v>
      </c>
      <c r="FB120" s="16" t="s">
        <v>189</v>
      </c>
    </row>
    <row r="121" spans="1:158">
      <c r="A121" t="s">
        <v>245</v>
      </c>
      <c r="B121" t="s">
        <v>70</v>
      </c>
      <c r="C121" t="s">
        <v>7</v>
      </c>
      <c r="D121">
        <v>8</v>
      </c>
      <c r="E121" t="s">
        <v>186</v>
      </c>
      <c r="F121" s="2" t="str">
        <f t="shared" si="49"/>
        <v>PSME-M-8C</v>
      </c>
      <c r="H121" s="3">
        <v>47.997369999999997</v>
      </c>
      <c r="J121" s="3">
        <v>123.58207</v>
      </c>
      <c r="L121" s="3">
        <v>838</v>
      </c>
      <c r="M121" s="3">
        <v>-76.2</v>
      </c>
      <c r="N121" s="3">
        <v>310</v>
      </c>
      <c r="O121" s="15">
        <v>80.7</v>
      </c>
      <c r="P121" s="16">
        <v>5.3</v>
      </c>
      <c r="Q121" s="3">
        <v>20</v>
      </c>
      <c r="R121" s="3">
        <v>0</v>
      </c>
      <c r="S121" s="3">
        <v>0</v>
      </c>
      <c r="T121" s="3">
        <v>0</v>
      </c>
      <c r="U121">
        <v>18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3">
        <v>0</v>
      </c>
      <c r="AY121" s="3">
        <f t="shared" si="53"/>
        <v>360</v>
      </c>
      <c r="AZ121" s="3">
        <f t="shared" si="50"/>
        <v>360</v>
      </c>
      <c r="BA121" s="3">
        <f t="shared" si="51"/>
        <v>360</v>
      </c>
      <c r="BB121" s="3">
        <f t="shared" si="54"/>
        <v>0</v>
      </c>
      <c r="BC121" s="3">
        <f t="shared" si="52"/>
        <v>360</v>
      </c>
      <c r="BD121" s="3">
        <f t="shared" si="36"/>
        <v>0</v>
      </c>
      <c r="BE121" s="3">
        <f t="shared" si="37"/>
        <v>0</v>
      </c>
      <c r="BF121" s="3">
        <f t="shared" si="38"/>
        <v>0</v>
      </c>
      <c r="BG121" s="3">
        <f t="shared" si="39"/>
        <v>0</v>
      </c>
      <c r="BH121" s="3">
        <f t="shared" si="40"/>
        <v>360</v>
      </c>
      <c r="BI121" s="3">
        <f t="shared" si="41"/>
        <v>0</v>
      </c>
      <c r="BJ121" s="3">
        <f t="shared" si="55"/>
        <v>0</v>
      </c>
      <c r="BK121" s="15">
        <v>0</v>
      </c>
      <c r="BL121" s="3">
        <v>0</v>
      </c>
      <c r="BM121" s="3">
        <v>3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1">
        <f t="shared" si="42"/>
        <v>3</v>
      </c>
      <c r="CJ121" s="1">
        <f t="shared" si="43"/>
        <v>3</v>
      </c>
      <c r="CK121" s="3">
        <f t="shared" si="30"/>
        <v>3</v>
      </c>
      <c r="CL121" s="3">
        <f t="shared" si="31"/>
        <v>3</v>
      </c>
      <c r="CM121" s="1">
        <f t="shared" si="44"/>
        <v>0</v>
      </c>
      <c r="CN121" s="1">
        <f t="shared" si="45"/>
        <v>0</v>
      </c>
      <c r="CO121" s="46">
        <v>-7.9</v>
      </c>
      <c r="CP121" s="3">
        <v>46.1</v>
      </c>
      <c r="CQ121" s="3">
        <v>126</v>
      </c>
      <c r="CR121" s="3">
        <v>33</v>
      </c>
      <c r="CS121" s="3">
        <f t="shared" si="46"/>
        <v>44.186999999999998</v>
      </c>
      <c r="CT121" s="3">
        <v>4</v>
      </c>
      <c r="CU121" s="3">
        <v>50</v>
      </c>
      <c r="CW121" t="s">
        <v>189</v>
      </c>
      <c r="CX121" t="s">
        <v>189</v>
      </c>
      <c r="CY121" s="15">
        <v>0</v>
      </c>
      <c r="CZ121" s="3">
        <v>0</v>
      </c>
      <c r="DA121" s="3">
        <v>0</v>
      </c>
      <c r="DB121" s="3">
        <v>0</v>
      </c>
      <c r="DD121" s="3">
        <v>0</v>
      </c>
      <c r="DE121" s="3">
        <v>1</v>
      </c>
      <c r="DF121" s="3">
        <v>1</v>
      </c>
      <c r="DG121" s="3">
        <v>0</v>
      </c>
      <c r="DH121" s="3">
        <v>0</v>
      </c>
      <c r="DI121" s="2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5">
        <v>0</v>
      </c>
      <c r="DP121" s="3">
        <v>0</v>
      </c>
      <c r="DQ121" s="3">
        <v>0</v>
      </c>
      <c r="DR121" s="3">
        <v>0</v>
      </c>
      <c r="DS121" s="51">
        <v>0</v>
      </c>
      <c r="DT121" s="3">
        <v>0</v>
      </c>
      <c r="DU121" s="3">
        <v>0</v>
      </c>
      <c r="DV121" s="3">
        <v>0</v>
      </c>
      <c r="DW121" s="3">
        <v>0</v>
      </c>
      <c r="DX121" s="51">
        <v>0</v>
      </c>
      <c r="DY121" s="3">
        <v>0</v>
      </c>
      <c r="DZ121" s="3">
        <v>0</v>
      </c>
      <c r="EA121" s="3">
        <v>0</v>
      </c>
      <c r="EB121" s="3">
        <v>0</v>
      </c>
      <c r="EC121" s="51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2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2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2" t="s">
        <v>189</v>
      </c>
      <c r="EW121" s="3">
        <v>0</v>
      </c>
      <c r="EX121" s="3">
        <v>0</v>
      </c>
      <c r="EY121" s="3">
        <v>0</v>
      </c>
      <c r="EZ121" s="3">
        <v>0</v>
      </c>
      <c r="FA121" s="3">
        <v>16</v>
      </c>
      <c r="FB121" s="16" t="s">
        <v>189</v>
      </c>
    </row>
    <row r="122" spans="1:158">
      <c r="A122" t="s">
        <v>245</v>
      </c>
      <c r="B122" t="s">
        <v>70</v>
      </c>
      <c r="C122" t="s">
        <v>7</v>
      </c>
      <c r="D122">
        <v>8</v>
      </c>
      <c r="E122" t="s">
        <v>187</v>
      </c>
      <c r="F122" s="2" t="str">
        <f t="shared" si="49"/>
        <v>PSME-M-8N</v>
      </c>
      <c r="H122" s="3">
        <v>47.99747</v>
      </c>
      <c r="J122" s="3">
        <v>123.58192</v>
      </c>
      <c r="L122" s="3">
        <v>831</v>
      </c>
      <c r="M122" s="3">
        <v>-72.099999999999994</v>
      </c>
      <c r="N122" s="3">
        <v>310</v>
      </c>
      <c r="O122" s="15">
        <v>87.3</v>
      </c>
      <c r="P122" s="16">
        <v>7.1</v>
      </c>
      <c r="Q122" s="3">
        <v>20</v>
      </c>
      <c r="R122" s="3">
        <v>0</v>
      </c>
      <c r="S122" s="3">
        <v>0</v>
      </c>
      <c r="T122" s="3">
        <v>0</v>
      </c>
      <c r="U122">
        <v>14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3">
        <v>0</v>
      </c>
      <c r="AY122" s="3">
        <f t="shared" si="53"/>
        <v>280</v>
      </c>
      <c r="AZ122" s="3">
        <f t="shared" si="50"/>
        <v>280</v>
      </c>
      <c r="BA122" s="3">
        <f t="shared" si="51"/>
        <v>280</v>
      </c>
      <c r="BB122" s="3">
        <f t="shared" si="54"/>
        <v>0</v>
      </c>
      <c r="BC122" s="3">
        <f t="shared" si="52"/>
        <v>280</v>
      </c>
      <c r="BD122" s="3">
        <f t="shared" si="36"/>
        <v>0</v>
      </c>
      <c r="BE122" s="3">
        <f t="shared" si="37"/>
        <v>0</v>
      </c>
      <c r="BF122" s="3">
        <f t="shared" si="38"/>
        <v>0</v>
      </c>
      <c r="BG122" s="3">
        <f t="shared" si="39"/>
        <v>0</v>
      </c>
      <c r="BH122" s="3">
        <f t="shared" si="40"/>
        <v>280</v>
      </c>
      <c r="BI122" s="3">
        <f t="shared" si="41"/>
        <v>0</v>
      </c>
      <c r="BJ122" s="3">
        <f t="shared" si="55"/>
        <v>0</v>
      </c>
      <c r="BK122" s="15">
        <v>0</v>
      </c>
      <c r="BL122" s="3">
        <v>0</v>
      </c>
      <c r="BM122" s="3">
        <v>1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1">
        <f t="shared" si="42"/>
        <v>1</v>
      </c>
      <c r="CJ122" s="1">
        <f t="shared" si="43"/>
        <v>1</v>
      </c>
      <c r="CK122" s="3">
        <f t="shared" si="30"/>
        <v>1</v>
      </c>
      <c r="CL122" s="3">
        <f t="shared" si="31"/>
        <v>1</v>
      </c>
      <c r="CM122" s="1">
        <f t="shared" si="44"/>
        <v>0</v>
      </c>
      <c r="CN122" s="1">
        <f t="shared" si="45"/>
        <v>0</v>
      </c>
      <c r="CO122" s="46">
        <v>-6.2</v>
      </c>
      <c r="CP122" s="3">
        <v>68.2</v>
      </c>
      <c r="CQ122" s="3">
        <v>106</v>
      </c>
      <c r="CR122" s="3">
        <v>42</v>
      </c>
      <c r="CS122" s="3">
        <f t="shared" si="46"/>
        <v>47.124000000000002</v>
      </c>
      <c r="CT122" s="3">
        <v>3</v>
      </c>
      <c r="CU122" s="3">
        <v>50</v>
      </c>
      <c r="CW122" t="s">
        <v>189</v>
      </c>
      <c r="CX122" t="s">
        <v>189</v>
      </c>
      <c r="CY122" s="15">
        <v>0</v>
      </c>
      <c r="CZ122" s="3">
        <v>0</v>
      </c>
      <c r="DA122" s="3">
        <v>0</v>
      </c>
      <c r="DB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2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5">
        <v>0</v>
      </c>
      <c r="DP122" s="3">
        <v>0</v>
      </c>
      <c r="DQ122" s="3">
        <v>0</v>
      </c>
      <c r="DR122" s="3">
        <v>0</v>
      </c>
      <c r="DS122" s="51">
        <v>0</v>
      </c>
      <c r="DT122" s="3">
        <v>0</v>
      </c>
      <c r="DU122" s="3">
        <v>0</v>
      </c>
      <c r="DV122" s="3">
        <v>0</v>
      </c>
      <c r="DW122" s="3">
        <v>0</v>
      </c>
      <c r="DX122" s="51">
        <v>0</v>
      </c>
      <c r="DY122" s="3">
        <v>0</v>
      </c>
      <c r="DZ122" s="3">
        <v>0</v>
      </c>
      <c r="EA122" s="3">
        <v>0</v>
      </c>
      <c r="EB122" s="3">
        <v>0</v>
      </c>
      <c r="EC122" s="51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2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2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2" t="s">
        <v>189</v>
      </c>
      <c r="EW122" s="3">
        <v>0</v>
      </c>
      <c r="EX122" s="3">
        <v>0</v>
      </c>
      <c r="EY122" s="3">
        <v>0</v>
      </c>
      <c r="EZ122" s="3">
        <v>0</v>
      </c>
      <c r="FA122" s="3">
        <v>17</v>
      </c>
      <c r="FB122" s="16" t="s">
        <v>189</v>
      </c>
    </row>
    <row r="123" spans="1:158">
      <c r="A123" t="s">
        <v>245</v>
      </c>
      <c r="B123" t="s">
        <v>70</v>
      </c>
      <c r="C123" t="s">
        <v>7</v>
      </c>
      <c r="D123">
        <v>9</v>
      </c>
      <c r="E123" t="s">
        <v>186</v>
      </c>
      <c r="F123" s="2" t="str">
        <f t="shared" si="49"/>
        <v>PSME-M-9C</v>
      </c>
      <c r="H123" s="3">
        <v>47.997039999999998</v>
      </c>
      <c r="J123" s="3">
        <v>123.58291</v>
      </c>
      <c r="L123" s="3">
        <v>814</v>
      </c>
      <c r="M123" s="3">
        <v>-67.400000000000006</v>
      </c>
      <c r="N123" s="3">
        <v>300</v>
      </c>
      <c r="O123" s="15">
        <v>54.2</v>
      </c>
      <c r="P123" s="16">
        <v>3.8</v>
      </c>
      <c r="Q123" s="3">
        <v>20</v>
      </c>
      <c r="R123" s="3">
        <v>0</v>
      </c>
      <c r="S123" s="3">
        <v>0</v>
      </c>
      <c r="T123" s="3">
        <v>0</v>
      </c>
      <c r="U123">
        <v>16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3">
        <v>0</v>
      </c>
      <c r="AY123" s="3">
        <f t="shared" si="53"/>
        <v>340</v>
      </c>
      <c r="AZ123" s="3">
        <f t="shared" si="50"/>
        <v>320</v>
      </c>
      <c r="BA123" s="3">
        <f t="shared" si="51"/>
        <v>320</v>
      </c>
      <c r="BB123" s="3">
        <f t="shared" si="54"/>
        <v>20</v>
      </c>
      <c r="BC123" s="3">
        <f t="shared" si="52"/>
        <v>340</v>
      </c>
      <c r="BD123" s="3">
        <f t="shared" si="36"/>
        <v>0</v>
      </c>
      <c r="BE123" s="3">
        <f t="shared" si="37"/>
        <v>0</v>
      </c>
      <c r="BF123" s="3">
        <f t="shared" si="38"/>
        <v>0</v>
      </c>
      <c r="BG123" s="3">
        <f t="shared" si="39"/>
        <v>0</v>
      </c>
      <c r="BH123" s="3">
        <f t="shared" si="40"/>
        <v>320</v>
      </c>
      <c r="BI123" s="3">
        <f t="shared" si="41"/>
        <v>0</v>
      </c>
      <c r="BJ123" s="3">
        <f t="shared" si="55"/>
        <v>20</v>
      </c>
      <c r="BK123" s="15">
        <v>0</v>
      </c>
      <c r="BL123" s="3">
        <v>0</v>
      </c>
      <c r="BM123" s="3">
        <v>4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1">
        <f t="shared" si="42"/>
        <v>4</v>
      </c>
      <c r="CJ123" s="1">
        <f t="shared" si="43"/>
        <v>4</v>
      </c>
      <c r="CK123" s="3">
        <f t="shared" si="30"/>
        <v>4</v>
      </c>
      <c r="CL123" s="3">
        <f t="shared" si="31"/>
        <v>4</v>
      </c>
      <c r="CM123" s="1">
        <f t="shared" si="44"/>
        <v>0</v>
      </c>
      <c r="CN123" s="1">
        <f t="shared" si="45"/>
        <v>0</v>
      </c>
      <c r="CO123" s="46">
        <v>10.1</v>
      </c>
      <c r="CP123" s="3">
        <v>54.2</v>
      </c>
      <c r="CQ123" s="3">
        <v>138</v>
      </c>
      <c r="CR123" s="3">
        <v>21</v>
      </c>
      <c r="CS123" s="3">
        <f t="shared" si="46"/>
        <v>26.859000000000002</v>
      </c>
      <c r="CT123" s="3">
        <v>5</v>
      </c>
      <c r="CU123" s="3">
        <v>100</v>
      </c>
      <c r="CW123" t="s">
        <v>189</v>
      </c>
      <c r="CX123" t="s">
        <v>189</v>
      </c>
      <c r="CY123" s="15">
        <v>0</v>
      </c>
      <c r="CZ123" s="3">
        <v>0</v>
      </c>
      <c r="DA123" s="3">
        <v>0</v>
      </c>
      <c r="DB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2" t="s">
        <v>330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5">
        <v>0</v>
      </c>
      <c r="DP123" s="3">
        <v>0</v>
      </c>
      <c r="DQ123" s="3">
        <v>0</v>
      </c>
      <c r="DR123" s="3">
        <v>0</v>
      </c>
      <c r="DS123" s="51">
        <v>0</v>
      </c>
      <c r="DT123" s="3">
        <v>0</v>
      </c>
      <c r="DU123" s="3">
        <v>0</v>
      </c>
      <c r="DV123" s="3">
        <v>0</v>
      </c>
      <c r="DW123" s="3">
        <v>0</v>
      </c>
      <c r="DX123" s="51">
        <v>0</v>
      </c>
      <c r="DY123" s="3">
        <v>0</v>
      </c>
      <c r="DZ123" s="3">
        <v>0</v>
      </c>
      <c r="EA123" s="3">
        <v>0</v>
      </c>
      <c r="EB123" s="3">
        <v>0</v>
      </c>
      <c r="EC123" s="51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2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2">
        <v>0</v>
      </c>
      <c r="EP123" s="1">
        <v>1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2" t="s">
        <v>189</v>
      </c>
      <c r="EW123" s="3">
        <v>0</v>
      </c>
      <c r="EX123" s="3">
        <v>0</v>
      </c>
      <c r="EY123" s="3">
        <v>0</v>
      </c>
      <c r="EZ123" s="3">
        <v>0</v>
      </c>
      <c r="FA123" s="3">
        <v>18</v>
      </c>
      <c r="FB123" s="16" t="s">
        <v>189</v>
      </c>
    </row>
    <row r="124" spans="1:158">
      <c r="A124" t="s">
        <v>245</v>
      </c>
      <c r="B124" t="s">
        <v>70</v>
      </c>
      <c r="C124" t="s">
        <v>7</v>
      </c>
      <c r="D124">
        <v>9</v>
      </c>
      <c r="E124" t="s">
        <v>187</v>
      </c>
      <c r="F124" s="2" t="str">
        <f t="shared" si="49"/>
        <v>PSME-M-9N</v>
      </c>
      <c r="H124" s="3">
        <v>47.997059999999998</v>
      </c>
      <c r="J124" s="3">
        <v>123.58271000000001</v>
      </c>
      <c r="L124" s="3">
        <v>826</v>
      </c>
      <c r="M124" s="3">
        <v>-68.2</v>
      </c>
      <c r="N124" s="3">
        <v>340</v>
      </c>
      <c r="O124" s="15">
        <v>53.1</v>
      </c>
      <c r="P124" s="16">
        <v>5.3</v>
      </c>
      <c r="Q124" s="3">
        <v>20</v>
      </c>
      <c r="R124" s="3">
        <v>0</v>
      </c>
      <c r="S124" s="3">
        <v>0</v>
      </c>
      <c r="T124" s="3">
        <v>0</v>
      </c>
      <c r="U124">
        <v>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3">
        <v>0</v>
      </c>
      <c r="AY124" s="3">
        <f t="shared" si="53"/>
        <v>180</v>
      </c>
      <c r="AZ124" s="3">
        <f t="shared" si="50"/>
        <v>180</v>
      </c>
      <c r="BA124" s="3">
        <f t="shared" si="51"/>
        <v>180</v>
      </c>
      <c r="BB124" s="3">
        <f t="shared" si="54"/>
        <v>0</v>
      </c>
      <c r="BC124" s="3">
        <f t="shared" si="52"/>
        <v>180</v>
      </c>
      <c r="BD124" s="3">
        <f t="shared" si="36"/>
        <v>0</v>
      </c>
      <c r="BE124" s="3">
        <f t="shared" si="37"/>
        <v>0</v>
      </c>
      <c r="BF124" s="3">
        <f t="shared" si="38"/>
        <v>0</v>
      </c>
      <c r="BG124" s="3">
        <f t="shared" si="39"/>
        <v>0</v>
      </c>
      <c r="BH124" s="3">
        <f t="shared" si="40"/>
        <v>180</v>
      </c>
      <c r="BI124" s="3">
        <f t="shared" si="41"/>
        <v>0</v>
      </c>
      <c r="BJ124" s="3">
        <f t="shared" si="55"/>
        <v>0</v>
      </c>
      <c r="BK124" s="15">
        <v>0</v>
      </c>
      <c r="BL124" s="3">
        <v>0</v>
      </c>
      <c r="BM124" s="3">
        <v>2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1">
        <f t="shared" si="42"/>
        <v>2</v>
      </c>
      <c r="CJ124" s="1">
        <f t="shared" si="43"/>
        <v>2</v>
      </c>
      <c r="CK124" s="3">
        <f t="shared" si="30"/>
        <v>2</v>
      </c>
      <c r="CL124" s="3">
        <f t="shared" si="31"/>
        <v>2</v>
      </c>
      <c r="CM124" s="1">
        <f t="shared" si="44"/>
        <v>0</v>
      </c>
      <c r="CN124" s="1">
        <f t="shared" si="45"/>
        <v>0</v>
      </c>
      <c r="CO124" s="46">
        <v>-4</v>
      </c>
      <c r="CP124" s="3">
        <v>50.2</v>
      </c>
      <c r="CQ124" s="3">
        <v>124</v>
      </c>
      <c r="CR124" s="3">
        <v>20</v>
      </c>
      <c r="CS124" s="3">
        <f t="shared" si="46"/>
        <v>25.6</v>
      </c>
      <c r="CT124" s="3">
        <v>2</v>
      </c>
      <c r="CU124" s="3">
        <v>75</v>
      </c>
      <c r="CW124" t="s">
        <v>189</v>
      </c>
      <c r="CX124" t="s">
        <v>189</v>
      </c>
      <c r="CY124" s="15">
        <v>0</v>
      </c>
      <c r="CZ124" s="3">
        <v>0</v>
      </c>
      <c r="DA124" s="3">
        <v>0</v>
      </c>
      <c r="DB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2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5">
        <v>0</v>
      </c>
      <c r="DP124" s="3">
        <v>0</v>
      </c>
      <c r="DQ124" s="3">
        <v>0</v>
      </c>
      <c r="DR124" s="3">
        <v>0</v>
      </c>
      <c r="DS124" s="51">
        <v>0</v>
      </c>
      <c r="DT124" s="3">
        <v>0</v>
      </c>
      <c r="DU124" s="3">
        <v>0</v>
      </c>
      <c r="DV124" s="3">
        <v>0</v>
      </c>
      <c r="DW124" s="3">
        <v>0</v>
      </c>
      <c r="DX124" s="51">
        <v>0</v>
      </c>
      <c r="DY124" s="3">
        <v>0</v>
      </c>
      <c r="DZ124" s="3">
        <v>0</v>
      </c>
      <c r="EA124" s="3">
        <v>0</v>
      </c>
      <c r="EB124" s="3">
        <v>0</v>
      </c>
      <c r="EC124" s="51">
        <v>0</v>
      </c>
      <c r="ED124" s="3">
        <v>0</v>
      </c>
      <c r="EE124" s="3">
        <v>3</v>
      </c>
      <c r="EF124" s="3">
        <v>0</v>
      </c>
      <c r="EG124" s="3">
        <v>0</v>
      </c>
      <c r="EH124" s="3">
        <v>0</v>
      </c>
      <c r="EI124" s="2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2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2" t="s">
        <v>189</v>
      </c>
      <c r="EW124" s="3">
        <v>0</v>
      </c>
      <c r="EX124" s="3">
        <v>0</v>
      </c>
      <c r="EY124" s="3">
        <v>0</v>
      </c>
      <c r="EZ124" s="3">
        <v>0</v>
      </c>
      <c r="FA124" s="3">
        <v>19</v>
      </c>
      <c r="FB124" s="16" t="s">
        <v>189</v>
      </c>
    </row>
    <row r="125" spans="1:158">
      <c r="A125" t="s">
        <v>245</v>
      </c>
      <c r="B125" t="s">
        <v>70</v>
      </c>
      <c r="C125" t="s">
        <v>7</v>
      </c>
      <c r="D125">
        <v>10</v>
      </c>
      <c r="E125" t="s">
        <v>186</v>
      </c>
      <c r="F125" s="2" t="str">
        <f t="shared" si="49"/>
        <v>PSME-M-10C</v>
      </c>
      <c r="H125" s="3">
        <v>47.996400000000001</v>
      </c>
      <c r="J125" s="3">
        <v>123.58252</v>
      </c>
      <c r="L125" s="3">
        <v>849</v>
      </c>
      <c r="M125" s="3">
        <v>-36.700000000000003</v>
      </c>
      <c r="N125" s="3">
        <v>255</v>
      </c>
      <c r="O125" s="15">
        <v>55.5</v>
      </c>
      <c r="P125" s="16">
        <v>3.9</v>
      </c>
      <c r="Q125" s="3">
        <v>20</v>
      </c>
      <c r="R125" s="3">
        <v>0</v>
      </c>
      <c r="S125" s="3">
        <v>0</v>
      </c>
      <c r="T125" s="3">
        <v>0</v>
      </c>
      <c r="U125">
        <v>31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3">
        <v>0</v>
      </c>
      <c r="AY125" s="3">
        <f t="shared" si="53"/>
        <v>640</v>
      </c>
      <c r="AZ125" s="3">
        <f t="shared" si="50"/>
        <v>620</v>
      </c>
      <c r="BA125" s="3">
        <f t="shared" si="51"/>
        <v>620</v>
      </c>
      <c r="BB125" s="3">
        <f t="shared" si="54"/>
        <v>20</v>
      </c>
      <c r="BC125" s="3">
        <f t="shared" si="52"/>
        <v>640</v>
      </c>
      <c r="BD125" s="3">
        <f t="shared" si="36"/>
        <v>0</v>
      </c>
      <c r="BE125" s="3">
        <f t="shared" si="37"/>
        <v>0</v>
      </c>
      <c r="BF125" s="3">
        <f t="shared" si="38"/>
        <v>0</v>
      </c>
      <c r="BG125" s="3">
        <f t="shared" si="39"/>
        <v>0</v>
      </c>
      <c r="BH125" s="3">
        <f t="shared" si="40"/>
        <v>620</v>
      </c>
      <c r="BI125" s="3">
        <f t="shared" si="41"/>
        <v>0</v>
      </c>
      <c r="BJ125" s="3">
        <f t="shared" si="55"/>
        <v>20</v>
      </c>
      <c r="BK125" s="15">
        <v>0</v>
      </c>
      <c r="BL125" s="3">
        <v>0</v>
      </c>
      <c r="BM125" s="3">
        <v>6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1">
        <f t="shared" si="42"/>
        <v>6</v>
      </c>
      <c r="CJ125" s="1">
        <f t="shared" si="43"/>
        <v>6</v>
      </c>
      <c r="CK125" s="3">
        <f t="shared" si="30"/>
        <v>6</v>
      </c>
      <c r="CL125" s="3">
        <f t="shared" si="31"/>
        <v>6</v>
      </c>
      <c r="CM125" s="1">
        <f t="shared" si="44"/>
        <v>0</v>
      </c>
      <c r="CN125" s="1">
        <f t="shared" si="45"/>
        <v>0</v>
      </c>
      <c r="CO125" s="46">
        <v>1.8</v>
      </c>
      <c r="CP125" s="3">
        <v>47.2</v>
      </c>
      <c r="CQ125" s="3">
        <v>124</v>
      </c>
      <c r="CR125" s="3">
        <v>17</v>
      </c>
      <c r="CS125" s="3">
        <f t="shared" si="46"/>
        <v>20.774000000000001</v>
      </c>
      <c r="CT125" s="3">
        <v>6</v>
      </c>
      <c r="CU125" s="3">
        <v>60</v>
      </c>
      <c r="CW125" t="s">
        <v>189</v>
      </c>
      <c r="CX125" t="s">
        <v>189</v>
      </c>
      <c r="CY125" s="15">
        <v>0</v>
      </c>
      <c r="CZ125" s="3">
        <v>0</v>
      </c>
      <c r="DA125" s="3">
        <v>0</v>
      </c>
      <c r="DB125" s="3">
        <v>0</v>
      </c>
      <c r="DD125" s="3">
        <v>3</v>
      </c>
      <c r="DE125" s="3">
        <v>0</v>
      </c>
      <c r="DF125" s="3">
        <v>0</v>
      </c>
      <c r="DG125" s="3">
        <v>0</v>
      </c>
      <c r="DH125" s="3">
        <v>1</v>
      </c>
      <c r="DI125" s="2" t="s">
        <v>330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5">
        <v>0</v>
      </c>
      <c r="DP125" s="3">
        <v>0</v>
      </c>
      <c r="DQ125" s="3">
        <v>0</v>
      </c>
      <c r="DR125" s="3">
        <v>0</v>
      </c>
      <c r="DS125" s="51">
        <v>0</v>
      </c>
      <c r="DT125" s="3">
        <v>0</v>
      </c>
      <c r="DU125" s="3">
        <v>0</v>
      </c>
      <c r="DV125" s="3">
        <v>0</v>
      </c>
      <c r="DW125" s="3">
        <v>0</v>
      </c>
      <c r="DX125" s="51">
        <v>0</v>
      </c>
      <c r="DY125" s="3">
        <v>0</v>
      </c>
      <c r="DZ125" s="3">
        <v>0</v>
      </c>
      <c r="EA125" s="3">
        <v>0</v>
      </c>
      <c r="EB125" s="3">
        <v>0</v>
      </c>
      <c r="EC125" s="51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2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2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2" t="s">
        <v>189</v>
      </c>
      <c r="EW125" s="3">
        <v>0</v>
      </c>
      <c r="EX125" s="3">
        <v>0</v>
      </c>
      <c r="EY125" s="3">
        <v>0</v>
      </c>
      <c r="EZ125" s="3">
        <v>0</v>
      </c>
      <c r="FA125" s="3">
        <v>20</v>
      </c>
      <c r="FB125" s="16" t="s">
        <v>189</v>
      </c>
    </row>
    <row r="126" spans="1:158">
      <c r="A126" t="s">
        <v>245</v>
      </c>
      <c r="B126" t="s">
        <v>70</v>
      </c>
      <c r="C126" t="s">
        <v>7</v>
      </c>
      <c r="D126">
        <v>10</v>
      </c>
      <c r="E126" t="s">
        <v>187</v>
      </c>
      <c r="F126" s="2" t="str">
        <f t="shared" si="49"/>
        <v>PSME-M-10N</v>
      </c>
      <c r="H126" s="3">
        <v>47.996639999999999</v>
      </c>
      <c r="J126" s="3">
        <v>123.58266999999999</v>
      </c>
      <c r="L126" s="3">
        <v>837</v>
      </c>
      <c r="M126" s="3">
        <v>-32.700000000000003</v>
      </c>
      <c r="N126" s="3">
        <v>270</v>
      </c>
      <c r="O126" s="15">
        <v>50.4</v>
      </c>
      <c r="P126" s="16">
        <v>4.9000000000000004</v>
      </c>
      <c r="Q126" s="3">
        <v>20</v>
      </c>
      <c r="R126" s="3">
        <v>0</v>
      </c>
      <c r="S126" s="3">
        <v>0</v>
      </c>
      <c r="T126" s="3">
        <v>0</v>
      </c>
      <c r="U126">
        <v>8</v>
      </c>
      <c r="V126">
        <v>1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3">
        <v>0</v>
      </c>
      <c r="AY126" s="3">
        <f t="shared" si="53"/>
        <v>280</v>
      </c>
      <c r="AZ126" s="3">
        <f t="shared" si="50"/>
        <v>160</v>
      </c>
      <c r="BA126" s="3">
        <f t="shared" si="51"/>
        <v>180</v>
      </c>
      <c r="BB126" s="3">
        <f t="shared" si="54"/>
        <v>120</v>
      </c>
      <c r="BC126" s="3">
        <f t="shared" si="52"/>
        <v>280</v>
      </c>
      <c r="BD126" s="3">
        <f t="shared" si="36"/>
        <v>0</v>
      </c>
      <c r="BE126" s="3">
        <f t="shared" si="37"/>
        <v>0</v>
      </c>
      <c r="BF126" s="3">
        <f t="shared" si="38"/>
        <v>0</v>
      </c>
      <c r="BG126" s="3">
        <f t="shared" si="39"/>
        <v>0</v>
      </c>
      <c r="BH126" s="3">
        <f t="shared" si="40"/>
        <v>160</v>
      </c>
      <c r="BI126" s="3">
        <f t="shared" si="41"/>
        <v>20</v>
      </c>
      <c r="BJ126" s="3">
        <f t="shared" si="55"/>
        <v>100</v>
      </c>
      <c r="BK126" s="15">
        <v>0</v>
      </c>
      <c r="BL126" s="3">
        <v>0</v>
      </c>
      <c r="BM126" s="3">
        <v>2</v>
      </c>
      <c r="BN126" s="3">
        <v>4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1">
        <f t="shared" si="42"/>
        <v>6</v>
      </c>
      <c r="CJ126" s="1">
        <f t="shared" si="43"/>
        <v>2</v>
      </c>
      <c r="CK126" s="3">
        <f t="shared" si="30"/>
        <v>6</v>
      </c>
      <c r="CL126" s="3">
        <f t="shared" si="31"/>
        <v>2</v>
      </c>
      <c r="CM126" s="1">
        <f t="shared" si="44"/>
        <v>0</v>
      </c>
      <c r="CN126" s="1">
        <f t="shared" si="45"/>
        <v>0</v>
      </c>
      <c r="CO126" s="46">
        <v>-4.5</v>
      </c>
      <c r="CP126" s="3">
        <v>54.4</v>
      </c>
      <c r="CQ126" s="3">
        <v>117</v>
      </c>
      <c r="CR126" s="3">
        <v>15</v>
      </c>
      <c r="CS126" s="3">
        <f t="shared" si="46"/>
        <v>18.225000000000001</v>
      </c>
      <c r="CT126" s="3">
        <v>2</v>
      </c>
      <c r="CU126" s="3">
        <v>100</v>
      </c>
      <c r="CW126" t="s">
        <v>189</v>
      </c>
      <c r="CX126" t="s">
        <v>189</v>
      </c>
      <c r="CY126" s="15">
        <v>0</v>
      </c>
      <c r="CZ126" s="3">
        <v>0</v>
      </c>
      <c r="DA126" s="3">
        <v>0</v>
      </c>
      <c r="DB126" s="3">
        <v>0</v>
      </c>
      <c r="DD126" s="3">
        <v>43</v>
      </c>
      <c r="DE126" s="3">
        <v>32</v>
      </c>
      <c r="DF126" s="3">
        <v>1</v>
      </c>
      <c r="DG126" s="3">
        <v>0</v>
      </c>
      <c r="DH126" s="3">
        <v>0</v>
      </c>
      <c r="DI126" s="2" t="s">
        <v>331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5">
        <v>0</v>
      </c>
      <c r="DP126" s="3">
        <v>0</v>
      </c>
      <c r="DQ126" s="3">
        <v>0</v>
      </c>
      <c r="DR126" s="3">
        <v>0</v>
      </c>
      <c r="DS126" s="51">
        <v>0</v>
      </c>
      <c r="DT126" s="3">
        <v>0</v>
      </c>
      <c r="DU126" s="3">
        <v>0</v>
      </c>
      <c r="DV126" s="3">
        <v>0</v>
      </c>
      <c r="DW126" s="3">
        <v>0</v>
      </c>
      <c r="DX126" s="51">
        <v>0</v>
      </c>
      <c r="DY126" s="3">
        <v>0</v>
      </c>
      <c r="DZ126" s="3">
        <v>0</v>
      </c>
      <c r="EA126" s="3">
        <v>0</v>
      </c>
      <c r="EB126" s="3">
        <v>0</v>
      </c>
      <c r="EC126" s="51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2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2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2" t="s">
        <v>189</v>
      </c>
      <c r="EW126" s="3">
        <v>0</v>
      </c>
      <c r="EX126" s="3">
        <v>0</v>
      </c>
      <c r="EY126" s="3">
        <v>0</v>
      </c>
      <c r="EZ126" s="3">
        <v>0</v>
      </c>
      <c r="FA126" s="3">
        <v>21</v>
      </c>
      <c r="FB126" s="16" t="s">
        <v>189</v>
      </c>
    </row>
    <row r="127" spans="1:158">
      <c r="A127" t="s">
        <v>245</v>
      </c>
      <c r="B127" t="s">
        <v>70</v>
      </c>
      <c r="C127" t="s">
        <v>7</v>
      </c>
      <c r="D127">
        <v>11</v>
      </c>
      <c r="E127" t="s">
        <v>186</v>
      </c>
      <c r="F127" s="2" t="str">
        <f t="shared" ref="F127:F152" si="56">CONCATENATE(B127,"-",C127,"-",D127,E127)</f>
        <v>PSME-M-11C</v>
      </c>
      <c r="H127" s="3">
        <v>47.995849999999997</v>
      </c>
      <c r="J127" s="3">
        <v>123.58215</v>
      </c>
      <c r="L127" s="3">
        <v>846</v>
      </c>
      <c r="M127" s="3">
        <v>-50.3</v>
      </c>
      <c r="N127" s="3">
        <v>200</v>
      </c>
      <c r="O127" s="15">
        <v>48.8</v>
      </c>
      <c r="P127" s="16">
        <v>4</v>
      </c>
      <c r="Q127" s="3">
        <v>20</v>
      </c>
      <c r="R127" s="3">
        <v>0</v>
      </c>
      <c r="S127" s="3">
        <v>0</v>
      </c>
      <c r="T127" s="3">
        <v>0</v>
      </c>
      <c r="U127">
        <v>18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3">
        <v>0</v>
      </c>
      <c r="AY127" s="3">
        <f t="shared" si="53"/>
        <v>360</v>
      </c>
      <c r="AZ127" s="3">
        <f t="shared" si="50"/>
        <v>360</v>
      </c>
      <c r="BA127" s="3">
        <f t="shared" si="51"/>
        <v>360</v>
      </c>
      <c r="BB127" s="3">
        <f t="shared" si="54"/>
        <v>0</v>
      </c>
      <c r="BC127" s="3">
        <f t="shared" si="52"/>
        <v>360</v>
      </c>
      <c r="BD127" s="3">
        <f t="shared" si="36"/>
        <v>0</v>
      </c>
      <c r="BE127" s="3">
        <f t="shared" si="37"/>
        <v>0</v>
      </c>
      <c r="BF127" s="3">
        <f t="shared" si="38"/>
        <v>0</v>
      </c>
      <c r="BG127" s="3">
        <f t="shared" si="39"/>
        <v>0</v>
      </c>
      <c r="BH127" s="3">
        <f t="shared" si="40"/>
        <v>360</v>
      </c>
      <c r="BI127" s="3">
        <f t="shared" si="41"/>
        <v>0</v>
      </c>
      <c r="BJ127" s="3">
        <f t="shared" si="55"/>
        <v>0</v>
      </c>
      <c r="BK127" s="15">
        <v>0</v>
      </c>
      <c r="BL127" s="3">
        <v>0</v>
      </c>
      <c r="BM127" s="3">
        <v>6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1">
        <f t="shared" si="42"/>
        <v>6</v>
      </c>
      <c r="CJ127" s="1">
        <f t="shared" si="43"/>
        <v>6</v>
      </c>
      <c r="CK127" s="3">
        <f t="shared" si="30"/>
        <v>6</v>
      </c>
      <c r="CL127" s="3">
        <f t="shared" si="31"/>
        <v>6</v>
      </c>
      <c r="CM127" s="1">
        <f t="shared" si="44"/>
        <v>0</v>
      </c>
      <c r="CN127" s="1">
        <f t="shared" si="45"/>
        <v>0</v>
      </c>
      <c r="CO127" s="46">
        <v>1.7</v>
      </c>
      <c r="CP127" s="3">
        <v>33.299999999999997</v>
      </c>
      <c r="CQ127" s="3">
        <v>126</v>
      </c>
      <c r="CR127" s="3">
        <v>18</v>
      </c>
      <c r="CS127" s="3">
        <f t="shared" si="46"/>
        <v>22.374000000000002</v>
      </c>
      <c r="CT127" s="3">
        <v>5</v>
      </c>
      <c r="CU127" s="3">
        <v>75</v>
      </c>
      <c r="CW127" t="s">
        <v>189</v>
      </c>
      <c r="CX127" t="s">
        <v>189</v>
      </c>
      <c r="CY127" s="15">
        <v>0</v>
      </c>
      <c r="CZ127" s="3">
        <v>0</v>
      </c>
      <c r="DA127" s="3">
        <v>0</v>
      </c>
      <c r="DB127" s="3">
        <v>0</v>
      </c>
      <c r="DD127" s="3">
        <v>3</v>
      </c>
      <c r="DE127" s="3">
        <v>0</v>
      </c>
      <c r="DF127" s="3">
        <v>0</v>
      </c>
      <c r="DG127" s="3">
        <v>0</v>
      </c>
      <c r="DH127" s="3">
        <v>0</v>
      </c>
      <c r="DI127" s="2" t="s">
        <v>328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5">
        <v>0</v>
      </c>
      <c r="DP127" s="3">
        <v>0</v>
      </c>
      <c r="DQ127" s="3">
        <v>0</v>
      </c>
      <c r="DR127" s="3">
        <v>0</v>
      </c>
      <c r="DS127" s="51">
        <v>0</v>
      </c>
      <c r="DT127" s="3">
        <v>0</v>
      </c>
      <c r="DU127" s="3">
        <v>0</v>
      </c>
      <c r="DV127" s="3">
        <v>0</v>
      </c>
      <c r="DW127" s="3">
        <v>0</v>
      </c>
      <c r="DX127" s="51">
        <v>0</v>
      </c>
      <c r="DY127" s="3">
        <v>0</v>
      </c>
      <c r="DZ127" s="3">
        <v>0</v>
      </c>
      <c r="EA127" s="3">
        <v>0</v>
      </c>
      <c r="EB127" s="3">
        <v>0</v>
      </c>
      <c r="EC127" s="51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2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2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2" t="s">
        <v>189</v>
      </c>
      <c r="EW127" s="3">
        <v>0</v>
      </c>
      <c r="EX127" s="3">
        <v>0</v>
      </c>
      <c r="EY127" s="3">
        <v>0</v>
      </c>
      <c r="EZ127" s="3">
        <v>0</v>
      </c>
      <c r="FA127" s="3">
        <v>22</v>
      </c>
      <c r="FB127" s="16" t="s">
        <v>189</v>
      </c>
    </row>
    <row r="128" spans="1:158">
      <c r="A128" t="s">
        <v>245</v>
      </c>
      <c r="B128" t="s">
        <v>70</v>
      </c>
      <c r="C128" t="s">
        <v>7</v>
      </c>
      <c r="D128">
        <v>11</v>
      </c>
      <c r="E128" t="s">
        <v>187</v>
      </c>
      <c r="F128" s="2" t="str">
        <f t="shared" si="56"/>
        <v>PSME-M-11N</v>
      </c>
      <c r="H128" s="3">
        <v>47.99588</v>
      </c>
      <c r="J128" s="3">
        <v>123.58222000000001</v>
      </c>
      <c r="L128" s="3">
        <v>851</v>
      </c>
      <c r="M128" s="3">
        <v>-48.3</v>
      </c>
      <c r="N128" s="3">
        <v>220</v>
      </c>
      <c r="O128" s="15">
        <v>48.5</v>
      </c>
      <c r="P128" s="16">
        <v>3.8</v>
      </c>
      <c r="Q128" s="3">
        <v>20</v>
      </c>
      <c r="R128" s="3">
        <v>0</v>
      </c>
      <c r="S128" s="3">
        <v>0</v>
      </c>
      <c r="T128" s="3">
        <v>0</v>
      </c>
      <c r="U128">
        <v>12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3">
        <v>0</v>
      </c>
      <c r="AY128" s="3">
        <f t="shared" si="53"/>
        <v>240</v>
      </c>
      <c r="AZ128" s="3">
        <f t="shared" si="50"/>
        <v>240</v>
      </c>
      <c r="BA128" s="3">
        <f t="shared" si="51"/>
        <v>240</v>
      </c>
      <c r="BB128" s="3">
        <f t="shared" si="54"/>
        <v>0</v>
      </c>
      <c r="BC128" s="3">
        <f t="shared" si="52"/>
        <v>240</v>
      </c>
      <c r="BD128" s="3">
        <f t="shared" si="36"/>
        <v>0</v>
      </c>
      <c r="BE128" s="3">
        <f t="shared" si="37"/>
        <v>0</v>
      </c>
      <c r="BF128" s="3">
        <f t="shared" si="38"/>
        <v>0</v>
      </c>
      <c r="BG128" s="3">
        <f t="shared" si="39"/>
        <v>0</v>
      </c>
      <c r="BH128" s="3">
        <f t="shared" si="40"/>
        <v>240</v>
      </c>
      <c r="BI128" s="3">
        <f t="shared" si="41"/>
        <v>0</v>
      </c>
      <c r="BJ128" s="3">
        <f t="shared" si="55"/>
        <v>0</v>
      </c>
      <c r="BK128" s="15">
        <v>0</v>
      </c>
      <c r="BL128" s="3">
        <v>0</v>
      </c>
      <c r="BM128" s="3">
        <v>4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1">
        <f t="shared" si="42"/>
        <v>4</v>
      </c>
      <c r="CJ128" s="1">
        <f t="shared" si="43"/>
        <v>4</v>
      </c>
      <c r="CK128" s="3">
        <f t="shared" ref="CK128" si="57">BM128+BN128</f>
        <v>4</v>
      </c>
      <c r="CL128" s="3">
        <f t="shared" ref="CL128" si="58">BM128</f>
        <v>4</v>
      </c>
      <c r="CM128" s="1">
        <f t="shared" si="44"/>
        <v>0</v>
      </c>
      <c r="CN128" s="1">
        <f t="shared" si="45"/>
        <v>0</v>
      </c>
      <c r="CO128" s="46">
        <v>1.1000000000000001</v>
      </c>
      <c r="CP128" s="3">
        <v>35.700000000000003</v>
      </c>
      <c r="CQ128" s="3">
        <v>77.5</v>
      </c>
      <c r="CR128" s="3">
        <v>29</v>
      </c>
      <c r="CS128" s="3">
        <f t="shared" si="46"/>
        <v>22.156000000000002</v>
      </c>
      <c r="CT128" s="3">
        <v>3</v>
      </c>
      <c r="CU128" s="3">
        <v>100</v>
      </c>
      <c r="CW128" t="s">
        <v>189</v>
      </c>
      <c r="CX128" t="s">
        <v>189</v>
      </c>
      <c r="CY128" s="15">
        <v>0</v>
      </c>
      <c r="CZ128" s="3">
        <v>0</v>
      </c>
      <c r="DA128" s="3">
        <v>0</v>
      </c>
      <c r="DB128" s="3">
        <v>0</v>
      </c>
      <c r="DD128" s="3">
        <v>2</v>
      </c>
      <c r="DE128" s="3">
        <v>1</v>
      </c>
      <c r="DF128" s="3">
        <v>0</v>
      </c>
      <c r="DG128" s="3">
        <v>0</v>
      </c>
      <c r="DH128" s="3">
        <v>0</v>
      </c>
      <c r="DI128" s="2" t="s">
        <v>329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5">
        <v>0</v>
      </c>
      <c r="DP128" s="3">
        <v>0</v>
      </c>
      <c r="DQ128" s="3">
        <v>0</v>
      </c>
      <c r="DR128" s="3">
        <v>0</v>
      </c>
      <c r="DS128" s="51">
        <v>0</v>
      </c>
      <c r="DT128" s="3">
        <v>0</v>
      </c>
      <c r="DU128" s="3">
        <v>0</v>
      </c>
      <c r="DV128" s="3">
        <v>0</v>
      </c>
      <c r="DW128" s="3">
        <v>0</v>
      </c>
      <c r="DX128" s="51">
        <v>0</v>
      </c>
      <c r="DY128" s="3">
        <v>0</v>
      </c>
      <c r="DZ128" s="3">
        <v>0</v>
      </c>
      <c r="EA128" s="3">
        <v>0</v>
      </c>
      <c r="EB128" s="3">
        <v>0</v>
      </c>
      <c r="EC128" s="51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2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2">
        <v>0</v>
      </c>
      <c r="EP128" s="3">
        <v>0</v>
      </c>
      <c r="EQ128" s="3">
        <v>0</v>
      </c>
      <c r="ER128" s="3">
        <v>0</v>
      </c>
      <c r="ES128" s="1">
        <v>1</v>
      </c>
      <c r="ET128" s="3">
        <v>0</v>
      </c>
      <c r="EU128" s="3">
        <v>0</v>
      </c>
      <c r="EV128" s="2" t="s">
        <v>189</v>
      </c>
      <c r="EW128" s="3">
        <v>0</v>
      </c>
      <c r="EX128" s="3">
        <v>0</v>
      </c>
      <c r="EY128" s="3">
        <v>0</v>
      </c>
      <c r="EZ128" s="3">
        <v>0</v>
      </c>
      <c r="FA128" s="3">
        <v>23</v>
      </c>
      <c r="FB128" s="16" t="s">
        <v>189</v>
      </c>
    </row>
    <row r="129" spans="1:158">
      <c r="A129" t="s">
        <v>245</v>
      </c>
      <c r="B129" t="s">
        <v>118</v>
      </c>
      <c r="C129" t="s">
        <v>15</v>
      </c>
      <c r="D129">
        <v>1</v>
      </c>
      <c r="E129" t="s">
        <v>186</v>
      </c>
      <c r="F129" s="2" t="str">
        <f t="shared" si="56"/>
        <v>TSHE-H-1C</v>
      </c>
      <c r="H129" s="3">
        <v>48.005580000000002</v>
      </c>
      <c r="J129" s="3">
        <v>123.58382</v>
      </c>
      <c r="L129" s="3">
        <v>557</v>
      </c>
      <c r="M129" s="3">
        <v>55.3</v>
      </c>
      <c r="N129" s="3">
        <v>300</v>
      </c>
      <c r="O129" s="15">
        <v>77</v>
      </c>
      <c r="P129" s="16">
        <v>3</v>
      </c>
      <c r="Q129" s="3">
        <v>20</v>
      </c>
      <c r="R129" s="3">
        <v>0</v>
      </c>
      <c r="S129" s="3">
        <v>0</v>
      </c>
      <c r="T129" s="3">
        <v>0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</v>
      </c>
      <c r="AK129">
        <v>0</v>
      </c>
      <c r="AL129">
        <v>0</v>
      </c>
      <c r="AM129">
        <v>8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3">
        <f t="shared" si="53"/>
        <v>340</v>
      </c>
      <c r="AZ129" s="3">
        <f t="shared" ref="AZ129:AZ174" si="59">Q129*AJ129</f>
        <v>60</v>
      </c>
      <c r="BA129" s="3">
        <f t="shared" ref="BA129:BA174" si="60">(AJ129+AK129)*Q129</f>
        <v>60</v>
      </c>
      <c r="BB129" s="3">
        <f t="shared" si="54"/>
        <v>0</v>
      </c>
      <c r="BC129" s="3">
        <f t="shared" ref="BC129:BC174" si="61">SUM(AJ129:AL129)*Q129</f>
        <v>60</v>
      </c>
      <c r="BD129" s="3">
        <f t="shared" si="36"/>
        <v>280</v>
      </c>
      <c r="BE129" s="3">
        <f t="shared" si="37"/>
        <v>280</v>
      </c>
      <c r="BF129" s="3">
        <f t="shared" si="38"/>
        <v>0</v>
      </c>
      <c r="BG129" s="3">
        <f t="shared" si="39"/>
        <v>280</v>
      </c>
      <c r="BH129" s="3">
        <f t="shared" si="40"/>
        <v>340</v>
      </c>
      <c r="BI129" s="3">
        <f t="shared" si="41"/>
        <v>0</v>
      </c>
      <c r="BJ129" s="3">
        <f t="shared" si="55"/>
        <v>0</v>
      </c>
      <c r="BK129" s="15">
        <v>0</v>
      </c>
      <c r="BL129" s="3">
        <v>0</v>
      </c>
      <c r="BM129" s="3">
        <v>1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1">
        <v>4</v>
      </c>
      <c r="BZ129" s="1">
        <v>2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1">
        <f t="shared" si="42"/>
        <v>7</v>
      </c>
      <c r="CJ129" s="1">
        <f t="shared" si="43"/>
        <v>5</v>
      </c>
      <c r="CK129" s="3">
        <f>BW129+BX129</f>
        <v>0</v>
      </c>
      <c r="CL129" s="3">
        <f>BW129</f>
        <v>0</v>
      </c>
      <c r="CM129" s="1">
        <f t="shared" si="44"/>
        <v>7</v>
      </c>
      <c r="CN129" s="1">
        <f t="shared" si="45"/>
        <v>5</v>
      </c>
      <c r="CO129" s="46">
        <v>-17.399999999999999</v>
      </c>
      <c r="CP129">
        <v>56.6</v>
      </c>
      <c r="CQ129">
        <v>124</v>
      </c>
      <c r="CR129">
        <v>31</v>
      </c>
      <c r="CS129" s="3">
        <f t="shared" si="46"/>
        <v>43.834000000000003</v>
      </c>
      <c r="CT129">
        <v>7</v>
      </c>
      <c r="CU129">
        <v>100</v>
      </c>
      <c r="CY129" s="15">
        <v>0</v>
      </c>
      <c r="CZ129" s="3">
        <v>0</v>
      </c>
      <c r="DA129" s="3">
        <v>0</v>
      </c>
      <c r="DB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2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5">
        <v>0</v>
      </c>
      <c r="DP129" s="3">
        <v>0</v>
      </c>
      <c r="DQ129" s="3">
        <v>0</v>
      </c>
      <c r="DR129" s="3">
        <v>0</v>
      </c>
      <c r="DS129" s="51">
        <v>0</v>
      </c>
      <c r="DT129" s="3">
        <v>0</v>
      </c>
      <c r="DU129" s="3">
        <v>0</v>
      </c>
      <c r="DV129" s="3">
        <v>0</v>
      </c>
      <c r="DW129" s="3">
        <v>0</v>
      </c>
      <c r="DX129" s="51">
        <v>0</v>
      </c>
      <c r="DY129" s="3">
        <v>0</v>
      </c>
      <c r="DZ129" s="3">
        <v>0</v>
      </c>
      <c r="EA129" s="3">
        <v>0</v>
      </c>
      <c r="EB129" s="3">
        <v>0</v>
      </c>
      <c r="EC129" s="51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2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2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2" t="s">
        <v>189</v>
      </c>
      <c r="EW129" s="3">
        <v>0</v>
      </c>
      <c r="EX129" s="3">
        <v>0</v>
      </c>
      <c r="EY129" s="3">
        <v>0</v>
      </c>
      <c r="EZ129" s="3">
        <v>0</v>
      </c>
      <c r="FA129" s="3">
        <v>24</v>
      </c>
      <c r="FB129" s="16" t="s">
        <v>189</v>
      </c>
    </row>
    <row r="130" spans="1:158">
      <c r="A130" t="s">
        <v>245</v>
      </c>
      <c r="B130" t="s">
        <v>118</v>
      </c>
      <c r="C130" t="s">
        <v>15</v>
      </c>
      <c r="D130">
        <v>1</v>
      </c>
      <c r="E130" t="s">
        <v>187</v>
      </c>
      <c r="F130" s="2" t="str">
        <f t="shared" si="56"/>
        <v>TSHE-H-1N</v>
      </c>
      <c r="H130" s="3">
        <v>48.00535</v>
      </c>
      <c r="J130" s="3">
        <v>123.58405</v>
      </c>
      <c r="L130" s="3">
        <v>534</v>
      </c>
      <c r="M130" s="3">
        <v>65</v>
      </c>
      <c r="N130" s="3">
        <v>296</v>
      </c>
      <c r="O130" s="15">
        <v>66.400000000000006</v>
      </c>
      <c r="P130" s="16">
        <v>1.5</v>
      </c>
      <c r="Q130" s="3">
        <v>20</v>
      </c>
      <c r="R130" s="3">
        <v>0</v>
      </c>
      <c r="S130" s="3">
        <v>0</v>
      </c>
      <c r="T130" s="3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</v>
      </c>
      <c r="AK130">
        <v>0</v>
      </c>
      <c r="AL130">
        <v>0</v>
      </c>
      <c r="AM130">
        <v>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s="3">
        <f t="shared" si="53"/>
        <v>280</v>
      </c>
      <c r="AZ130" s="3">
        <f t="shared" si="59"/>
        <v>80</v>
      </c>
      <c r="BA130" s="3">
        <f t="shared" si="60"/>
        <v>80</v>
      </c>
      <c r="BB130" s="3">
        <f t="shared" si="54"/>
        <v>0</v>
      </c>
      <c r="BC130" s="3">
        <f t="shared" si="61"/>
        <v>80</v>
      </c>
      <c r="BD130" s="3">
        <f t="shared" si="36"/>
        <v>200</v>
      </c>
      <c r="BE130" s="3">
        <f t="shared" si="37"/>
        <v>200</v>
      </c>
      <c r="BF130" s="3">
        <f t="shared" si="38"/>
        <v>0</v>
      </c>
      <c r="BG130" s="3">
        <f t="shared" si="39"/>
        <v>200</v>
      </c>
      <c r="BH130" s="3">
        <f t="shared" si="40"/>
        <v>280</v>
      </c>
      <c r="BI130" s="3">
        <f t="shared" si="41"/>
        <v>0</v>
      </c>
      <c r="BJ130" s="3">
        <f t="shared" si="55"/>
        <v>0</v>
      </c>
      <c r="BK130" s="15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1</v>
      </c>
      <c r="BX130" s="3">
        <v>0</v>
      </c>
      <c r="BY130" s="1">
        <v>2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1">
        <f t="shared" si="42"/>
        <v>3</v>
      </c>
      <c r="CJ130" s="1">
        <f t="shared" si="43"/>
        <v>3</v>
      </c>
      <c r="CK130" s="3">
        <f t="shared" ref="CK130:CK174" si="62">BW130+BX130</f>
        <v>1</v>
      </c>
      <c r="CL130" s="3">
        <f t="shared" ref="CL130:CL174" si="63">BW130</f>
        <v>1</v>
      </c>
      <c r="CM130" s="1">
        <f t="shared" si="44"/>
        <v>2</v>
      </c>
      <c r="CN130" s="1">
        <f t="shared" si="45"/>
        <v>2</v>
      </c>
      <c r="CO130" s="46">
        <v>-24.2</v>
      </c>
      <c r="CP130">
        <v>113</v>
      </c>
      <c r="CQ130">
        <v>194</v>
      </c>
      <c r="CR130">
        <v>15</v>
      </c>
      <c r="CS130" s="3">
        <f t="shared" si="46"/>
        <v>32.729999999999997</v>
      </c>
      <c r="CT130">
        <v>3</v>
      </c>
      <c r="CU130">
        <v>75</v>
      </c>
      <c r="CY130" s="15">
        <v>0</v>
      </c>
      <c r="CZ130" s="3">
        <v>0</v>
      </c>
      <c r="DA130" s="3">
        <v>0</v>
      </c>
      <c r="DB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2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5">
        <v>0</v>
      </c>
      <c r="DP130" s="3">
        <v>0</v>
      </c>
      <c r="DQ130" s="3">
        <v>0</v>
      </c>
      <c r="DR130" s="3">
        <v>0</v>
      </c>
      <c r="DS130" s="51">
        <v>0</v>
      </c>
      <c r="DT130" s="3">
        <v>0</v>
      </c>
      <c r="DU130" s="3">
        <v>0</v>
      </c>
      <c r="DV130" s="3">
        <v>0</v>
      </c>
      <c r="DW130" s="3">
        <v>0</v>
      </c>
      <c r="DX130" s="51">
        <v>0</v>
      </c>
      <c r="DY130" s="3">
        <v>0</v>
      </c>
      <c r="DZ130" s="3">
        <v>0</v>
      </c>
      <c r="EA130" s="3">
        <v>0</v>
      </c>
      <c r="EB130" s="3">
        <v>0</v>
      </c>
      <c r="EC130" s="51">
        <v>0</v>
      </c>
      <c r="ED130" s="3">
        <v>2</v>
      </c>
      <c r="EE130" s="3">
        <v>0</v>
      </c>
      <c r="EF130" s="3">
        <v>0</v>
      </c>
      <c r="EG130" s="3">
        <v>0</v>
      </c>
      <c r="EH130" s="3">
        <v>0</v>
      </c>
      <c r="EI130" s="2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2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2" t="s">
        <v>189</v>
      </c>
      <c r="EW130" s="3">
        <v>0</v>
      </c>
      <c r="EX130" s="3">
        <v>0</v>
      </c>
      <c r="EY130" s="3">
        <v>0</v>
      </c>
      <c r="EZ130" s="3">
        <v>0</v>
      </c>
      <c r="FA130" s="3">
        <v>25</v>
      </c>
      <c r="FB130" s="16" t="s">
        <v>189</v>
      </c>
    </row>
    <row r="131" spans="1:158">
      <c r="A131" t="s">
        <v>245</v>
      </c>
      <c r="B131" t="s">
        <v>118</v>
      </c>
      <c r="C131" t="s">
        <v>15</v>
      </c>
      <c r="D131">
        <v>2</v>
      </c>
      <c r="E131" t="s">
        <v>186</v>
      </c>
      <c r="F131" s="2" t="str">
        <f t="shared" si="56"/>
        <v>TSHE-H-2C</v>
      </c>
      <c r="H131" s="3">
        <v>48.005490000000002</v>
      </c>
      <c r="J131" s="3">
        <v>123.58338000000001</v>
      </c>
      <c r="L131" s="3">
        <v>573</v>
      </c>
      <c r="M131" s="3">
        <v>74.7</v>
      </c>
      <c r="N131" s="3">
        <v>300</v>
      </c>
      <c r="O131" s="15">
        <v>58.5</v>
      </c>
      <c r="P131" s="16">
        <v>1.5</v>
      </c>
      <c r="Q131" s="3">
        <v>20</v>
      </c>
      <c r="R131" s="3">
        <v>0</v>
      </c>
      <c r="S131" s="3">
        <v>0</v>
      </c>
      <c r="T131" s="3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0</v>
      </c>
      <c r="AL131">
        <v>0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3">
        <f t="shared" ref="AY131:AY162" si="64">SUM(R131:AX131)*Q131</f>
        <v>300</v>
      </c>
      <c r="AZ131" s="3">
        <f t="shared" si="59"/>
        <v>60</v>
      </c>
      <c r="BA131" s="3">
        <f t="shared" si="60"/>
        <v>60</v>
      </c>
      <c r="BB131" s="3">
        <f t="shared" ref="BB131:BB162" si="65">BC131-AZ131</f>
        <v>0</v>
      </c>
      <c r="BC131" s="3">
        <f t="shared" si="61"/>
        <v>60</v>
      </c>
      <c r="BD131" s="3">
        <f t="shared" si="36"/>
        <v>240</v>
      </c>
      <c r="BE131" s="3">
        <f t="shared" si="37"/>
        <v>240</v>
      </c>
      <c r="BF131" s="3">
        <f t="shared" si="38"/>
        <v>0</v>
      </c>
      <c r="BG131" s="3">
        <f t="shared" si="39"/>
        <v>240</v>
      </c>
      <c r="BH131" s="3">
        <f t="shared" si="40"/>
        <v>300</v>
      </c>
      <c r="BI131" s="3">
        <f t="shared" si="41"/>
        <v>0</v>
      </c>
      <c r="BJ131" s="3">
        <f t="shared" ref="BJ131:BJ162" si="66">(T131+W131+Z131+AC131+AF131+AI131+AL131+AO131+AR131+AU131+AX131)*Q131</f>
        <v>0</v>
      </c>
      <c r="BK131" s="15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3</v>
      </c>
      <c r="BX131" s="3">
        <v>0</v>
      </c>
      <c r="BY131" s="1">
        <v>1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1">
        <f t="shared" si="42"/>
        <v>4</v>
      </c>
      <c r="CJ131" s="1">
        <f t="shared" si="43"/>
        <v>4</v>
      </c>
      <c r="CK131" s="3">
        <f t="shared" si="62"/>
        <v>3</v>
      </c>
      <c r="CL131" s="3">
        <f t="shared" si="63"/>
        <v>3</v>
      </c>
      <c r="CM131" s="1">
        <f t="shared" si="44"/>
        <v>1</v>
      </c>
      <c r="CN131" s="1">
        <f t="shared" si="45"/>
        <v>1</v>
      </c>
      <c r="CO131" s="46">
        <v>-25.5</v>
      </c>
      <c r="CP131">
        <v>64</v>
      </c>
      <c r="CQ131">
        <v>130</v>
      </c>
      <c r="CR131" s="29">
        <v>44</v>
      </c>
      <c r="CS131" s="28">
        <f t="shared" si="46"/>
        <v>68.42</v>
      </c>
      <c r="CT131">
        <v>5</v>
      </c>
      <c r="CU131">
        <v>100</v>
      </c>
      <c r="CY131" s="15">
        <v>0</v>
      </c>
      <c r="CZ131" s="3">
        <v>0</v>
      </c>
      <c r="DA131" s="3">
        <v>0</v>
      </c>
      <c r="DB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2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5">
        <v>0</v>
      </c>
      <c r="DP131" s="3">
        <v>0</v>
      </c>
      <c r="DQ131" s="3">
        <v>0</v>
      </c>
      <c r="DR131" s="3">
        <v>0</v>
      </c>
      <c r="DS131" s="51">
        <v>0</v>
      </c>
      <c r="DT131" s="3">
        <v>0</v>
      </c>
      <c r="DU131" s="3">
        <v>0</v>
      </c>
      <c r="DV131" s="3">
        <v>0</v>
      </c>
      <c r="DW131" s="3">
        <v>0</v>
      </c>
      <c r="DX131" s="51">
        <v>0</v>
      </c>
      <c r="DY131" s="3">
        <v>0</v>
      </c>
      <c r="DZ131" s="3">
        <v>0</v>
      </c>
      <c r="EA131" s="3">
        <v>0</v>
      </c>
      <c r="EB131" s="3">
        <v>0</v>
      </c>
      <c r="EC131" s="51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2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2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2" t="s">
        <v>189</v>
      </c>
      <c r="EW131" s="3">
        <v>0</v>
      </c>
      <c r="EX131" s="3">
        <v>0</v>
      </c>
      <c r="EY131" s="3">
        <v>0</v>
      </c>
      <c r="EZ131" s="3">
        <v>0</v>
      </c>
      <c r="FA131" s="3">
        <v>26</v>
      </c>
      <c r="FB131" s="16" t="s">
        <v>189</v>
      </c>
    </row>
    <row r="132" spans="1:158">
      <c r="A132" t="s">
        <v>245</v>
      </c>
      <c r="B132" t="s">
        <v>118</v>
      </c>
      <c r="C132" t="s">
        <v>15</v>
      </c>
      <c r="D132">
        <v>2</v>
      </c>
      <c r="E132" t="s">
        <v>187</v>
      </c>
      <c r="F132" s="2" t="str">
        <f t="shared" si="56"/>
        <v>TSHE-H-2N</v>
      </c>
      <c r="H132" s="3">
        <v>48.005429999999997</v>
      </c>
      <c r="J132" s="3">
        <v>123.58295</v>
      </c>
      <c r="L132" s="3">
        <v>575</v>
      </c>
      <c r="M132" s="3">
        <v>77.400000000000006</v>
      </c>
      <c r="N132" s="3">
        <v>298</v>
      </c>
      <c r="O132" s="15">
        <v>62</v>
      </c>
      <c r="P132" s="16">
        <v>1.7</v>
      </c>
      <c r="Q132" s="3">
        <v>20</v>
      </c>
      <c r="R132" s="3">
        <v>0</v>
      </c>
      <c r="S132" s="3">
        <v>0</v>
      </c>
      <c r="T132" s="3">
        <v>0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3">
        <f t="shared" si="64"/>
        <v>180</v>
      </c>
      <c r="AZ132" s="3">
        <f t="shared" si="59"/>
        <v>0</v>
      </c>
      <c r="BA132" s="3">
        <f t="shared" si="60"/>
        <v>0</v>
      </c>
      <c r="BB132" s="3">
        <f t="shared" si="65"/>
        <v>20</v>
      </c>
      <c r="BC132" s="3">
        <f t="shared" si="61"/>
        <v>20</v>
      </c>
      <c r="BD132" s="3">
        <f t="shared" ref="BD132:BD174" si="67">BH132-AZ132</f>
        <v>160</v>
      </c>
      <c r="BE132" s="3">
        <f t="shared" ref="BE132:BE174" si="68">BH132+BI132-BA132</f>
        <v>160</v>
      </c>
      <c r="BF132" s="3">
        <f t="shared" ref="BF132:BF174" si="69">BG132-BD132</f>
        <v>0</v>
      </c>
      <c r="BG132" s="3">
        <f t="shared" ref="BG132:BG174" si="70">AY132-BC132</f>
        <v>160</v>
      </c>
      <c r="BH132" s="3">
        <f t="shared" ref="BH132:BH174" si="71">(R132+U132+X132+AA132+AD132+AG132+AJ132+AM132+AP132+AS132+AV132)*Q132</f>
        <v>160</v>
      </c>
      <c r="BI132" s="3">
        <f t="shared" ref="BI132:BI174" si="72">(S132+V132+Y132+AB132+AE132+AH132+AK132+AN132+AQ132+AT132+AW132)*Q132</f>
        <v>0</v>
      </c>
      <c r="BJ132" s="3">
        <f t="shared" si="66"/>
        <v>20</v>
      </c>
      <c r="BK132" s="15">
        <v>0</v>
      </c>
      <c r="BL132" s="3">
        <v>0</v>
      </c>
      <c r="BM132" s="3">
        <v>1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1">
        <v>1</v>
      </c>
      <c r="BY132" s="3">
        <v>1</v>
      </c>
      <c r="BZ132" s="3">
        <v>0</v>
      </c>
      <c r="CA132" s="3">
        <v>1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1">
        <f t="shared" ref="CI132:CI174" si="73">SUM(BK132:CH132)</f>
        <v>4</v>
      </c>
      <c r="CJ132" s="1">
        <f t="shared" ref="CJ132:CJ174" si="74">SUM(BK132,BM132,BO132,BQ132,BS132,BU132,BW132,BY132,CA132,CC132,CE132,CG132)</f>
        <v>3</v>
      </c>
      <c r="CK132" s="3">
        <f t="shared" si="62"/>
        <v>1</v>
      </c>
      <c r="CL132" s="3">
        <f t="shared" si="63"/>
        <v>0</v>
      </c>
      <c r="CM132" s="1">
        <f t="shared" ref="CM132:CM174" si="75">CI132-CK132</f>
        <v>3</v>
      </c>
      <c r="CN132" s="1">
        <f t="shared" ref="CN132:CN174" si="76">CJ132-CL132</f>
        <v>3</v>
      </c>
      <c r="CO132" s="46">
        <v>-5.5</v>
      </c>
      <c r="CP132">
        <v>89</v>
      </c>
      <c r="CQ132">
        <v>171</v>
      </c>
      <c r="CR132">
        <v>24</v>
      </c>
      <c r="CS132" s="3">
        <f t="shared" ref="CS132:CS174" si="77">CR132*(CQ132-CO132)/100</f>
        <v>42.36</v>
      </c>
      <c r="CT132">
        <v>4</v>
      </c>
      <c r="CU132">
        <v>75</v>
      </c>
      <c r="CY132" s="15">
        <v>0</v>
      </c>
      <c r="CZ132" s="3">
        <v>0</v>
      </c>
      <c r="DA132" s="3">
        <v>0</v>
      </c>
      <c r="DB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2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5">
        <v>0</v>
      </c>
      <c r="DP132" s="3">
        <v>0</v>
      </c>
      <c r="DQ132" s="3">
        <v>0</v>
      </c>
      <c r="DR132" s="3">
        <v>0</v>
      </c>
      <c r="DS132" s="51">
        <v>0</v>
      </c>
      <c r="DT132" s="3">
        <v>0</v>
      </c>
      <c r="DU132" s="3">
        <v>0</v>
      </c>
      <c r="DV132" s="3">
        <v>0</v>
      </c>
      <c r="DW132" s="3">
        <v>0</v>
      </c>
      <c r="DX132" s="51">
        <v>0</v>
      </c>
      <c r="DY132" s="3">
        <v>0</v>
      </c>
      <c r="DZ132" s="3">
        <v>0</v>
      </c>
      <c r="EA132" s="3">
        <v>0</v>
      </c>
      <c r="EB132" s="3">
        <v>0</v>
      </c>
      <c r="EC132" s="51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2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2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2" t="s">
        <v>189</v>
      </c>
      <c r="EW132" s="3">
        <v>0</v>
      </c>
      <c r="EX132" s="3">
        <v>0</v>
      </c>
      <c r="EY132" s="3">
        <v>0</v>
      </c>
      <c r="EZ132" s="3">
        <v>0</v>
      </c>
      <c r="FA132" s="3">
        <v>27</v>
      </c>
      <c r="FB132" s="16" t="s">
        <v>189</v>
      </c>
    </row>
    <row r="133" spans="1:158">
      <c r="A133" t="s">
        <v>245</v>
      </c>
      <c r="B133" t="s">
        <v>118</v>
      </c>
      <c r="C133" t="s">
        <v>15</v>
      </c>
      <c r="D133">
        <v>3</v>
      </c>
      <c r="E133" t="s">
        <v>186</v>
      </c>
      <c r="F133" s="2" t="str">
        <f t="shared" si="56"/>
        <v>TSHE-H-3C</v>
      </c>
      <c r="H133" s="3">
        <v>48.006210000000003</v>
      </c>
      <c r="J133" s="3">
        <v>123.58265</v>
      </c>
      <c r="L133" s="3">
        <v>562</v>
      </c>
      <c r="M133" s="3">
        <v>50.1</v>
      </c>
      <c r="N133" s="3">
        <v>292</v>
      </c>
      <c r="O133" s="15">
        <v>54.4</v>
      </c>
      <c r="P133" s="16">
        <v>1.5</v>
      </c>
      <c r="Q133" s="3">
        <v>20</v>
      </c>
      <c r="R133" s="3">
        <v>0</v>
      </c>
      <c r="S133" s="3">
        <v>0</v>
      </c>
      <c r="T133" s="3">
        <v>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s="3">
        <f t="shared" si="64"/>
        <v>320</v>
      </c>
      <c r="AZ133" s="3">
        <f t="shared" si="59"/>
        <v>200</v>
      </c>
      <c r="BA133" s="3">
        <f t="shared" si="60"/>
        <v>200</v>
      </c>
      <c r="BB133" s="3">
        <f t="shared" si="65"/>
        <v>20</v>
      </c>
      <c r="BC133" s="3">
        <f t="shared" si="61"/>
        <v>220</v>
      </c>
      <c r="BD133" s="3">
        <f t="shared" si="67"/>
        <v>100</v>
      </c>
      <c r="BE133" s="3">
        <f t="shared" si="68"/>
        <v>100</v>
      </c>
      <c r="BF133" s="3">
        <f t="shared" si="69"/>
        <v>0</v>
      </c>
      <c r="BG133" s="3">
        <f t="shared" si="70"/>
        <v>100</v>
      </c>
      <c r="BH133" s="3">
        <f t="shared" si="71"/>
        <v>300</v>
      </c>
      <c r="BI133" s="3">
        <f t="shared" si="72"/>
        <v>0</v>
      </c>
      <c r="BJ133" s="3">
        <f t="shared" si="66"/>
        <v>20</v>
      </c>
      <c r="BK133" s="15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4</v>
      </c>
      <c r="BX133" s="1">
        <v>1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1">
        <f t="shared" si="73"/>
        <v>5</v>
      </c>
      <c r="CJ133" s="1">
        <f t="shared" si="74"/>
        <v>4</v>
      </c>
      <c r="CK133" s="3">
        <f t="shared" si="62"/>
        <v>5</v>
      </c>
      <c r="CL133" s="3">
        <f t="shared" si="63"/>
        <v>4</v>
      </c>
      <c r="CM133" s="1">
        <f t="shared" si="75"/>
        <v>0</v>
      </c>
      <c r="CN133" s="1">
        <f t="shared" si="76"/>
        <v>0</v>
      </c>
      <c r="CO133" s="46">
        <v>-25.3</v>
      </c>
      <c r="CP133">
        <v>70.2</v>
      </c>
      <c r="CQ133">
        <v>137</v>
      </c>
      <c r="CR133">
        <v>25</v>
      </c>
      <c r="CS133" s="3">
        <f t="shared" si="77"/>
        <v>40.575000000000003</v>
      </c>
      <c r="CT133">
        <v>6</v>
      </c>
      <c r="CU133">
        <v>90</v>
      </c>
      <c r="CY133" s="15">
        <v>0</v>
      </c>
      <c r="CZ133" s="3">
        <v>0</v>
      </c>
      <c r="DA133" s="3">
        <v>0</v>
      </c>
      <c r="DB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2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5">
        <v>0</v>
      </c>
      <c r="DP133" s="3">
        <v>0</v>
      </c>
      <c r="DQ133" s="3">
        <v>0</v>
      </c>
      <c r="DR133" s="3">
        <v>0</v>
      </c>
      <c r="DS133" s="51">
        <v>0</v>
      </c>
      <c r="DT133" s="3">
        <v>0</v>
      </c>
      <c r="DU133" s="3">
        <v>0</v>
      </c>
      <c r="DV133" s="3">
        <v>0</v>
      </c>
      <c r="DW133" s="3">
        <v>0</v>
      </c>
      <c r="DX133" s="51">
        <v>0</v>
      </c>
      <c r="DY133" s="3">
        <v>0</v>
      </c>
      <c r="DZ133" s="3">
        <v>0</v>
      </c>
      <c r="EA133" s="3">
        <v>0</v>
      </c>
      <c r="EB133" s="3">
        <v>0</v>
      </c>
      <c r="EC133" s="51">
        <v>0</v>
      </c>
      <c r="ED133" s="3">
        <v>14</v>
      </c>
      <c r="EE133" s="3">
        <v>0</v>
      </c>
      <c r="EF133" s="3">
        <v>0</v>
      </c>
      <c r="EG133" s="3">
        <v>0</v>
      </c>
      <c r="EH133" s="3">
        <v>0</v>
      </c>
      <c r="EI133" s="2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2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2" t="s">
        <v>189</v>
      </c>
      <c r="EW133" s="3">
        <v>0</v>
      </c>
      <c r="EX133" s="3">
        <v>0</v>
      </c>
      <c r="EY133" s="3">
        <v>0</v>
      </c>
      <c r="EZ133" s="3">
        <v>0</v>
      </c>
      <c r="FA133" s="3">
        <v>28</v>
      </c>
      <c r="FB133" s="16" t="s">
        <v>189</v>
      </c>
    </row>
    <row r="134" spans="1:158">
      <c r="A134" t="s">
        <v>245</v>
      </c>
      <c r="B134" t="s">
        <v>118</v>
      </c>
      <c r="C134" t="s">
        <v>15</v>
      </c>
      <c r="D134">
        <v>3</v>
      </c>
      <c r="E134" t="s">
        <v>187</v>
      </c>
      <c r="F134" s="2" t="str">
        <f t="shared" si="56"/>
        <v>TSHE-H-3N</v>
      </c>
      <c r="H134" s="3">
        <v>48.006219999999999</v>
      </c>
      <c r="J134" s="3">
        <v>123.58243</v>
      </c>
      <c r="L134" s="3">
        <v>572</v>
      </c>
      <c r="M134" s="3">
        <v>54.7</v>
      </c>
      <c r="N134" s="3">
        <v>298</v>
      </c>
      <c r="O134" s="15">
        <v>55.8</v>
      </c>
      <c r="P134" s="16">
        <v>1.8</v>
      </c>
      <c r="Q134" s="3">
        <v>20</v>
      </c>
      <c r="R134" s="3">
        <v>0</v>
      </c>
      <c r="S134" s="3">
        <v>0</v>
      </c>
      <c r="T134" s="3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0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s="3">
        <f t="shared" si="64"/>
        <v>260</v>
      </c>
      <c r="AZ134" s="3">
        <f t="shared" si="59"/>
        <v>60</v>
      </c>
      <c r="BA134" s="3">
        <f t="shared" si="60"/>
        <v>60</v>
      </c>
      <c r="BB134" s="3">
        <f t="shared" si="65"/>
        <v>0</v>
      </c>
      <c r="BC134" s="3">
        <f t="shared" si="61"/>
        <v>60</v>
      </c>
      <c r="BD134" s="3">
        <f t="shared" si="67"/>
        <v>200</v>
      </c>
      <c r="BE134" s="3">
        <f t="shared" si="68"/>
        <v>200</v>
      </c>
      <c r="BF134" s="3">
        <f t="shared" si="69"/>
        <v>0</v>
      </c>
      <c r="BG134" s="3">
        <f t="shared" si="70"/>
        <v>200</v>
      </c>
      <c r="BH134" s="3">
        <f t="shared" si="71"/>
        <v>260</v>
      </c>
      <c r="BI134" s="3">
        <f t="shared" si="72"/>
        <v>0</v>
      </c>
      <c r="BJ134" s="3">
        <f t="shared" si="66"/>
        <v>0</v>
      </c>
      <c r="BK134" s="15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1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1">
        <f t="shared" si="73"/>
        <v>1</v>
      </c>
      <c r="CJ134" s="1">
        <f t="shared" si="74"/>
        <v>1</v>
      </c>
      <c r="CK134" s="3">
        <f t="shared" si="62"/>
        <v>1</v>
      </c>
      <c r="CL134" s="3">
        <f t="shared" si="63"/>
        <v>1</v>
      </c>
      <c r="CM134" s="1">
        <f t="shared" si="75"/>
        <v>0</v>
      </c>
      <c r="CN134" s="1">
        <f t="shared" si="76"/>
        <v>0</v>
      </c>
      <c r="CO134" s="46">
        <v>2.4</v>
      </c>
      <c r="CP134">
        <v>59.1</v>
      </c>
      <c r="CQ134">
        <v>167</v>
      </c>
      <c r="CR134">
        <v>22</v>
      </c>
      <c r="CS134" s="3">
        <f t="shared" si="77"/>
        <v>36.211999999999996</v>
      </c>
      <c r="CT134">
        <v>3</v>
      </c>
      <c r="CU134">
        <v>75</v>
      </c>
      <c r="CY134" s="15">
        <v>0</v>
      </c>
      <c r="CZ134" s="3">
        <v>0</v>
      </c>
      <c r="DA134" s="3">
        <v>0</v>
      </c>
      <c r="DB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2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5">
        <v>0</v>
      </c>
      <c r="DP134" s="3">
        <v>0</v>
      </c>
      <c r="DQ134" s="3">
        <v>0</v>
      </c>
      <c r="DR134" s="3">
        <v>0</v>
      </c>
      <c r="DS134" s="51">
        <v>0</v>
      </c>
      <c r="DT134" s="3">
        <v>0</v>
      </c>
      <c r="DU134" s="3">
        <v>0</v>
      </c>
      <c r="DV134" s="3">
        <v>0</v>
      </c>
      <c r="DW134" s="3">
        <v>0</v>
      </c>
      <c r="DX134" s="51">
        <v>0</v>
      </c>
      <c r="DY134" s="3">
        <v>0</v>
      </c>
      <c r="DZ134" s="3">
        <v>0</v>
      </c>
      <c r="EA134" s="3">
        <v>0</v>
      </c>
      <c r="EB134" s="3">
        <v>0</v>
      </c>
      <c r="EC134" s="51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2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2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2" t="s">
        <v>189</v>
      </c>
      <c r="EW134" s="3">
        <v>0</v>
      </c>
      <c r="EX134" s="3">
        <v>0</v>
      </c>
      <c r="EY134" s="3">
        <v>0</v>
      </c>
      <c r="EZ134" s="3">
        <v>0</v>
      </c>
      <c r="FA134" s="3">
        <v>29</v>
      </c>
      <c r="FB134" s="16" t="s">
        <v>189</v>
      </c>
    </row>
    <row r="135" spans="1:158">
      <c r="A135" t="s">
        <v>245</v>
      </c>
      <c r="B135" t="s">
        <v>118</v>
      </c>
      <c r="C135" t="s">
        <v>15</v>
      </c>
      <c r="D135">
        <v>4</v>
      </c>
      <c r="E135" t="s">
        <v>186</v>
      </c>
      <c r="F135" s="2" t="str">
        <f t="shared" si="56"/>
        <v>TSHE-H-4C</v>
      </c>
      <c r="H135" s="3">
        <v>48.00658</v>
      </c>
      <c r="J135" s="3">
        <v>123.58181</v>
      </c>
      <c r="L135" s="3">
        <v>586</v>
      </c>
      <c r="M135" s="1">
        <v>53.3</v>
      </c>
      <c r="N135" s="1">
        <v>279</v>
      </c>
      <c r="O135" s="15">
        <v>44.5</v>
      </c>
      <c r="P135" s="16">
        <v>1.3</v>
      </c>
      <c r="Q135" s="3">
        <v>20</v>
      </c>
      <c r="R135" s="3">
        <v>0</v>
      </c>
      <c r="S135" s="3">
        <v>0</v>
      </c>
      <c r="T135" s="3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s="3">
        <f t="shared" si="64"/>
        <v>300</v>
      </c>
      <c r="AZ135" s="3">
        <f t="shared" si="59"/>
        <v>200</v>
      </c>
      <c r="BA135" s="3">
        <f t="shared" si="60"/>
        <v>200</v>
      </c>
      <c r="BB135" s="3">
        <f t="shared" si="65"/>
        <v>0</v>
      </c>
      <c r="BC135" s="3">
        <f t="shared" si="61"/>
        <v>200</v>
      </c>
      <c r="BD135" s="3">
        <f t="shared" si="67"/>
        <v>100</v>
      </c>
      <c r="BE135" s="3">
        <f t="shared" si="68"/>
        <v>100</v>
      </c>
      <c r="BF135" s="3">
        <f t="shared" si="69"/>
        <v>0</v>
      </c>
      <c r="BG135" s="3">
        <f t="shared" si="70"/>
        <v>100</v>
      </c>
      <c r="BH135" s="3">
        <f t="shared" si="71"/>
        <v>300</v>
      </c>
      <c r="BI135" s="3">
        <f t="shared" si="72"/>
        <v>0</v>
      </c>
      <c r="BJ135" s="3">
        <f t="shared" si="66"/>
        <v>0</v>
      </c>
      <c r="BK135" s="15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5</v>
      </c>
      <c r="BX135" s="3">
        <v>0</v>
      </c>
      <c r="BY135" s="3">
        <v>1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1">
        <f t="shared" si="73"/>
        <v>6</v>
      </c>
      <c r="CJ135" s="1">
        <f t="shared" si="74"/>
        <v>6</v>
      </c>
      <c r="CK135" s="3">
        <f t="shared" si="62"/>
        <v>5</v>
      </c>
      <c r="CL135" s="3">
        <f t="shared" si="63"/>
        <v>5</v>
      </c>
      <c r="CM135" s="1">
        <f t="shared" si="75"/>
        <v>1</v>
      </c>
      <c r="CN135" s="1">
        <f t="shared" si="76"/>
        <v>1</v>
      </c>
      <c r="CO135" s="46">
        <v>-6.3</v>
      </c>
      <c r="CP135">
        <v>34.700000000000003</v>
      </c>
      <c r="CQ135">
        <v>67.900000000000006</v>
      </c>
      <c r="CR135">
        <v>65</v>
      </c>
      <c r="CS135" s="3">
        <f t="shared" si="77"/>
        <v>48.23</v>
      </c>
      <c r="CT135">
        <v>6</v>
      </c>
      <c r="CU135">
        <v>75</v>
      </c>
      <c r="CY135" s="15">
        <v>0</v>
      </c>
      <c r="CZ135" s="3">
        <v>0</v>
      </c>
      <c r="DA135" s="3">
        <v>0</v>
      </c>
      <c r="DB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2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5">
        <v>0</v>
      </c>
      <c r="DP135" s="3">
        <v>0</v>
      </c>
      <c r="DQ135" s="3">
        <v>0</v>
      </c>
      <c r="DR135" s="3">
        <v>0</v>
      </c>
      <c r="DS135" s="51">
        <v>0</v>
      </c>
      <c r="DT135" s="3">
        <v>0</v>
      </c>
      <c r="DU135" s="3">
        <v>0</v>
      </c>
      <c r="DV135" s="3">
        <v>0</v>
      </c>
      <c r="DW135" s="3">
        <v>0</v>
      </c>
      <c r="DX135" s="51">
        <v>0</v>
      </c>
      <c r="DY135" s="3">
        <v>0</v>
      </c>
      <c r="DZ135" s="3">
        <v>0</v>
      </c>
      <c r="EA135" s="3">
        <v>0</v>
      </c>
      <c r="EB135" s="3">
        <v>0</v>
      </c>
      <c r="EC135" s="51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2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2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2" t="s">
        <v>189</v>
      </c>
      <c r="EW135" s="3">
        <v>0</v>
      </c>
      <c r="EX135" s="3">
        <v>0</v>
      </c>
      <c r="EY135" s="3">
        <v>0</v>
      </c>
      <c r="EZ135" s="3">
        <v>0</v>
      </c>
      <c r="FA135" s="3">
        <v>30</v>
      </c>
      <c r="FB135" s="16" t="s">
        <v>189</v>
      </c>
    </row>
    <row r="136" spans="1:158">
      <c r="A136" t="s">
        <v>245</v>
      </c>
      <c r="B136" t="s">
        <v>118</v>
      </c>
      <c r="C136" t="s">
        <v>15</v>
      </c>
      <c r="D136">
        <v>4</v>
      </c>
      <c r="E136" t="s">
        <v>187</v>
      </c>
      <c r="F136" s="2" t="str">
        <f t="shared" si="56"/>
        <v>TSHE-H-4N</v>
      </c>
      <c r="H136" s="3">
        <v>48.006480000000003</v>
      </c>
      <c r="J136" s="3">
        <v>123.58201</v>
      </c>
      <c r="L136" s="3">
        <v>570</v>
      </c>
      <c r="M136" s="3">
        <v>57.9</v>
      </c>
      <c r="N136" s="3">
        <v>278</v>
      </c>
      <c r="O136" s="15">
        <v>44.4</v>
      </c>
      <c r="P136" s="16">
        <v>1.2</v>
      </c>
      <c r="Q136" s="3">
        <v>20</v>
      </c>
      <c r="R136" s="3">
        <v>0</v>
      </c>
      <c r="S136" s="3">
        <v>0</v>
      </c>
      <c r="T136" s="3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</v>
      </c>
      <c r="AK136">
        <v>0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3">
        <f t="shared" si="64"/>
        <v>260</v>
      </c>
      <c r="AZ136" s="3">
        <f t="shared" si="59"/>
        <v>100</v>
      </c>
      <c r="BA136" s="3">
        <f t="shared" si="60"/>
        <v>100</v>
      </c>
      <c r="BB136" s="3">
        <f t="shared" si="65"/>
        <v>40</v>
      </c>
      <c r="BC136" s="3">
        <f t="shared" si="61"/>
        <v>140</v>
      </c>
      <c r="BD136" s="3">
        <f t="shared" si="67"/>
        <v>120</v>
      </c>
      <c r="BE136" s="3">
        <f t="shared" si="68"/>
        <v>120</v>
      </c>
      <c r="BF136" s="3">
        <f t="shared" si="69"/>
        <v>0</v>
      </c>
      <c r="BG136" s="3">
        <f t="shared" si="70"/>
        <v>120</v>
      </c>
      <c r="BH136" s="3">
        <f t="shared" si="71"/>
        <v>220</v>
      </c>
      <c r="BI136" s="3">
        <f t="shared" si="72"/>
        <v>0</v>
      </c>
      <c r="BJ136" s="3">
        <f t="shared" si="66"/>
        <v>40</v>
      </c>
      <c r="BK136" s="15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1</v>
      </c>
      <c r="BX136" s="1">
        <v>1</v>
      </c>
      <c r="BY136" s="3">
        <v>1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1">
        <f t="shared" si="73"/>
        <v>3</v>
      </c>
      <c r="CJ136" s="1">
        <f t="shared" si="74"/>
        <v>2</v>
      </c>
      <c r="CK136" s="3">
        <f t="shared" si="62"/>
        <v>2</v>
      </c>
      <c r="CL136" s="3">
        <f t="shared" si="63"/>
        <v>1</v>
      </c>
      <c r="CM136" s="1">
        <f t="shared" si="75"/>
        <v>1</v>
      </c>
      <c r="CN136" s="1">
        <f t="shared" si="76"/>
        <v>1</v>
      </c>
      <c r="CO136" s="46">
        <v>-24.3</v>
      </c>
      <c r="CP136">
        <v>43.1</v>
      </c>
      <c r="CQ136">
        <v>128</v>
      </c>
      <c r="CR136">
        <v>21</v>
      </c>
      <c r="CS136" s="3">
        <f t="shared" si="77"/>
        <v>31.983000000000001</v>
      </c>
      <c r="CT136">
        <v>4</v>
      </c>
      <c r="CU136">
        <v>90</v>
      </c>
      <c r="CY136" s="15">
        <v>0</v>
      </c>
      <c r="CZ136" s="3">
        <v>0</v>
      </c>
      <c r="DA136" s="3">
        <v>0</v>
      </c>
      <c r="DB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2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5">
        <v>0</v>
      </c>
      <c r="DP136" s="3">
        <v>0</v>
      </c>
      <c r="DQ136" s="3">
        <v>0</v>
      </c>
      <c r="DR136" s="3">
        <v>0</v>
      </c>
      <c r="DS136" s="51">
        <v>0</v>
      </c>
      <c r="DT136" s="3">
        <v>0</v>
      </c>
      <c r="DU136" s="3">
        <v>0</v>
      </c>
      <c r="DV136" s="3">
        <v>0</v>
      </c>
      <c r="DW136" s="3">
        <v>0</v>
      </c>
      <c r="DX136" s="51">
        <v>0</v>
      </c>
      <c r="DY136" s="3">
        <v>0</v>
      </c>
      <c r="DZ136" s="3">
        <v>0</v>
      </c>
      <c r="EA136" s="3">
        <v>0</v>
      </c>
      <c r="EB136" s="3">
        <v>0</v>
      </c>
      <c r="EC136" s="51">
        <v>0</v>
      </c>
      <c r="ED136" s="3">
        <v>2</v>
      </c>
      <c r="EE136" s="3">
        <v>0</v>
      </c>
      <c r="EF136" s="3">
        <v>0</v>
      </c>
      <c r="EG136" s="3">
        <v>0</v>
      </c>
      <c r="EH136" s="3">
        <v>0</v>
      </c>
      <c r="EI136" s="2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2">
        <v>0</v>
      </c>
      <c r="EP136" s="3">
        <v>0</v>
      </c>
      <c r="EQ136" s="3">
        <v>0</v>
      </c>
      <c r="ER136" s="3">
        <v>0</v>
      </c>
      <c r="ES136" s="3">
        <v>0</v>
      </c>
      <c r="ET136" s="1">
        <v>1</v>
      </c>
      <c r="EU136" s="3">
        <v>0</v>
      </c>
      <c r="EV136" s="2" t="s">
        <v>189</v>
      </c>
      <c r="EW136" s="3">
        <v>0</v>
      </c>
      <c r="EX136" s="3">
        <v>0</v>
      </c>
      <c r="EY136" s="3">
        <v>0</v>
      </c>
      <c r="EZ136" s="3">
        <v>0</v>
      </c>
      <c r="FA136" s="3">
        <v>31</v>
      </c>
      <c r="FB136" s="16" t="s">
        <v>189</v>
      </c>
    </row>
    <row r="137" spans="1:158">
      <c r="A137" t="s">
        <v>245</v>
      </c>
      <c r="B137" t="s">
        <v>118</v>
      </c>
      <c r="C137" t="s">
        <v>15</v>
      </c>
      <c r="D137">
        <v>5</v>
      </c>
      <c r="E137" t="s">
        <v>186</v>
      </c>
      <c r="F137" s="2" t="str">
        <f t="shared" si="56"/>
        <v>TSHE-H-5C</v>
      </c>
      <c r="H137" s="3">
        <v>48.00714</v>
      </c>
      <c r="J137" s="3">
        <v>123.58011999999999</v>
      </c>
      <c r="L137" s="3">
        <v>583</v>
      </c>
      <c r="M137" s="28" t="s">
        <v>189</v>
      </c>
      <c r="N137" s="28" t="s">
        <v>189</v>
      </c>
      <c r="O137" s="15">
        <v>60.5</v>
      </c>
      <c r="P137" s="16">
        <v>1.4</v>
      </c>
      <c r="Q137" s="3">
        <v>20</v>
      </c>
      <c r="R137" s="3">
        <v>0</v>
      </c>
      <c r="S137" s="3">
        <v>0</v>
      </c>
      <c r="T137" s="3">
        <v>0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</v>
      </c>
      <c r="AK137">
        <v>0</v>
      </c>
      <c r="AL137">
        <v>2</v>
      </c>
      <c r="AM137">
        <v>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3">
        <f t="shared" si="64"/>
        <v>320</v>
      </c>
      <c r="AZ137" s="3">
        <f t="shared" si="59"/>
        <v>120</v>
      </c>
      <c r="BA137" s="3">
        <f t="shared" si="60"/>
        <v>120</v>
      </c>
      <c r="BB137" s="3">
        <f t="shared" si="65"/>
        <v>40</v>
      </c>
      <c r="BC137" s="3">
        <f t="shared" si="61"/>
        <v>160</v>
      </c>
      <c r="BD137" s="3">
        <f t="shared" si="67"/>
        <v>160</v>
      </c>
      <c r="BE137" s="3">
        <f t="shared" si="68"/>
        <v>160</v>
      </c>
      <c r="BF137" s="3">
        <f t="shared" si="69"/>
        <v>0</v>
      </c>
      <c r="BG137" s="3">
        <f t="shared" si="70"/>
        <v>160</v>
      </c>
      <c r="BH137" s="3">
        <f t="shared" si="71"/>
        <v>280</v>
      </c>
      <c r="BI137" s="3">
        <f t="shared" si="72"/>
        <v>0</v>
      </c>
      <c r="BJ137" s="3">
        <f t="shared" si="66"/>
        <v>40</v>
      </c>
      <c r="BK137" s="15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3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1">
        <f t="shared" si="73"/>
        <v>3</v>
      </c>
      <c r="CJ137" s="1">
        <f t="shared" si="74"/>
        <v>3</v>
      </c>
      <c r="CK137" s="3">
        <f t="shared" si="62"/>
        <v>3</v>
      </c>
      <c r="CL137" s="3">
        <f t="shared" si="63"/>
        <v>3</v>
      </c>
      <c r="CM137" s="1">
        <f t="shared" si="75"/>
        <v>0</v>
      </c>
      <c r="CN137" s="1">
        <f t="shared" si="76"/>
        <v>0</v>
      </c>
      <c r="CO137" s="46">
        <f>--17.4</f>
        <v>17.399999999999999</v>
      </c>
      <c r="CP137">
        <v>70.099999999999994</v>
      </c>
      <c r="CQ137">
        <v>153</v>
      </c>
      <c r="CR137">
        <v>23</v>
      </c>
      <c r="CS137" s="3">
        <f t="shared" si="77"/>
        <v>31.187999999999999</v>
      </c>
      <c r="CT137">
        <v>7</v>
      </c>
      <c r="CU137">
        <v>90</v>
      </c>
      <c r="CY137" s="15">
        <v>0</v>
      </c>
      <c r="CZ137" s="3">
        <v>0</v>
      </c>
      <c r="DA137" s="3">
        <v>0</v>
      </c>
      <c r="DB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2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5">
        <v>0</v>
      </c>
      <c r="DP137" s="3">
        <v>0</v>
      </c>
      <c r="DQ137" s="3">
        <v>0</v>
      </c>
      <c r="DR137" s="3">
        <v>0</v>
      </c>
      <c r="DS137" s="51">
        <v>0</v>
      </c>
      <c r="DT137" s="3">
        <v>0</v>
      </c>
      <c r="DU137" s="3">
        <v>0</v>
      </c>
      <c r="DV137" s="3">
        <v>0</v>
      </c>
      <c r="DW137" s="3">
        <v>0</v>
      </c>
      <c r="DX137" s="51">
        <v>0</v>
      </c>
      <c r="DY137" s="3">
        <v>0</v>
      </c>
      <c r="DZ137" s="3">
        <v>0</v>
      </c>
      <c r="EA137" s="3">
        <v>0</v>
      </c>
      <c r="EB137" s="3">
        <v>0</v>
      </c>
      <c r="EC137" s="51">
        <v>0</v>
      </c>
      <c r="ED137" s="3">
        <v>5</v>
      </c>
      <c r="EE137" s="3">
        <v>0</v>
      </c>
      <c r="EF137" s="3">
        <v>0</v>
      </c>
      <c r="EG137" s="3">
        <v>0</v>
      </c>
      <c r="EH137" s="3">
        <v>0</v>
      </c>
      <c r="EI137" s="2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2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2" t="s">
        <v>189</v>
      </c>
      <c r="EW137" s="3">
        <v>0</v>
      </c>
      <c r="EX137" s="3">
        <v>0</v>
      </c>
      <c r="EY137" s="3">
        <v>0</v>
      </c>
      <c r="EZ137" s="3">
        <v>0</v>
      </c>
      <c r="FA137" s="3">
        <v>32</v>
      </c>
      <c r="FB137" s="16" t="s">
        <v>189</v>
      </c>
    </row>
    <row r="138" spans="1:158">
      <c r="A138" t="s">
        <v>245</v>
      </c>
      <c r="B138" t="s">
        <v>118</v>
      </c>
      <c r="C138" t="s">
        <v>15</v>
      </c>
      <c r="D138">
        <v>5</v>
      </c>
      <c r="E138" t="s">
        <v>187</v>
      </c>
      <c r="F138" s="2" t="str">
        <f t="shared" si="56"/>
        <v>TSHE-H-5N</v>
      </c>
      <c r="H138" s="3">
        <v>48.007109999999997</v>
      </c>
      <c r="J138" s="3">
        <v>123.58005</v>
      </c>
      <c r="L138">
        <v>583</v>
      </c>
      <c r="M138" s="28"/>
      <c r="N138" s="28" t="s">
        <v>189</v>
      </c>
      <c r="O138" s="15">
        <v>52.9</v>
      </c>
      <c r="P138" s="16">
        <v>1.3</v>
      </c>
      <c r="Q138" s="3">
        <v>20</v>
      </c>
      <c r="R138" s="3">
        <v>0</v>
      </c>
      <c r="S138" s="3">
        <v>0</v>
      </c>
      <c r="T138" s="3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</v>
      </c>
      <c r="AK138">
        <v>0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3">
        <f t="shared" si="64"/>
        <v>200</v>
      </c>
      <c r="AZ138" s="3">
        <f t="shared" si="59"/>
        <v>80</v>
      </c>
      <c r="BA138" s="3">
        <f t="shared" si="60"/>
        <v>80</v>
      </c>
      <c r="BB138" s="3">
        <f t="shared" si="65"/>
        <v>0</v>
      </c>
      <c r="BC138" s="3">
        <f t="shared" si="61"/>
        <v>80</v>
      </c>
      <c r="BD138" s="3">
        <f t="shared" si="67"/>
        <v>120</v>
      </c>
      <c r="BE138" s="3">
        <f t="shared" si="68"/>
        <v>120</v>
      </c>
      <c r="BF138" s="3">
        <f t="shared" si="69"/>
        <v>0</v>
      </c>
      <c r="BG138" s="3">
        <f t="shared" si="70"/>
        <v>120</v>
      </c>
      <c r="BH138" s="3">
        <f t="shared" si="71"/>
        <v>200</v>
      </c>
      <c r="BI138" s="3">
        <f t="shared" si="72"/>
        <v>0</v>
      </c>
      <c r="BJ138" s="3">
        <f t="shared" si="66"/>
        <v>0</v>
      </c>
      <c r="BK138" s="15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1</v>
      </c>
      <c r="BX138" s="3">
        <v>0</v>
      </c>
      <c r="BY138" s="3">
        <v>1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1">
        <f t="shared" si="73"/>
        <v>2</v>
      </c>
      <c r="CJ138" s="1">
        <f t="shared" si="74"/>
        <v>2</v>
      </c>
      <c r="CK138" s="3">
        <f t="shared" si="62"/>
        <v>1</v>
      </c>
      <c r="CL138" s="3">
        <f t="shared" si="63"/>
        <v>1</v>
      </c>
      <c r="CM138" s="1">
        <f t="shared" si="75"/>
        <v>1</v>
      </c>
      <c r="CN138" s="1">
        <f t="shared" si="76"/>
        <v>1</v>
      </c>
      <c r="CO138" s="46">
        <v>7.5</v>
      </c>
      <c r="CP138">
        <v>86.2</v>
      </c>
      <c r="CQ138">
        <v>181</v>
      </c>
      <c r="CR138">
        <v>23</v>
      </c>
      <c r="CS138" s="3">
        <f t="shared" si="77"/>
        <v>39.905000000000001</v>
      </c>
      <c r="CT138">
        <v>3</v>
      </c>
      <c r="CU138">
        <v>60</v>
      </c>
      <c r="CY138" s="15">
        <v>0</v>
      </c>
      <c r="CZ138" s="3">
        <v>0</v>
      </c>
      <c r="DA138" s="3">
        <v>0</v>
      </c>
      <c r="DB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2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5">
        <v>0</v>
      </c>
      <c r="DP138" s="3">
        <v>0</v>
      </c>
      <c r="DQ138" s="3">
        <v>0</v>
      </c>
      <c r="DR138" s="3">
        <v>0</v>
      </c>
      <c r="DS138" s="51">
        <v>0</v>
      </c>
      <c r="DT138" s="3">
        <v>0</v>
      </c>
      <c r="DU138" s="3">
        <v>0</v>
      </c>
      <c r="DV138" s="3">
        <v>0</v>
      </c>
      <c r="DW138" s="3">
        <v>0</v>
      </c>
      <c r="DX138" s="51">
        <v>0</v>
      </c>
      <c r="DY138" s="3">
        <v>0</v>
      </c>
      <c r="DZ138" s="3">
        <v>0</v>
      </c>
      <c r="EA138" s="3">
        <v>0</v>
      </c>
      <c r="EB138" s="3">
        <v>0</v>
      </c>
      <c r="EC138" s="51">
        <v>0</v>
      </c>
      <c r="ED138" s="3">
        <v>2</v>
      </c>
      <c r="EE138" s="3">
        <v>0</v>
      </c>
      <c r="EF138" s="3">
        <v>0</v>
      </c>
      <c r="EG138" s="3">
        <v>0</v>
      </c>
      <c r="EH138" s="3">
        <v>0</v>
      </c>
      <c r="EI138" s="2">
        <v>0</v>
      </c>
      <c r="EJ138" s="3">
        <v>0</v>
      </c>
      <c r="EK138" s="1">
        <v>3</v>
      </c>
      <c r="EL138" s="3">
        <v>0</v>
      </c>
      <c r="EM138" s="3">
        <v>0</v>
      </c>
      <c r="EN138" s="3">
        <v>0</v>
      </c>
      <c r="EO138" s="2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2" t="s">
        <v>189</v>
      </c>
      <c r="EW138" s="3">
        <v>0</v>
      </c>
      <c r="EX138" s="3">
        <v>0</v>
      </c>
      <c r="EY138" s="3">
        <v>0</v>
      </c>
      <c r="EZ138" s="3">
        <v>0</v>
      </c>
      <c r="FA138" s="3">
        <v>33</v>
      </c>
      <c r="FB138" s="16" t="s">
        <v>189</v>
      </c>
    </row>
    <row r="139" spans="1:158">
      <c r="A139" t="s">
        <v>245</v>
      </c>
      <c r="B139" t="s">
        <v>118</v>
      </c>
      <c r="C139" t="s">
        <v>15</v>
      </c>
      <c r="D139">
        <v>6</v>
      </c>
      <c r="E139" t="s">
        <v>186</v>
      </c>
      <c r="F139" s="2" t="str">
        <f t="shared" si="56"/>
        <v>TSHE-H-6C</v>
      </c>
      <c r="H139" s="3">
        <v>48.007939999999998</v>
      </c>
      <c r="J139" s="3">
        <v>123.58108</v>
      </c>
      <c r="L139" s="3">
        <v>519</v>
      </c>
      <c r="M139" s="3">
        <v>46.4</v>
      </c>
      <c r="N139" s="3">
        <v>302</v>
      </c>
      <c r="O139" s="15">
        <v>54.4</v>
      </c>
      <c r="P139" s="16">
        <v>1.4</v>
      </c>
      <c r="Q139" s="3">
        <v>20</v>
      </c>
      <c r="R139" s="3">
        <v>0</v>
      </c>
      <c r="S139" s="3">
        <v>0</v>
      </c>
      <c r="T139" s="3">
        <v>0</v>
      </c>
      <c r="U139">
        <v>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0</v>
      </c>
      <c r="AL139">
        <v>0</v>
      </c>
      <c r="AM139">
        <v>5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s="3">
        <f t="shared" si="64"/>
        <v>380</v>
      </c>
      <c r="AZ139" s="3">
        <f t="shared" si="59"/>
        <v>60</v>
      </c>
      <c r="BA139" s="3">
        <f t="shared" si="60"/>
        <v>60</v>
      </c>
      <c r="BB139" s="3">
        <f t="shared" si="65"/>
        <v>0</v>
      </c>
      <c r="BC139" s="3">
        <f t="shared" si="61"/>
        <v>60</v>
      </c>
      <c r="BD139" s="3">
        <f t="shared" si="67"/>
        <v>300</v>
      </c>
      <c r="BE139" s="3">
        <f t="shared" si="68"/>
        <v>300</v>
      </c>
      <c r="BF139" s="3">
        <f t="shared" si="69"/>
        <v>20</v>
      </c>
      <c r="BG139" s="3">
        <f t="shared" si="70"/>
        <v>320</v>
      </c>
      <c r="BH139" s="3">
        <f t="shared" si="71"/>
        <v>360</v>
      </c>
      <c r="BI139" s="3">
        <f t="shared" si="72"/>
        <v>0</v>
      </c>
      <c r="BJ139" s="3">
        <f t="shared" si="66"/>
        <v>20</v>
      </c>
      <c r="BK139" s="15">
        <v>0</v>
      </c>
      <c r="BL139" s="3">
        <v>0</v>
      </c>
      <c r="BM139" s="3">
        <v>1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2</v>
      </c>
      <c r="BX139" s="3">
        <v>0</v>
      </c>
      <c r="BY139" s="3">
        <v>3</v>
      </c>
      <c r="BZ139" s="1">
        <v>1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1">
        <f t="shared" si="73"/>
        <v>7</v>
      </c>
      <c r="CJ139" s="1">
        <f t="shared" si="74"/>
        <v>6</v>
      </c>
      <c r="CK139" s="3">
        <f t="shared" si="62"/>
        <v>2</v>
      </c>
      <c r="CL139" s="3">
        <f t="shared" si="63"/>
        <v>2</v>
      </c>
      <c r="CM139" s="1">
        <f t="shared" si="75"/>
        <v>5</v>
      </c>
      <c r="CN139" s="1">
        <f t="shared" si="76"/>
        <v>4</v>
      </c>
      <c r="CO139" s="46">
        <v>-22.9</v>
      </c>
      <c r="CP139">
        <v>74.8</v>
      </c>
      <c r="CQ139">
        <v>135</v>
      </c>
      <c r="CR139">
        <v>27</v>
      </c>
      <c r="CS139" s="3">
        <f t="shared" si="77"/>
        <v>42.633000000000003</v>
      </c>
      <c r="CT139">
        <v>7</v>
      </c>
      <c r="CU139">
        <v>50</v>
      </c>
      <c r="CY139" s="15">
        <v>0</v>
      </c>
      <c r="CZ139" s="3">
        <v>0</v>
      </c>
      <c r="DA139" s="3">
        <v>0</v>
      </c>
      <c r="DB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2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5">
        <v>0</v>
      </c>
      <c r="DP139" s="3">
        <v>0</v>
      </c>
      <c r="DQ139" s="3">
        <v>0</v>
      </c>
      <c r="DR139" s="3">
        <v>0</v>
      </c>
      <c r="DS139" s="51">
        <v>0</v>
      </c>
      <c r="DT139" s="3">
        <v>0</v>
      </c>
      <c r="DU139" s="3">
        <v>0</v>
      </c>
      <c r="DV139" s="3">
        <v>0</v>
      </c>
      <c r="DW139" s="3">
        <v>0</v>
      </c>
      <c r="DX139" s="51">
        <v>0</v>
      </c>
      <c r="DY139" s="3">
        <v>0</v>
      </c>
      <c r="DZ139" s="3">
        <v>0</v>
      </c>
      <c r="EA139" s="3">
        <v>0</v>
      </c>
      <c r="EB139" s="3">
        <v>0</v>
      </c>
      <c r="EC139" s="51">
        <v>0</v>
      </c>
      <c r="ED139" s="3">
        <v>0</v>
      </c>
      <c r="EE139" s="1">
        <v>0</v>
      </c>
      <c r="EF139" s="3">
        <v>0</v>
      </c>
      <c r="EG139" s="3">
        <v>0</v>
      </c>
      <c r="EH139" s="3">
        <v>0</v>
      </c>
      <c r="EI139" s="2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2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2" t="s">
        <v>189</v>
      </c>
      <c r="EW139" s="3">
        <v>0</v>
      </c>
      <c r="EX139" s="3">
        <v>0</v>
      </c>
      <c r="EY139" s="3">
        <v>0</v>
      </c>
      <c r="EZ139" s="3">
        <v>0</v>
      </c>
      <c r="FA139" s="3">
        <v>34</v>
      </c>
      <c r="FB139" s="16" t="s">
        <v>189</v>
      </c>
    </row>
    <row r="140" spans="1:158">
      <c r="A140" t="s">
        <v>245</v>
      </c>
      <c r="B140" t="s">
        <v>118</v>
      </c>
      <c r="C140" t="s">
        <v>15</v>
      </c>
      <c r="D140">
        <v>6</v>
      </c>
      <c r="E140" t="s">
        <v>187</v>
      </c>
      <c r="F140" s="2" t="str">
        <f t="shared" si="56"/>
        <v>TSHE-H-6N</v>
      </c>
      <c r="H140" s="3">
        <v>48.008150000000001</v>
      </c>
      <c r="J140" s="3">
        <v>123.58086</v>
      </c>
      <c r="L140" s="3">
        <v>540</v>
      </c>
      <c r="M140" s="3">
        <v>45.1</v>
      </c>
      <c r="N140" s="3">
        <v>282</v>
      </c>
      <c r="O140" s="15">
        <v>44.2</v>
      </c>
      <c r="P140" s="16">
        <v>1.4</v>
      </c>
      <c r="Q140" s="3">
        <v>20</v>
      </c>
      <c r="R140" s="3">
        <v>0</v>
      </c>
      <c r="S140" s="3">
        <v>0</v>
      </c>
      <c r="T140" s="3">
        <v>0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3">
        <f t="shared" si="64"/>
        <v>240</v>
      </c>
      <c r="AZ140" s="3">
        <f t="shared" si="59"/>
        <v>120</v>
      </c>
      <c r="BA140" s="3">
        <f t="shared" si="60"/>
        <v>120</v>
      </c>
      <c r="BB140" s="3">
        <f t="shared" si="65"/>
        <v>0</v>
      </c>
      <c r="BC140" s="3">
        <f t="shared" si="61"/>
        <v>120</v>
      </c>
      <c r="BD140" s="3">
        <f t="shared" si="67"/>
        <v>120</v>
      </c>
      <c r="BE140" s="3">
        <f t="shared" si="68"/>
        <v>120</v>
      </c>
      <c r="BF140" s="3">
        <f t="shared" si="69"/>
        <v>0</v>
      </c>
      <c r="BG140" s="3">
        <f t="shared" si="70"/>
        <v>120</v>
      </c>
      <c r="BH140" s="3">
        <f t="shared" si="71"/>
        <v>240</v>
      </c>
      <c r="BI140" s="3">
        <f t="shared" si="72"/>
        <v>0</v>
      </c>
      <c r="BJ140" s="3">
        <f t="shared" si="66"/>
        <v>0</v>
      </c>
      <c r="BK140" s="15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1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1">
        <f t="shared" si="73"/>
        <v>1</v>
      </c>
      <c r="CJ140" s="1">
        <f t="shared" si="74"/>
        <v>1</v>
      </c>
      <c r="CK140" s="3">
        <f t="shared" si="62"/>
        <v>1</v>
      </c>
      <c r="CL140" s="3">
        <f t="shared" si="63"/>
        <v>1</v>
      </c>
      <c r="CM140" s="1">
        <f t="shared" si="75"/>
        <v>0</v>
      </c>
      <c r="CN140" s="1">
        <f t="shared" si="76"/>
        <v>0</v>
      </c>
      <c r="CO140" s="46">
        <v>-17.399999999999999</v>
      </c>
      <c r="CP140">
        <v>42.3</v>
      </c>
      <c r="CQ140">
        <v>121</v>
      </c>
      <c r="CR140">
        <v>29</v>
      </c>
      <c r="CS140" s="3">
        <f t="shared" si="77"/>
        <v>40.136000000000003</v>
      </c>
      <c r="CT140">
        <v>4</v>
      </c>
      <c r="CU140">
        <v>80</v>
      </c>
      <c r="CY140" s="15">
        <v>0</v>
      </c>
      <c r="CZ140" s="3">
        <v>0</v>
      </c>
      <c r="DA140" s="3">
        <v>0</v>
      </c>
      <c r="DB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2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5">
        <v>0</v>
      </c>
      <c r="DP140" s="3">
        <v>0</v>
      </c>
      <c r="DQ140" s="3">
        <v>0</v>
      </c>
      <c r="DR140" s="3">
        <v>0</v>
      </c>
      <c r="DS140" s="51">
        <v>0</v>
      </c>
      <c r="DT140" s="3">
        <v>0</v>
      </c>
      <c r="DU140" s="3">
        <v>0</v>
      </c>
      <c r="DV140" s="3">
        <v>0</v>
      </c>
      <c r="DW140" s="3">
        <v>0</v>
      </c>
      <c r="DX140" s="51">
        <v>0</v>
      </c>
      <c r="DY140" s="3">
        <v>0</v>
      </c>
      <c r="DZ140" s="3">
        <v>0</v>
      </c>
      <c r="EA140" s="3">
        <v>0</v>
      </c>
      <c r="EB140" s="3">
        <v>0</v>
      </c>
      <c r="EC140" s="51">
        <v>0</v>
      </c>
      <c r="ED140" s="3">
        <v>9</v>
      </c>
      <c r="EE140" s="1">
        <v>4</v>
      </c>
      <c r="EF140" s="3">
        <v>0</v>
      </c>
      <c r="EG140" s="3">
        <v>0</v>
      </c>
      <c r="EH140" s="1">
        <v>1</v>
      </c>
      <c r="EI140" s="2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2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2" t="s">
        <v>189</v>
      </c>
      <c r="EW140" s="3">
        <v>0</v>
      </c>
      <c r="EX140" s="3">
        <v>0</v>
      </c>
      <c r="EY140" s="3">
        <v>0</v>
      </c>
      <c r="EZ140" s="3">
        <v>0</v>
      </c>
      <c r="FA140" s="3">
        <v>35</v>
      </c>
      <c r="FB140" s="16" t="s">
        <v>189</v>
      </c>
    </row>
    <row r="141" spans="1:158">
      <c r="A141" t="s">
        <v>245</v>
      </c>
      <c r="B141" t="s">
        <v>118</v>
      </c>
      <c r="C141" t="s">
        <v>15</v>
      </c>
      <c r="D141">
        <v>7</v>
      </c>
      <c r="E141" t="s">
        <v>186</v>
      </c>
      <c r="F141" s="2" t="str">
        <f t="shared" si="56"/>
        <v>TSHE-H-7C</v>
      </c>
      <c r="H141" s="40">
        <v>48.004550000000002</v>
      </c>
      <c r="I141" s="40">
        <v>48.00788</v>
      </c>
      <c r="J141" s="40">
        <v>123.34828</v>
      </c>
      <c r="K141" s="40">
        <v>123.58128000000001</v>
      </c>
      <c r="L141" s="3">
        <v>563</v>
      </c>
      <c r="M141" s="3">
        <v>50.7</v>
      </c>
      <c r="N141" s="3">
        <v>300</v>
      </c>
      <c r="O141" s="15">
        <v>59.2</v>
      </c>
      <c r="P141" s="16">
        <v>1.3</v>
      </c>
      <c r="Q141" s="3">
        <v>20</v>
      </c>
      <c r="R141" s="3">
        <v>0</v>
      </c>
      <c r="S141" s="3">
        <v>0</v>
      </c>
      <c r="T141" s="3">
        <v>0</v>
      </c>
      <c r="U141">
        <v>7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</v>
      </c>
      <c r="AK141">
        <v>0</v>
      </c>
      <c r="AL141">
        <v>0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3">
        <f t="shared" si="64"/>
        <v>340</v>
      </c>
      <c r="AZ141" s="3">
        <f t="shared" si="59"/>
        <v>80</v>
      </c>
      <c r="BA141" s="3">
        <f t="shared" si="60"/>
        <v>80</v>
      </c>
      <c r="BB141" s="3">
        <f t="shared" si="65"/>
        <v>0</v>
      </c>
      <c r="BC141" s="3">
        <f t="shared" si="61"/>
        <v>80</v>
      </c>
      <c r="BD141" s="3">
        <f t="shared" si="67"/>
        <v>240</v>
      </c>
      <c r="BE141" s="3">
        <f t="shared" si="68"/>
        <v>240</v>
      </c>
      <c r="BF141" s="3">
        <f t="shared" si="69"/>
        <v>20</v>
      </c>
      <c r="BG141" s="3">
        <f t="shared" si="70"/>
        <v>260</v>
      </c>
      <c r="BH141" s="3">
        <f t="shared" si="71"/>
        <v>320</v>
      </c>
      <c r="BI141" s="3">
        <f t="shared" si="72"/>
        <v>0</v>
      </c>
      <c r="BJ141" s="3">
        <f t="shared" si="66"/>
        <v>20</v>
      </c>
      <c r="BK141" s="15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1</v>
      </c>
      <c r="BX141" s="3">
        <v>0</v>
      </c>
      <c r="BY141" s="3">
        <v>2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1">
        <f t="shared" si="73"/>
        <v>3</v>
      </c>
      <c r="CJ141" s="1">
        <f t="shared" si="74"/>
        <v>3</v>
      </c>
      <c r="CK141" s="3">
        <f t="shared" si="62"/>
        <v>1</v>
      </c>
      <c r="CL141" s="3">
        <f t="shared" si="63"/>
        <v>1</v>
      </c>
      <c r="CM141" s="1">
        <f t="shared" si="75"/>
        <v>2</v>
      </c>
      <c r="CN141" s="1">
        <f t="shared" si="76"/>
        <v>2</v>
      </c>
      <c r="CO141" s="46">
        <v>4</v>
      </c>
      <c r="CP141">
        <v>56.2</v>
      </c>
      <c r="CQ141">
        <v>107</v>
      </c>
      <c r="CR141">
        <v>38</v>
      </c>
      <c r="CS141" s="3">
        <f t="shared" si="77"/>
        <v>39.14</v>
      </c>
      <c r="CT141">
        <v>5</v>
      </c>
      <c r="CU141">
        <v>60</v>
      </c>
      <c r="CY141" s="15">
        <v>0</v>
      </c>
      <c r="CZ141" s="3">
        <v>0</v>
      </c>
      <c r="DA141" s="3">
        <v>0</v>
      </c>
      <c r="DB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2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5">
        <v>0</v>
      </c>
      <c r="DP141" s="3">
        <v>0</v>
      </c>
      <c r="DQ141" s="3">
        <v>0</v>
      </c>
      <c r="DR141" s="3">
        <v>0</v>
      </c>
      <c r="DS141" s="51">
        <v>0</v>
      </c>
      <c r="DT141" s="3">
        <v>0</v>
      </c>
      <c r="DU141" s="3">
        <v>0</v>
      </c>
      <c r="DV141" s="3">
        <v>0</v>
      </c>
      <c r="DW141" s="3">
        <v>0</v>
      </c>
      <c r="DX141" s="51">
        <v>0</v>
      </c>
      <c r="DY141" s="3">
        <v>0</v>
      </c>
      <c r="DZ141" s="3">
        <v>0</v>
      </c>
      <c r="EA141" s="3">
        <v>0</v>
      </c>
      <c r="EB141" s="3">
        <v>0</v>
      </c>
      <c r="EC141" s="51">
        <v>0</v>
      </c>
      <c r="ED141" s="3">
        <v>0</v>
      </c>
      <c r="EE141" s="3">
        <v>0</v>
      </c>
      <c r="EF141" s="1">
        <v>1</v>
      </c>
      <c r="EG141" s="3">
        <v>1</v>
      </c>
      <c r="EH141" s="3">
        <v>0</v>
      </c>
      <c r="EI141" s="2" t="s">
        <v>325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2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2" t="s">
        <v>189</v>
      </c>
      <c r="EW141" s="3">
        <v>0</v>
      </c>
      <c r="EX141" s="3">
        <v>0</v>
      </c>
      <c r="EY141" s="3">
        <v>0</v>
      </c>
      <c r="EZ141" s="3">
        <v>0</v>
      </c>
      <c r="FA141" s="3">
        <v>36</v>
      </c>
      <c r="FB141" s="16" t="s">
        <v>189</v>
      </c>
    </row>
    <row r="142" spans="1:158">
      <c r="A142" t="s">
        <v>245</v>
      </c>
      <c r="B142" t="s">
        <v>118</v>
      </c>
      <c r="C142" t="s">
        <v>15</v>
      </c>
      <c r="D142">
        <v>7</v>
      </c>
      <c r="E142" t="s">
        <v>187</v>
      </c>
      <c r="F142" s="2" t="str">
        <f t="shared" si="56"/>
        <v>TSHE-H-7N</v>
      </c>
      <c r="H142" s="40">
        <v>48.004559999999998</v>
      </c>
      <c r="I142" s="40">
        <v>48.007890000000003</v>
      </c>
      <c r="J142" s="40">
        <v>123.34833999999999</v>
      </c>
      <c r="K142" s="40">
        <v>123.58134</v>
      </c>
      <c r="L142" s="3">
        <v>503</v>
      </c>
      <c r="M142" s="3">
        <v>54</v>
      </c>
      <c r="N142" s="3">
        <v>306</v>
      </c>
      <c r="O142" s="15">
        <v>60</v>
      </c>
      <c r="P142" s="16">
        <v>1.2</v>
      </c>
      <c r="Q142" s="3">
        <v>20</v>
      </c>
      <c r="R142" s="3">
        <v>0</v>
      </c>
      <c r="S142" s="3">
        <v>0</v>
      </c>
      <c r="T142" s="3">
        <v>0</v>
      </c>
      <c r="U142">
        <v>5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3">
        <f t="shared" si="64"/>
        <v>340</v>
      </c>
      <c r="AZ142" s="3">
        <f t="shared" si="59"/>
        <v>120</v>
      </c>
      <c r="BA142" s="3">
        <f t="shared" si="60"/>
        <v>120</v>
      </c>
      <c r="BB142" s="3">
        <f t="shared" si="65"/>
        <v>0</v>
      </c>
      <c r="BC142" s="3">
        <f t="shared" si="61"/>
        <v>120</v>
      </c>
      <c r="BD142" s="3">
        <f t="shared" si="67"/>
        <v>200</v>
      </c>
      <c r="BE142" s="3">
        <f t="shared" si="68"/>
        <v>200</v>
      </c>
      <c r="BF142" s="3">
        <f t="shared" si="69"/>
        <v>20</v>
      </c>
      <c r="BG142" s="3">
        <f t="shared" si="70"/>
        <v>220</v>
      </c>
      <c r="BH142" s="3">
        <f t="shared" si="71"/>
        <v>320</v>
      </c>
      <c r="BI142" s="3">
        <f t="shared" si="72"/>
        <v>0</v>
      </c>
      <c r="BJ142" s="3">
        <f t="shared" si="66"/>
        <v>20</v>
      </c>
      <c r="BK142" s="15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1</v>
      </c>
      <c r="BX142" s="3">
        <v>0</v>
      </c>
      <c r="BY142" s="3">
        <v>3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1">
        <f t="shared" si="73"/>
        <v>4</v>
      </c>
      <c r="CJ142" s="1">
        <f t="shared" si="74"/>
        <v>4</v>
      </c>
      <c r="CK142" s="3">
        <f t="shared" si="62"/>
        <v>1</v>
      </c>
      <c r="CL142" s="3">
        <f t="shared" si="63"/>
        <v>1</v>
      </c>
      <c r="CM142" s="1">
        <f t="shared" si="75"/>
        <v>3</v>
      </c>
      <c r="CN142" s="1">
        <f t="shared" si="76"/>
        <v>3</v>
      </c>
      <c r="CO142" s="46">
        <v>-10.8</v>
      </c>
      <c r="CP142">
        <v>44</v>
      </c>
      <c r="CQ142">
        <v>102</v>
      </c>
      <c r="CR142">
        <v>38</v>
      </c>
      <c r="CS142" s="3">
        <f t="shared" si="77"/>
        <v>42.863999999999997</v>
      </c>
      <c r="CT142">
        <v>3</v>
      </c>
      <c r="CU142">
        <v>80</v>
      </c>
      <c r="CY142" s="15">
        <v>0</v>
      </c>
      <c r="CZ142" s="3">
        <v>0</v>
      </c>
      <c r="DA142" s="3">
        <v>0</v>
      </c>
      <c r="DB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2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5">
        <v>0</v>
      </c>
      <c r="DP142" s="3">
        <v>0</v>
      </c>
      <c r="DQ142" s="3">
        <v>0</v>
      </c>
      <c r="DR142" s="3">
        <v>0</v>
      </c>
      <c r="DS142" s="51">
        <v>0</v>
      </c>
      <c r="DT142" s="3">
        <v>0</v>
      </c>
      <c r="DU142" s="3">
        <v>0</v>
      </c>
      <c r="DV142" s="3">
        <v>0</v>
      </c>
      <c r="DW142" s="3">
        <v>0</v>
      </c>
      <c r="DX142" s="51">
        <v>0</v>
      </c>
      <c r="DY142" s="3">
        <v>0</v>
      </c>
      <c r="DZ142" s="3">
        <v>0</v>
      </c>
      <c r="EA142" s="3">
        <v>0</v>
      </c>
      <c r="EB142" s="3">
        <v>0</v>
      </c>
      <c r="EC142" s="51">
        <v>0</v>
      </c>
      <c r="ED142" s="3">
        <v>13</v>
      </c>
      <c r="EE142" s="1">
        <v>2</v>
      </c>
      <c r="EF142" s="1">
        <v>1</v>
      </c>
      <c r="EG142" s="3">
        <v>0</v>
      </c>
      <c r="EH142" s="3">
        <v>0</v>
      </c>
      <c r="EI142" s="2" t="s">
        <v>326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2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2" t="s">
        <v>189</v>
      </c>
      <c r="EW142" s="3">
        <v>0</v>
      </c>
      <c r="EX142" s="3">
        <v>0</v>
      </c>
      <c r="EY142" s="3">
        <v>0</v>
      </c>
      <c r="EZ142" s="3">
        <v>0</v>
      </c>
      <c r="FA142" s="3">
        <v>37</v>
      </c>
      <c r="FB142" s="16" t="s">
        <v>189</v>
      </c>
    </row>
    <row r="143" spans="1:158">
      <c r="A143" t="s">
        <v>245</v>
      </c>
      <c r="B143" t="s">
        <v>118</v>
      </c>
      <c r="C143" t="s">
        <v>15</v>
      </c>
      <c r="D143">
        <v>8</v>
      </c>
      <c r="E143" t="s">
        <v>186</v>
      </c>
      <c r="F143" s="2" t="str">
        <f t="shared" si="56"/>
        <v>TSHE-H-8C</v>
      </c>
      <c r="H143" s="3">
        <v>48.006999999999998</v>
      </c>
      <c r="J143" s="3">
        <v>123.58105</v>
      </c>
      <c r="L143" s="3">
        <v>571</v>
      </c>
      <c r="M143" s="3">
        <v>55.8</v>
      </c>
      <c r="N143" s="3">
        <v>285</v>
      </c>
      <c r="O143" s="15">
        <v>45.6</v>
      </c>
      <c r="P143" s="16">
        <v>1.2</v>
      </c>
      <c r="Q143" s="3">
        <v>20</v>
      </c>
      <c r="R143" s="3">
        <v>0</v>
      </c>
      <c r="S143" s="3">
        <v>0</v>
      </c>
      <c r="T143" s="3">
        <v>0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0</v>
      </c>
      <c r="AL143">
        <v>0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3">
        <f t="shared" si="64"/>
        <v>300</v>
      </c>
      <c r="AZ143" s="3">
        <f t="shared" si="59"/>
        <v>100</v>
      </c>
      <c r="BA143" s="3">
        <f t="shared" si="60"/>
        <v>100</v>
      </c>
      <c r="BB143" s="3">
        <f t="shared" si="65"/>
        <v>0</v>
      </c>
      <c r="BC143" s="3">
        <f t="shared" si="61"/>
        <v>100</v>
      </c>
      <c r="BD143" s="3">
        <f t="shared" si="67"/>
        <v>200</v>
      </c>
      <c r="BE143" s="3">
        <f t="shared" si="68"/>
        <v>200</v>
      </c>
      <c r="BF143" s="3">
        <f t="shared" si="69"/>
        <v>0</v>
      </c>
      <c r="BG143" s="3">
        <f t="shared" si="70"/>
        <v>200</v>
      </c>
      <c r="BH143" s="3">
        <f t="shared" si="71"/>
        <v>300</v>
      </c>
      <c r="BI143" s="3">
        <f t="shared" si="72"/>
        <v>0</v>
      </c>
      <c r="BJ143" s="3">
        <f t="shared" si="66"/>
        <v>0</v>
      </c>
      <c r="BK143" s="15">
        <v>0</v>
      </c>
      <c r="BL143" s="3">
        <v>0</v>
      </c>
      <c r="BM143" s="3">
        <v>2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1</v>
      </c>
      <c r="BX143" s="3">
        <v>0</v>
      </c>
      <c r="BY143" s="3">
        <v>3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1">
        <f t="shared" si="73"/>
        <v>6</v>
      </c>
      <c r="CJ143" s="1">
        <f t="shared" si="74"/>
        <v>6</v>
      </c>
      <c r="CK143" s="3">
        <f t="shared" si="62"/>
        <v>1</v>
      </c>
      <c r="CL143" s="3">
        <f t="shared" si="63"/>
        <v>1</v>
      </c>
      <c r="CM143" s="1">
        <f t="shared" si="75"/>
        <v>5</v>
      </c>
      <c r="CN143" s="1">
        <f t="shared" si="76"/>
        <v>5</v>
      </c>
      <c r="CO143" s="46">
        <v>-31.3</v>
      </c>
      <c r="CP143">
        <v>43.6</v>
      </c>
      <c r="CQ143">
        <v>85.3</v>
      </c>
      <c r="CR143">
        <v>32</v>
      </c>
      <c r="CS143" s="3">
        <f t="shared" si="77"/>
        <v>37.311999999999998</v>
      </c>
      <c r="CT143">
        <v>5</v>
      </c>
      <c r="CU143">
        <v>10</v>
      </c>
      <c r="CY143" s="15">
        <v>0</v>
      </c>
      <c r="CZ143" s="3">
        <v>0</v>
      </c>
      <c r="DA143" s="3">
        <v>0</v>
      </c>
      <c r="DB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2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5">
        <v>0</v>
      </c>
      <c r="DP143" s="3">
        <v>0</v>
      </c>
      <c r="DQ143" s="3">
        <v>0</v>
      </c>
      <c r="DR143" s="3">
        <v>0</v>
      </c>
      <c r="DS143" s="51">
        <v>0</v>
      </c>
      <c r="DT143" s="3">
        <v>0</v>
      </c>
      <c r="DU143" s="3">
        <v>0</v>
      </c>
      <c r="DV143" s="3">
        <v>0</v>
      </c>
      <c r="DW143" s="3">
        <v>0</v>
      </c>
      <c r="DX143" s="51">
        <v>0</v>
      </c>
      <c r="DY143" s="3">
        <v>0</v>
      </c>
      <c r="DZ143" s="3">
        <v>0</v>
      </c>
      <c r="EA143" s="3">
        <v>0</v>
      </c>
      <c r="EB143" s="3">
        <v>0</v>
      </c>
      <c r="EC143" s="51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2">
        <v>0</v>
      </c>
      <c r="EJ143" s="3">
        <v>0</v>
      </c>
      <c r="EK143" s="3">
        <v>0</v>
      </c>
      <c r="EL143" s="3">
        <v>0</v>
      </c>
      <c r="EM143" s="1">
        <v>1</v>
      </c>
      <c r="EN143" s="3">
        <v>0</v>
      </c>
      <c r="EO143" s="2">
        <v>4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2" t="s">
        <v>189</v>
      </c>
      <c r="EW143" s="3">
        <v>0</v>
      </c>
      <c r="EX143" s="3">
        <v>0</v>
      </c>
      <c r="EY143" s="3">
        <v>0</v>
      </c>
      <c r="EZ143" s="3">
        <v>0</v>
      </c>
      <c r="FA143" s="3">
        <v>38</v>
      </c>
      <c r="FB143" s="16" t="s">
        <v>189</v>
      </c>
    </row>
    <row r="144" spans="1:158">
      <c r="A144" t="s">
        <v>245</v>
      </c>
      <c r="B144" t="s">
        <v>118</v>
      </c>
      <c r="C144" t="s">
        <v>15</v>
      </c>
      <c r="D144">
        <v>8</v>
      </c>
      <c r="E144" t="s">
        <v>187</v>
      </c>
      <c r="F144" s="2" t="str">
        <f t="shared" si="56"/>
        <v>TSHE-H-8N</v>
      </c>
      <c r="H144" s="3">
        <v>48.007199999999997</v>
      </c>
      <c r="J144" s="3">
        <v>123.58102</v>
      </c>
      <c r="L144" s="3">
        <v>598</v>
      </c>
      <c r="M144" s="3">
        <v>55.8</v>
      </c>
      <c r="N144" s="3">
        <v>285</v>
      </c>
      <c r="O144" s="15">
        <v>51.7</v>
      </c>
      <c r="P144" s="16">
        <v>1.3</v>
      </c>
      <c r="Q144" s="3">
        <v>20</v>
      </c>
      <c r="R144" s="3">
        <v>0</v>
      </c>
      <c r="S144" s="3">
        <v>0</v>
      </c>
      <c r="T144" s="3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</v>
      </c>
      <c r="AK144">
        <v>0</v>
      </c>
      <c r="AL144">
        <v>0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3">
        <f t="shared" si="64"/>
        <v>300</v>
      </c>
      <c r="AZ144" s="3">
        <f t="shared" si="59"/>
        <v>80</v>
      </c>
      <c r="BA144" s="3">
        <f t="shared" si="60"/>
        <v>80</v>
      </c>
      <c r="BB144" s="3">
        <f t="shared" si="65"/>
        <v>0</v>
      </c>
      <c r="BC144" s="3">
        <f t="shared" si="61"/>
        <v>80</v>
      </c>
      <c r="BD144" s="3">
        <f t="shared" si="67"/>
        <v>220</v>
      </c>
      <c r="BE144" s="3">
        <f t="shared" si="68"/>
        <v>220</v>
      </c>
      <c r="BF144" s="3">
        <f t="shared" si="69"/>
        <v>0</v>
      </c>
      <c r="BG144" s="3">
        <f t="shared" si="70"/>
        <v>220</v>
      </c>
      <c r="BH144" s="3">
        <f t="shared" si="71"/>
        <v>300</v>
      </c>
      <c r="BI144" s="3">
        <f t="shared" si="72"/>
        <v>0</v>
      </c>
      <c r="BJ144" s="3">
        <f t="shared" si="66"/>
        <v>0</v>
      </c>
      <c r="BK144" s="15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1</v>
      </c>
      <c r="BX144" s="1">
        <v>1</v>
      </c>
      <c r="BY144" s="3">
        <v>2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1">
        <f t="shared" si="73"/>
        <v>4</v>
      </c>
      <c r="CJ144" s="1">
        <f t="shared" si="74"/>
        <v>3</v>
      </c>
      <c r="CK144" s="3">
        <f t="shared" si="62"/>
        <v>2</v>
      </c>
      <c r="CL144" s="3">
        <f t="shared" si="63"/>
        <v>1</v>
      </c>
      <c r="CM144" s="1">
        <f t="shared" si="75"/>
        <v>2</v>
      </c>
      <c r="CN144" s="1">
        <f t="shared" si="76"/>
        <v>2</v>
      </c>
      <c r="CO144" s="46">
        <v>-18.3</v>
      </c>
      <c r="CP144">
        <v>41.8</v>
      </c>
      <c r="CQ144">
        <v>13</v>
      </c>
      <c r="CR144">
        <v>38</v>
      </c>
      <c r="CS144" s="3">
        <f t="shared" si="77"/>
        <v>11.894</v>
      </c>
      <c r="CT144">
        <v>4</v>
      </c>
      <c r="CU144">
        <v>90</v>
      </c>
      <c r="CY144" s="15">
        <v>0</v>
      </c>
      <c r="CZ144" s="3">
        <v>0</v>
      </c>
      <c r="DA144" s="3">
        <v>0</v>
      </c>
      <c r="DB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2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5">
        <v>0</v>
      </c>
      <c r="DP144" s="3">
        <v>0</v>
      </c>
      <c r="DQ144" s="3">
        <v>0</v>
      </c>
      <c r="DR144" s="3">
        <v>0</v>
      </c>
      <c r="DS144" s="51">
        <v>0</v>
      </c>
      <c r="DT144" s="3">
        <v>0</v>
      </c>
      <c r="DU144" s="3">
        <v>0</v>
      </c>
      <c r="DV144" s="3">
        <v>0</v>
      </c>
      <c r="DW144" s="3">
        <v>0</v>
      </c>
      <c r="DX144" s="51">
        <v>0</v>
      </c>
      <c r="DY144" s="3">
        <v>0</v>
      </c>
      <c r="DZ144" s="3">
        <v>0</v>
      </c>
      <c r="EA144" s="3">
        <v>0</v>
      </c>
      <c r="EB144" s="3">
        <v>0</v>
      </c>
      <c r="EC144" s="51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2">
        <v>0</v>
      </c>
      <c r="EJ144" s="3">
        <v>0</v>
      </c>
      <c r="EK144" s="1">
        <v>0</v>
      </c>
      <c r="EL144" s="1">
        <v>1</v>
      </c>
      <c r="EM144" s="3">
        <v>3</v>
      </c>
      <c r="EN144" s="3">
        <v>1</v>
      </c>
      <c r="EO144" s="2">
        <v>2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2" t="s">
        <v>189</v>
      </c>
      <c r="EW144" s="3">
        <v>0</v>
      </c>
      <c r="EX144" s="3">
        <v>0</v>
      </c>
      <c r="EY144" s="3">
        <v>0</v>
      </c>
      <c r="EZ144" s="3">
        <v>0</v>
      </c>
      <c r="FA144" s="3">
        <v>39</v>
      </c>
      <c r="FB144" s="16" t="s">
        <v>189</v>
      </c>
    </row>
    <row r="145" spans="1:158">
      <c r="A145" t="s">
        <v>245</v>
      </c>
      <c r="B145" t="s">
        <v>118</v>
      </c>
      <c r="C145" t="s">
        <v>15</v>
      </c>
      <c r="D145">
        <v>9</v>
      </c>
      <c r="E145" t="s">
        <v>186</v>
      </c>
      <c r="F145" s="2" t="str">
        <f t="shared" si="56"/>
        <v>TSHE-H-9C</v>
      </c>
      <c r="H145" s="3">
        <v>48.007429999999999</v>
      </c>
      <c r="J145" s="3">
        <v>123.5817</v>
      </c>
      <c r="L145" s="3">
        <v>536</v>
      </c>
      <c r="M145" s="3">
        <v>45.4</v>
      </c>
      <c r="N145" s="3">
        <v>280</v>
      </c>
      <c r="O145" s="15">
        <v>45.1</v>
      </c>
      <c r="P145" s="16">
        <v>1.2</v>
      </c>
      <c r="Q145" s="3">
        <v>20</v>
      </c>
      <c r="R145" s="3">
        <v>0</v>
      </c>
      <c r="S145" s="3">
        <v>0</v>
      </c>
      <c r="T145" s="3">
        <v>0</v>
      </c>
      <c r="U145">
        <v>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3">
        <f t="shared" si="64"/>
        <v>360</v>
      </c>
      <c r="AZ145" s="3">
        <f t="shared" si="59"/>
        <v>100</v>
      </c>
      <c r="BA145" s="3">
        <f t="shared" si="60"/>
        <v>100</v>
      </c>
      <c r="BB145" s="3">
        <f t="shared" si="65"/>
        <v>0</v>
      </c>
      <c r="BC145" s="3">
        <f t="shared" si="61"/>
        <v>100</v>
      </c>
      <c r="BD145" s="3">
        <f t="shared" si="67"/>
        <v>260</v>
      </c>
      <c r="BE145" s="3">
        <f t="shared" si="68"/>
        <v>260</v>
      </c>
      <c r="BF145" s="3">
        <f t="shared" si="69"/>
        <v>0</v>
      </c>
      <c r="BG145" s="3">
        <f t="shared" si="70"/>
        <v>260</v>
      </c>
      <c r="BH145" s="3">
        <f t="shared" si="71"/>
        <v>360</v>
      </c>
      <c r="BI145" s="3">
        <f t="shared" si="72"/>
        <v>0</v>
      </c>
      <c r="BJ145" s="3">
        <f t="shared" si="66"/>
        <v>0</v>
      </c>
      <c r="BK145" s="15">
        <v>0</v>
      </c>
      <c r="BL145" s="3">
        <v>0</v>
      </c>
      <c r="BM145" s="3">
        <v>2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2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1">
        <f t="shared" si="73"/>
        <v>4</v>
      </c>
      <c r="CJ145" s="1">
        <f t="shared" si="74"/>
        <v>4</v>
      </c>
      <c r="CK145" s="3">
        <f t="shared" si="62"/>
        <v>2</v>
      </c>
      <c r="CL145" s="3">
        <f t="shared" si="63"/>
        <v>2</v>
      </c>
      <c r="CM145" s="1">
        <f t="shared" si="75"/>
        <v>2</v>
      </c>
      <c r="CN145" s="1">
        <f t="shared" si="76"/>
        <v>2</v>
      </c>
      <c r="CO145" s="46">
        <v>4.3</v>
      </c>
      <c r="CP145">
        <v>35</v>
      </c>
      <c r="CQ145">
        <v>117</v>
      </c>
      <c r="CR145">
        <v>30</v>
      </c>
      <c r="CS145" s="3">
        <f t="shared" si="77"/>
        <v>33.81</v>
      </c>
      <c r="CT145">
        <v>5</v>
      </c>
      <c r="CU145">
        <v>50</v>
      </c>
      <c r="CY145" s="15">
        <v>0</v>
      </c>
      <c r="CZ145" s="3">
        <v>0</v>
      </c>
      <c r="DA145" s="3">
        <v>0</v>
      </c>
      <c r="DB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2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5">
        <v>0</v>
      </c>
      <c r="DP145" s="3">
        <v>0</v>
      </c>
      <c r="DQ145" s="3">
        <v>0</v>
      </c>
      <c r="DR145" s="3">
        <v>0</v>
      </c>
      <c r="DS145" s="51">
        <v>0</v>
      </c>
      <c r="DT145" s="3">
        <v>0</v>
      </c>
      <c r="DU145" s="3">
        <v>0</v>
      </c>
      <c r="DV145" s="3">
        <v>0</v>
      </c>
      <c r="DW145" s="3">
        <v>0</v>
      </c>
      <c r="DX145" s="51">
        <v>0</v>
      </c>
      <c r="DY145" s="3">
        <v>0</v>
      </c>
      <c r="DZ145" s="3">
        <v>0</v>
      </c>
      <c r="EA145" s="3">
        <v>0</v>
      </c>
      <c r="EB145" s="3">
        <v>0</v>
      </c>
      <c r="EC145" s="51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2">
        <v>0</v>
      </c>
      <c r="EJ145" s="3">
        <v>0</v>
      </c>
      <c r="EK145" s="3">
        <v>0</v>
      </c>
      <c r="EL145" s="3">
        <v>0</v>
      </c>
      <c r="EM145" s="1">
        <v>1</v>
      </c>
      <c r="EN145" s="3">
        <v>0</v>
      </c>
      <c r="EO145" s="2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2" t="s">
        <v>189</v>
      </c>
      <c r="EW145" s="3">
        <v>0</v>
      </c>
      <c r="EX145" s="3">
        <v>0</v>
      </c>
      <c r="EY145" s="3">
        <v>0</v>
      </c>
      <c r="EZ145" s="3">
        <v>0</v>
      </c>
      <c r="FA145" s="3">
        <v>40</v>
      </c>
      <c r="FB145" s="16" t="s">
        <v>189</v>
      </c>
    </row>
    <row r="146" spans="1:158">
      <c r="A146" t="s">
        <v>245</v>
      </c>
      <c r="B146" t="s">
        <v>118</v>
      </c>
      <c r="C146" t="s">
        <v>15</v>
      </c>
      <c r="D146">
        <v>9</v>
      </c>
      <c r="E146" t="s">
        <v>187</v>
      </c>
      <c r="F146" s="2" t="str">
        <f t="shared" si="56"/>
        <v>TSHE-H-9N</v>
      </c>
      <c r="H146" s="3">
        <v>48.007469999999998</v>
      </c>
      <c r="J146" s="3">
        <v>123.58192</v>
      </c>
      <c r="L146" s="3">
        <v>538</v>
      </c>
      <c r="M146" s="3">
        <v>45.4</v>
      </c>
      <c r="N146" s="3">
        <v>280</v>
      </c>
      <c r="O146" s="15">
        <v>45.7</v>
      </c>
      <c r="P146" s="16">
        <v>1.1000000000000001</v>
      </c>
      <c r="Q146" s="3">
        <v>20</v>
      </c>
      <c r="R146" s="3">
        <v>0</v>
      </c>
      <c r="S146" s="3">
        <v>0</v>
      </c>
      <c r="T146" s="3">
        <v>0</v>
      </c>
      <c r="U146">
        <v>11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3">
        <f t="shared" si="64"/>
        <v>280</v>
      </c>
      <c r="AZ146" s="3">
        <f t="shared" si="59"/>
        <v>20</v>
      </c>
      <c r="BA146" s="3">
        <f t="shared" si="60"/>
        <v>20</v>
      </c>
      <c r="BB146" s="3">
        <f t="shared" si="65"/>
        <v>0</v>
      </c>
      <c r="BC146" s="3">
        <f t="shared" si="61"/>
        <v>20</v>
      </c>
      <c r="BD146" s="3">
        <f t="shared" si="67"/>
        <v>220</v>
      </c>
      <c r="BE146" s="3">
        <f t="shared" si="68"/>
        <v>220</v>
      </c>
      <c r="BF146" s="3">
        <f t="shared" si="69"/>
        <v>40</v>
      </c>
      <c r="BG146" s="3">
        <f t="shared" si="70"/>
        <v>260</v>
      </c>
      <c r="BH146" s="3">
        <f t="shared" si="71"/>
        <v>240</v>
      </c>
      <c r="BI146" s="3">
        <f t="shared" si="72"/>
        <v>0</v>
      </c>
      <c r="BJ146" s="3">
        <f t="shared" si="66"/>
        <v>40</v>
      </c>
      <c r="BK146" s="15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1">
        <f t="shared" si="73"/>
        <v>0</v>
      </c>
      <c r="CJ146" s="1">
        <f t="shared" si="74"/>
        <v>0</v>
      </c>
      <c r="CK146" s="3">
        <f t="shared" si="62"/>
        <v>0</v>
      </c>
      <c r="CL146" s="3">
        <f t="shared" si="63"/>
        <v>0</v>
      </c>
      <c r="CM146" s="1">
        <f t="shared" si="75"/>
        <v>0</v>
      </c>
      <c r="CN146" s="1">
        <f t="shared" si="76"/>
        <v>0</v>
      </c>
      <c r="CO146" s="46">
        <v>-19.3</v>
      </c>
      <c r="CP146">
        <v>14.6</v>
      </c>
      <c r="CQ146">
        <v>111</v>
      </c>
      <c r="CR146">
        <v>26</v>
      </c>
      <c r="CS146" s="3">
        <f t="shared" si="77"/>
        <v>33.878</v>
      </c>
      <c r="CT146">
        <v>2</v>
      </c>
      <c r="CU146">
        <v>25</v>
      </c>
      <c r="CY146" s="15">
        <v>0</v>
      </c>
      <c r="CZ146" s="3">
        <v>0</v>
      </c>
      <c r="DA146" s="3">
        <v>0</v>
      </c>
      <c r="DB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2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5">
        <v>0</v>
      </c>
      <c r="DP146" s="3">
        <v>0</v>
      </c>
      <c r="DQ146" s="3">
        <v>0</v>
      </c>
      <c r="DR146" s="3">
        <v>0</v>
      </c>
      <c r="DS146" s="51">
        <v>0</v>
      </c>
      <c r="DT146" s="3">
        <v>0</v>
      </c>
      <c r="DU146" s="3">
        <v>0</v>
      </c>
      <c r="DV146" s="3">
        <v>0</v>
      </c>
      <c r="DW146" s="3">
        <v>0</v>
      </c>
      <c r="DX146" s="51">
        <v>0</v>
      </c>
      <c r="DY146" s="3">
        <v>0</v>
      </c>
      <c r="DZ146" s="3">
        <v>0</v>
      </c>
      <c r="EA146" s="3">
        <v>0</v>
      </c>
      <c r="EB146" s="3">
        <v>0</v>
      </c>
      <c r="EC146" s="51">
        <v>0</v>
      </c>
      <c r="ED146" s="3">
        <v>1</v>
      </c>
      <c r="EE146" s="3">
        <v>4</v>
      </c>
      <c r="EF146" s="1">
        <v>1</v>
      </c>
      <c r="EG146" s="3">
        <v>0</v>
      </c>
      <c r="EH146" s="3">
        <v>0</v>
      </c>
      <c r="EI146" s="2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2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2" t="s">
        <v>189</v>
      </c>
      <c r="EW146" s="3">
        <v>0</v>
      </c>
      <c r="EX146" s="3">
        <v>0</v>
      </c>
      <c r="EY146" s="3">
        <v>0</v>
      </c>
      <c r="EZ146" s="3">
        <v>0</v>
      </c>
      <c r="FA146" s="3">
        <v>41</v>
      </c>
      <c r="FB146" s="16" t="s">
        <v>189</v>
      </c>
    </row>
    <row r="147" spans="1:158">
      <c r="A147" t="s">
        <v>245</v>
      </c>
      <c r="B147" t="s">
        <v>118</v>
      </c>
      <c r="C147" t="s">
        <v>15</v>
      </c>
      <c r="D147">
        <v>10</v>
      </c>
      <c r="E147" t="s">
        <v>186</v>
      </c>
      <c r="F147" s="2" t="str">
        <f t="shared" si="56"/>
        <v>TSHE-H-10C</v>
      </c>
      <c r="H147" s="3">
        <v>48.006790000000002</v>
      </c>
      <c r="J147" s="3">
        <v>123.58242</v>
      </c>
      <c r="L147" s="3">
        <v>534</v>
      </c>
      <c r="M147" s="3">
        <v>52.2</v>
      </c>
      <c r="N147" s="3">
        <v>282</v>
      </c>
      <c r="O147" s="15">
        <v>53.1</v>
      </c>
      <c r="P147" s="16">
        <v>1.7</v>
      </c>
      <c r="Q147" s="3">
        <v>20</v>
      </c>
      <c r="R147" s="3">
        <v>0</v>
      </c>
      <c r="S147" s="3">
        <v>0</v>
      </c>
      <c r="T147" s="3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3">
        <f t="shared" si="64"/>
        <v>260</v>
      </c>
      <c r="AZ147" s="3">
        <f t="shared" si="59"/>
        <v>200</v>
      </c>
      <c r="BA147" s="3">
        <f t="shared" si="60"/>
        <v>200</v>
      </c>
      <c r="BB147" s="3">
        <f t="shared" si="65"/>
        <v>0</v>
      </c>
      <c r="BC147" s="3">
        <f t="shared" si="61"/>
        <v>200</v>
      </c>
      <c r="BD147" s="3">
        <f t="shared" si="67"/>
        <v>60</v>
      </c>
      <c r="BE147" s="3">
        <f t="shared" si="68"/>
        <v>60</v>
      </c>
      <c r="BF147" s="3">
        <f t="shared" si="69"/>
        <v>0</v>
      </c>
      <c r="BG147" s="3">
        <f t="shared" si="70"/>
        <v>60</v>
      </c>
      <c r="BH147" s="3">
        <f t="shared" si="71"/>
        <v>260</v>
      </c>
      <c r="BI147" s="3">
        <f t="shared" si="72"/>
        <v>0</v>
      </c>
      <c r="BJ147" s="3">
        <f t="shared" si="66"/>
        <v>0</v>
      </c>
      <c r="BK147" s="15">
        <v>0</v>
      </c>
      <c r="BL147" s="3">
        <v>0</v>
      </c>
      <c r="BM147" s="3">
        <v>1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1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1">
        <f t="shared" si="73"/>
        <v>2</v>
      </c>
      <c r="CJ147" s="1">
        <f t="shared" si="74"/>
        <v>2</v>
      </c>
      <c r="CK147" s="3">
        <f t="shared" si="62"/>
        <v>1</v>
      </c>
      <c r="CL147" s="3">
        <f t="shared" si="63"/>
        <v>1</v>
      </c>
      <c r="CM147" s="1">
        <f t="shared" si="75"/>
        <v>1</v>
      </c>
      <c r="CN147" s="1">
        <f t="shared" si="76"/>
        <v>1</v>
      </c>
      <c r="CO147" s="46">
        <v>-9.3000000000000007</v>
      </c>
      <c r="CP147">
        <v>61.2</v>
      </c>
      <c r="CQ147">
        <v>98.9</v>
      </c>
      <c r="CR147">
        <v>37</v>
      </c>
      <c r="CS147" s="3">
        <f t="shared" si="77"/>
        <v>40.033999999999999</v>
      </c>
      <c r="CT147">
        <v>4</v>
      </c>
      <c r="CU147">
        <v>20</v>
      </c>
      <c r="CY147" s="15">
        <v>0</v>
      </c>
      <c r="CZ147" s="3">
        <v>0</v>
      </c>
      <c r="DA147" s="3">
        <v>0</v>
      </c>
      <c r="DB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2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5">
        <v>0</v>
      </c>
      <c r="DP147" s="3">
        <v>0</v>
      </c>
      <c r="DQ147" s="3">
        <v>0</v>
      </c>
      <c r="DR147" s="3">
        <v>0</v>
      </c>
      <c r="DS147" s="51">
        <v>0</v>
      </c>
      <c r="DT147" s="3">
        <v>0</v>
      </c>
      <c r="DU147" s="3">
        <v>0</v>
      </c>
      <c r="DV147" s="3">
        <v>0</v>
      </c>
      <c r="DW147" s="3">
        <v>0</v>
      </c>
      <c r="DX147" s="51">
        <v>0</v>
      </c>
      <c r="DY147" s="3">
        <v>0</v>
      </c>
      <c r="DZ147" s="3">
        <v>0</v>
      </c>
      <c r="EA147" s="3">
        <v>0</v>
      </c>
      <c r="EB147" s="3">
        <v>0</v>
      </c>
      <c r="EC147" s="51">
        <v>0</v>
      </c>
      <c r="ED147" s="3">
        <v>6</v>
      </c>
      <c r="EE147" s="3">
        <v>0</v>
      </c>
      <c r="EF147" s="3">
        <v>0</v>
      </c>
      <c r="EG147" s="3">
        <v>0</v>
      </c>
      <c r="EH147" s="3">
        <v>0</v>
      </c>
      <c r="EI147" s="2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2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2" t="s">
        <v>189</v>
      </c>
      <c r="EW147" s="3">
        <v>0</v>
      </c>
      <c r="EX147" s="3">
        <v>0</v>
      </c>
      <c r="EY147" s="3">
        <v>0</v>
      </c>
      <c r="EZ147" s="3">
        <v>0</v>
      </c>
      <c r="FA147" s="3">
        <v>42</v>
      </c>
      <c r="FB147" s="16" t="s">
        <v>189</v>
      </c>
    </row>
    <row r="148" spans="1:158">
      <c r="A148" t="s">
        <v>245</v>
      </c>
      <c r="B148" t="s">
        <v>118</v>
      </c>
      <c r="C148" t="s">
        <v>15</v>
      </c>
      <c r="D148">
        <v>10</v>
      </c>
      <c r="E148" t="s">
        <v>187</v>
      </c>
      <c r="F148" s="2" t="str">
        <f t="shared" si="56"/>
        <v>TSHE-H-10N</v>
      </c>
      <c r="H148" s="3">
        <v>48.006860000000003</v>
      </c>
      <c r="J148" s="3">
        <v>123.5826</v>
      </c>
      <c r="L148" s="3">
        <v>550</v>
      </c>
      <c r="M148" s="3">
        <v>52.2</v>
      </c>
      <c r="N148" s="3">
        <v>282</v>
      </c>
      <c r="O148" s="15">
        <v>52.5</v>
      </c>
      <c r="P148" s="16">
        <v>1.7</v>
      </c>
      <c r="Q148" s="3">
        <v>20</v>
      </c>
      <c r="R148" s="3">
        <v>0</v>
      </c>
      <c r="S148" s="3">
        <v>0</v>
      </c>
      <c r="T148" s="3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3">
        <f t="shared" si="64"/>
        <v>200</v>
      </c>
      <c r="AZ148" s="3">
        <f t="shared" si="59"/>
        <v>120</v>
      </c>
      <c r="BA148" s="3">
        <f t="shared" si="60"/>
        <v>120</v>
      </c>
      <c r="BB148" s="3">
        <f t="shared" si="65"/>
        <v>0</v>
      </c>
      <c r="BC148" s="3">
        <f t="shared" si="61"/>
        <v>120</v>
      </c>
      <c r="BD148" s="3">
        <f t="shared" si="67"/>
        <v>80</v>
      </c>
      <c r="BE148" s="3">
        <f t="shared" si="68"/>
        <v>80</v>
      </c>
      <c r="BF148" s="3">
        <f t="shared" si="69"/>
        <v>0</v>
      </c>
      <c r="BG148" s="3">
        <f t="shared" si="70"/>
        <v>80</v>
      </c>
      <c r="BH148" s="3">
        <f t="shared" si="71"/>
        <v>200</v>
      </c>
      <c r="BI148" s="3">
        <f t="shared" si="72"/>
        <v>0</v>
      </c>
      <c r="BJ148" s="3">
        <f t="shared" si="66"/>
        <v>0</v>
      </c>
      <c r="BK148" s="15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1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1">
        <f t="shared" si="73"/>
        <v>1</v>
      </c>
      <c r="CJ148" s="1">
        <f t="shared" si="74"/>
        <v>1</v>
      </c>
      <c r="CK148" s="3">
        <f t="shared" si="62"/>
        <v>0</v>
      </c>
      <c r="CL148" s="3">
        <f t="shared" si="63"/>
        <v>0</v>
      </c>
      <c r="CM148" s="1">
        <f t="shared" si="75"/>
        <v>1</v>
      </c>
      <c r="CN148" s="1">
        <f t="shared" si="76"/>
        <v>1</v>
      </c>
      <c r="CO148" s="46">
        <v>-1.1000000000000001</v>
      </c>
      <c r="CP148">
        <v>64.2</v>
      </c>
      <c r="CQ148">
        <v>133</v>
      </c>
      <c r="CR148">
        <v>30</v>
      </c>
      <c r="CS148" s="3">
        <f t="shared" si="77"/>
        <v>40.229999999999997</v>
      </c>
      <c r="CT148">
        <v>3</v>
      </c>
      <c r="CU148">
        <v>0</v>
      </c>
      <c r="CY148" s="15">
        <v>0</v>
      </c>
      <c r="CZ148" s="3">
        <v>0</v>
      </c>
      <c r="DA148" s="3">
        <v>0</v>
      </c>
      <c r="DB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2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5">
        <v>0</v>
      </c>
      <c r="DP148" s="3">
        <v>0</v>
      </c>
      <c r="DQ148" s="3">
        <v>0</v>
      </c>
      <c r="DR148" s="3">
        <v>0</v>
      </c>
      <c r="DS148" s="51">
        <v>0</v>
      </c>
      <c r="DT148" s="3">
        <v>0</v>
      </c>
      <c r="DU148" s="3">
        <v>0</v>
      </c>
      <c r="DV148" s="3">
        <v>0</v>
      </c>
      <c r="DW148" s="3">
        <v>0</v>
      </c>
      <c r="DX148" s="51">
        <v>0</v>
      </c>
      <c r="DY148" s="3">
        <v>0</v>
      </c>
      <c r="DZ148" s="3">
        <v>0</v>
      </c>
      <c r="EA148" s="3">
        <v>0</v>
      </c>
      <c r="EB148" s="3">
        <v>0</v>
      </c>
      <c r="EC148" s="51">
        <v>0</v>
      </c>
      <c r="ED148" s="3">
        <v>3</v>
      </c>
      <c r="EE148" s="3">
        <v>0</v>
      </c>
      <c r="EF148" s="3">
        <v>0</v>
      </c>
      <c r="EG148" s="3">
        <v>0</v>
      </c>
      <c r="EH148" s="3">
        <v>0</v>
      </c>
      <c r="EI148" s="2">
        <v>5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2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2" t="s">
        <v>189</v>
      </c>
      <c r="EW148" s="3">
        <v>0</v>
      </c>
      <c r="EX148" s="3">
        <v>0</v>
      </c>
      <c r="EY148" s="3">
        <v>0</v>
      </c>
      <c r="EZ148" s="3">
        <v>0</v>
      </c>
      <c r="FA148" s="3">
        <v>43</v>
      </c>
      <c r="FB148" s="16" t="s">
        <v>189</v>
      </c>
    </row>
    <row r="149" spans="1:158">
      <c r="A149" t="s">
        <v>245</v>
      </c>
      <c r="B149" t="s">
        <v>118</v>
      </c>
      <c r="C149" t="s">
        <v>15</v>
      </c>
      <c r="D149">
        <v>11</v>
      </c>
      <c r="E149" t="s">
        <v>186</v>
      </c>
      <c r="F149" s="2" t="str">
        <f t="shared" si="56"/>
        <v>TSHE-H-11C</v>
      </c>
      <c r="H149" s="3">
        <v>48.006610000000002</v>
      </c>
      <c r="J149" s="3">
        <v>123.58314</v>
      </c>
      <c r="L149" s="3">
        <v>500</v>
      </c>
      <c r="M149" s="3">
        <v>63.2</v>
      </c>
      <c r="N149" s="3">
        <v>280</v>
      </c>
      <c r="O149" s="15">
        <v>51.7</v>
      </c>
      <c r="P149" s="16">
        <v>1.3</v>
      </c>
      <c r="Q149" s="3">
        <v>20</v>
      </c>
      <c r="R149" s="3">
        <v>0</v>
      </c>
      <c r="S149" s="3">
        <v>0</v>
      </c>
      <c r="T149" s="3">
        <v>0</v>
      </c>
      <c r="U149">
        <v>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3">
        <f t="shared" si="64"/>
        <v>300</v>
      </c>
      <c r="AZ149" s="3">
        <f t="shared" si="59"/>
        <v>140</v>
      </c>
      <c r="BA149" s="3">
        <f t="shared" si="60"/>
        <v>140</v>
      </c>
      <c r="BB149" s="3">
        <f t="shared" si="65"/>
        <v>0</v>
      </c>
      <c r="BC149" s="3">
        <f t="shared" si="61"/>
        <v>140</v>
      </c>
      <c r="BD149" s="3">
        <f t="shared" si="67"/>
        <v>160</v>
      </c>
      <c r="BE149" s="3">
        <f t="shared" si="68"/>
        <v>160</v>
      </c>
      <c r="BF149" s="3">
        <f t="shared" si="69"/>
        <v>0</v>
      </c>
      <c r="BG149" s="3">
        <f t="shared" si="70"/>
        <v>160</v>
      </c>
      <c r="BH149" s="3">
        <f t="shared" si="71"/>
        <v>300</v>
      </c>
      <c r="BI149" s="3">
        <f t="shared" si="72"/>
        <v>0</v>
      </c>
      <c r="BJ149" s="3">
        <f t="shared" si="66"/>
        <v>0</v>
      </c>
      <c r="BK149" s="15">
        <v>0</v>
      </c>
      <c r="BL149" s="3">
        <v>0</v>
      </c>
      <c r="BM149" s="3">
        <v>1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4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1">
        <f t="shared" si="73"/>
        <v>5</v>
      </c>
      <c r="CJ149" s="1">
        <f t="shared" si="74"/>
        <v>5</v>
      </c>
      <c r="CK149" s="3">
        <f t="shared" si="62"/>
        <v>4</v>
      </c>
      <c r="CL149" s="3">
        <f t="shared" si="63"/>
        <v>4</v>
      </c>
      <c r="CM149" s="1">
        <f t="shared" si="75"/>
        <v>1</v>
      </c>
      <c r="CN149" s="1">
        <f t="shared" si="76"/>
        <v>1</v>
      </c>
      <c r="CO149" s="46">
        <v>-35.4</v>
      </c>
      <c r="CP149">
        <v>63.4</v>
      </c>
      <c r="CQ149">
        <v>127</v>
      </c>
      <c r="CR149">
        <v>23</v>
      </c>
      <c r="CS149" s="3">
        <f t="shared" si="77"/>
        <v>37.352000000000004</v>
      </c>
      <c r="CT149">
        <v>5</v>
      </c>
      <c r="CU149">
        <v>90</v>
      </c>
      <c r="CY149" s="15">
        <v>0</v>
      </c>
      <c r="CZ149" s="3">
        <v>0</v>
      </c>
      <c r="DA149" s="3">
        <v>0</v>
      </c>
      <c r="DB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2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5">
        <v>0</v>
      </c>
      <c r="DP149" s="3">
        <v>0</v>
      </c>
      <c r="DQ149" s="3">
        <v>0</v>
      </c>
      <c r="DR149" s="3">
        <v>0</v>
      </c>
      <c r="DS149" s="51">
        <v>0</v>
      </c>
      <c r="DT149" s="3">
        <v>0</v>
      </c>
      <c r="DU149" s="3">
        <v>0</v>
      </c>
      <c r="DV149" s="3">
        <v>0</v>
      </c>
      <c r="DW149" s="3">
        <v>0</v>
      </c>
      <c r="DX149" s="51">
        <v>0</v>
      </c>
      <c r="DY149" s="3">
        <v>0</v>
      </c>
      <c r="DZ149" s="3">
        <v>0</v>
      </c>
      <c r="EA149" s="3">
        <v>0</v>
      </c>
      <c r="EB149" s="3">
        <v>0</v>
      </c>
      <c r="EC149" s="51">
        <v>0</v>
      </c>
      <c r="ED149" s="3">
        <v>0</v>
      </c>
      <c r="EE149" s="3">
        <v>0</v>
      </c>
      <c r="EF149" s="3">
        <v>0</v>
      </c>
      <c r="EG149" s="3">
        <v>0</v>
      </c>
      <c r="EH149" s="1">
        <v>1</v>
      </c>
      <c r="EI149" s="2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2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2" t="s">
        <v>189</v>
      </c>
      <c r="EW149" s="3">
        <v>0</v>
      </c>
      <c r="EX149" s="3">
        <v>0</v>
      </c>
      <c r="EY149" s="3">
        <v>0</v>
      </c>
      <c r="EZ149" s="3">
        <v>0</v>
      </c>
      <c r="FA149" s="3">
        <v>44</v>
      </c>
      <c r="FB149" s="16" t="s">
        <v>189</v>
      </c>
    </row>
    <row r="150" spans="1:158">
      <c r="A150" t="s">
        <v>245</v>
      </c>
      <c r="B150" t="s">
        <v>118</v>
      </c>
      <c r="C150" t="s">
        <v>15</v>
      </c>
      <c r="D150">
        <v>11</v>
      </c>
      <c r="E150" t="s">
        <v>187</v>
      </c>
      <c r="F150" s="2" t="str">
        <f t="shared" si="56"/>
        <v>TSHE-H-11N</v>
      </c>
      <c r="H150" s="3">
        <v>48.006520000000002</v>
      </c>
      <c r="J150" s="3">
        <v>123.58320999999999</v>
      </c>
      <c r="L150" s="3">
        <v>518</v>
      </c>
      <c r="M150" s="3">
        <v>63.2</v>
      </c>
      <c r="N150" s="3">
        <v>280</v>
      </c>
      <c r="O150" s="15">
        <v>59.2</v>
      </c>
      <c r="P150" s="16">
        <v>1.6</v>
      </c>
      <c r="Q150" s="3">
        <v>20</v>
      </c>
      <c r="R150" s="3">
        <v>0</v>
      </c>
      <c r="S150" s="3">
        <v>0</v>
      </c>
      <c r="T150" s="3">
        <v>0</v>
      </c>
      <c r="U150">
        <v>4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3">
        <f t="shared" si="64"/>
        <v>200</v>
      </c>
      <c r="AZ150" s="3">
        <f t="shared" si="59"/>
        <v>100</v>
      </c>
      <c r="BA150" s="3">
        <f t="shared" si="60"/>
        <v>100</v>
      </c>
      <c r="BB150" s="3">
        <f t="shared" si="65"/>
        <v>0</v>
      </c>
      <c r="BC150" s="3">
        <f t="shared" si="61"/>
        <v>100</v>
      </c>
      <c r="BD150" s="3">
        <f t="shared" si="67"/>
        <v>80</v>
      </c>
      <c r="BE150" s="3">
        <f t="shared" si="68"/>
        <v>80</v>
      </c>
      <c r="BF150" s="3">
        <f t="shared" si="69"/>
        <v>20</v>
      </c>
      <c r="BG150" s="3">
        <f t="shared" si="70"/>
        <v>100</v>
      </c>
      <c r="BH150" s="3">
        <f t="shared" si="71"/>
        <v>180</v>
      </c>
      <c r="BI150" s="3">
        <f t="shared" si="72"/>
        <v>0</v>
      </c>
      <c r="BJ150" s="3">
        <f t="shared" si="66"/>
        <v>20</v>
      </c>
      <c r="BK150" s="15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1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1">
        <f t="shared" si="73"/>
        <v>1</v>
      </c>
      <c r="CJ150" s="1">
        <f t="shared" si="74"/>
        <v>1</v>
      </c>
      <c r="CK150" s="3">
        <f t="shared" si="62"/>
        <v>1</v>
      </c>
      <c r="CL150" s="3">
        <f t="shared" si="63"/>
        <v>1</v>
      </c>
      <c r="CM150" s="1">
        <f t="shared" si="75"/>
        <v>0</v>
      </c>
      <c r="CN150" s="1">
        <f t="shared" si="76"/>
        <v>0</v>
      </c>
      <c r="CO150" s="46">
        <v>-6.2</v>
      </c>
      <c r="CP150">
        <v>32.9</v>
      </c>
      <c r="CQ150">
        <v>114</v>
      </c>
      <c r="CR150">
        <v>32</v>
      </c>
      <c r="CS150" s="3">
        <f t="shared" si="77"/>
        <v>38.463999999999999</v>
      </c>
      <c r="CT150">
        <v>4</v>
      </c>
      <c r="CU150">
        <v>100</v>
      </c>
      <c r="CY150" s="15">
        <v>0</v>
      </c>
      <c r="CZ150" s="3">
        <v>0</v>
      </c>
      <c r="DA150" s="3">
        <v>0</v>
      </c>
      <c r="DB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2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5">
        <v>0</v>
      </c>
      <c r="DP150" s="3">
        <v>0</v>
      </c>
      <c r="DQ150" s="3">
        <v>0</v>
      </c>
      <c r="DR150" s="3">
        <v>0</v>
      </c>
      <c r="DS150" s="51">
        <v>0</v>
      </c>
      <c r="DT150" s="3">
        <v>0</v>
      </c>
      <c r="DU150" s="3">
        <v>0</v>
      </c>
      <c r="DV150" s="3">
        <v>0</v>
      </c>
      <c r="DW150" s="3">
        <v>0</v>
      </c>
      <c r="DX150" s="51">
        <v>0</v>
      </c>
      <c r="DY150" s="3">
        <v>0</v>
      </c>
      <c r="DZ150" s="3">
        <v>0</v>
      </c>
      <c r="EA150" s="3">
        <v>0</v>
      </c>
      <c r="EB150" s="3">
        <v>0</v>
      </c>
      <c r="EC150" s="51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2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2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2" t="s">
        <v>189</v>
      </c>
      <c r="EW150" s="3">
        <v>0</v>
      </c>
      <c r="EX150" s="3">
        <v>0</v>
      </c>
      <c r="EY150" s="3">
        <v>0</v>
      </c>
      <c r="EZ150" s="3">
        <v>0</v>
      </c>
      <c r="FA150" s="3">
        <v>45</v>
      </c>
      <c r="FB150" s="16" t="s">
        <v>189</v>
      </c>
    </row>
    <row r="151" spans="1:158">
      <c r="A151" t="s">
        <v>245</v>
      </c>
      <c r="B151" t="s">
        <v>118</v>
      </c>
      <c r="C151" t="s">
        <v>15</v>
      </c>
      <c r="D151">
        <v>12</v>
      </c>
      <c r="E151" t="s">
        <v>186</v>
      </c>
      <c r="F151" s="2" t="str">
        <f t="shared" si="56"/>
        <v>TSHE-H-12C</v>
      </c>
      <c r="H151" s="3">
        <v>48.006160000000001</v>
      </c>
      <c r="J151" s="3">
        <v>123.58356000000001</v>
      </c>
      <c r="L151" s="3">
        <v>531</v>
      </c>
      <c r="M151" s="3">
        <v>62</v>
      </c>
      <c r="N151" s="3">
        <v>290</v>
      </c>
      <c r="O151" s="15">
        <v>52.2</v>
      </c>
      <c r="P151" s="16">
        <v>1.6</v>
      </c>
      <c r="Q151" s="3">
        <v>20</v>
      </c>
      <c r="R151" s="3">
        <v>0</v>
      </c>
      <c r="S151" s="3">
        <v>0</v>
      </c>
      <c r="T151" s="3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3">
        <f t="shared" si="64"/>
        <v>260</v>
      </c>
      <c r="AZ151" s="3">
        <f t="shared" si="59"/>
        <v>200</v>
      </c>
      <c r="BA151" s="3">
        <f t="shared" si="60"/>
        <v>200</v>
      </c>
      <c r="BB151" s="3">
        <f t="shared" si="65"/>
        <v>0</v>
      </c>
      <c r="BC151" s="3">
        <f t="shared" si="61"/>
        <v>200</v>
      </c>
      <c r="BD151" s="3">
        <f t="shared" si="67"/>
        <v>60</v>
      </c>
      <c r="BE151" s="3">
        <f t="shared" si="68"/>
        <v>60</v>
      </c>
      <c r="BF151" s="3">
        <f t="shared" si="69"/>
        <v>0</v>
      </c>
      <c r="BG151" s="3">
        <f t="shared" si="70"/>
        <v>60</v>
      </c>
      <c r="BH151" s="3">
        <f t="shared" si="71"/>
        <v>260</v>
      </c>
      <c r="BI151" s="3">
        <f t="shared" si="72"/>
        <v>0</v>
      </c>
      <c r="BJ151" s="3">
        <f t="shared" si="66"/>
        <v>0</v>
      </c>
      <c r="BK151" s="15">
        <v>0</v>
      </c>
      <c r="BL151" s="3">
        <v>0</v>
      </c>
      <c r="BM151" s="3">
        <v>1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2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1">
        <f t="shared" si="73"/>
        <v>3</v>
      </c>
      <c r="CJ151" s="1">
        <f t="shared" si="74"/>
        <v>3</v>
      </c>
      <c r="CK151" s="3">
        <f t="shared" si="62"/>
        <v>2</v>
      </c>
      <c r="CL151" s="3">
        <f t="shared" si="63"/>
        <v>2</v>
      </c>
      <c r="CM151" s="1">
        <f t="shared" si="75"/>
        <v>1</v>
      </c>
      <c r="CN151" s="1">
        <f t="shared" si="76"/>
        <v>1</v>
      </c>
      <c r="CO151" s="46">
        <v>-14.8</v>
      </c>
      <c r="CP151">
        <v>48.8</v>
      </c>
      <c r="CQ151">
        <v>138</v>
      </c>
      <c r="CR151">
        <v>23</v>
      </c>
      <c r="CS151" s="3">
        <f t="shared" si="77"/>
        <v>35.143999999999998</v>
      </c>
      <c r="CT151">
        <v>6</v>
      </c>
      <c r="CU151">
        <v>50</v>
      </c>
      <c r="CY151" s="15">
        <v>0</v>
      </c>
      <c r="CZ151" s="3">
        <v>0</v>
      </c>
      <c r="DA151" s="3">
        <v>0</v>
      </c>
      <c r="DB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2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5">
        <v>0</v>
      </c>
      <c r="DP151" s="3">
        <v>0</v>
      </c>
      <c r="DQ151" s="3">
        <v>0</v>
      </c>
      <c r="DR151" s="3">
        <v>0</v>
      </c>
      <c r="DS151" s="51">
        <v>0</v>
      </c>
      <c r="DT151" s="3">
        <v>0</v>
      </c>
      <c r="DU151" s="3">
        <v>0</v>
      </c>
      <c r="DV151" s="3">
        <v>0</v>
      </c>
      <c r="DW151" s="3">
        <v>0</v>
      </c>
      <c r="DX151" s="51">
        <v>0</v>
      </c>
      <c r="DY151" s="3">
        <v>0</v>
      </c>
      <c r="DZ151" s="3">
        <v>0</v>
      </c>
      <c r="EA151" s="3">
        <v>0</v>
      </c>
      <c r="EB151" s="3">
        <v>0</v>
      </c>
      <c r="EC151" s="51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2">
        <v>0</v>
      </c>
      <c r="EJ151" s="3">
        <v>0</v>
      </c>
      <c r="EK151" s="1">
        <v>2</v>
      </c>
      <c r="EL151" s="3">
        <v>0</v>
      </c>
      <c r="EM151" s="3">
        <v>0</v>
      </c>
      <c r="EN151" s="1">
        <v>2</v>
      </c>
      <c r="EO151" s="2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2" t="s">
        <v>189</v>
      </c>
      <c r="EW151" s="3">
        <v>0</v>
      </c>
      <c r="EX151" s="3">
        <v>0</v>
      </c>
      <c r="EY151" s="3">
        <v>0</v>
      </c>
      <c r="EZ151" s="3">
        <v>0</v>
      </c>
      <c r="FA151" s="3">
        <v>46</v>
      </c>
      <c r="FB151" s="16" t="s">
        <v>189</v>
      </c>
    </row>
    <row r="152" spans="1:158">
      <c r="A152" t="s">
        <v>245</v>
      </c>
      <c r="B152" t="s">
        <v>118</v>
      </c>
      <c r="C152" t="s">
        <v>15</v>
      </c>
      <c r="D152">
        <v>12</v>
      </c>
      <c r="E152" t="s">
        <v>187</v>
      </c>
      <c r="F152" s="2" t="str">
        <f t="shared" si="56"/>
        <v>TSHE-H-12N</v>
      </c>
      <c r="H152" s="3">
        <v>48.006030000000003</v>
      </c>
      <c r="J152" s="3">
        <v>123.5836</v>
      </c>
      <c r="L152" s="3">
        <v>508</v>
      </c>
      <c r="M152" s="3">
        <v>62</v>
      </c>
      <c r="N152" s="3">
        <v>285</v>
      </c>
      <c r="O152" s="15">
        <v>47.9</v>
      </c>
      <c r="P152" s="16">
        <v>1.4</v>
      </c>
      <c r="Q152" s="3">
        <v>20</v>
      </c>
      <c r="R152" s="3">
        <v>0</v>
      </c>
      <c r="S152" s="3">
        <v>0</v>
      </c>
      <c r="T152" s="3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</v>
      </c>
      <c r="AK152">
        <v>0</v>
      </c>
      <c r="AL152">
        <v>3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3">
        <f t="shared" si="64"/>
        <v>260</v>
      </c>
      <c r="AZ152" s="3">
        <f t="shared" si="59"/>
        <v>120</v>
      </c>
      <c r="BA152" s="3">
        <f t="shared" si="60"/>
        <v>120</v>
      </c>
      <c r="BB152" s="3">
        <f t="shared" si="65"/>
        <v>60</v>
      </c>
      <c r="BC152" s="3">
        <f t="shared" si="61"/>
        <v>180</v>
      </c>
      <c r="BD152" s="3">
        <f t="shared" si="67"/>
        <v>80</v>
      </c>
      <c r="BE152" s="3">
        <f t="shared" si="68"/>
        <v>80</v>
      </c>
      <c r="BF152" s="3">
        <f t="shared" si="69"/>
        <v>0</v>
      </c>
      <c r="BG152" s="3">
        <f t="shared" si="70"/>
        <v>80</v>
      </c>
      <c r="BH152" s="3">
        <f t="shared" si="71"/>
        <v>200</v>
      </c>
      <c r="BI152" s="3">
        <f t="shared" si="72"/>
        <v>0</v>
      </c>
      <c r="BJ152" s="3">
        <f t="shared" si="66"/>
        <v>60</v>
      </c>
      <c r="BK152" s="15">
        <v>0</v>
      </c>
      <c r="BL152" s="3">
        <v>0</v>
      </c>
      <c r="BM152" s="3">
        <v>1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1</v>
      </c>
      <c r="BX152" s="1">
        <v>2</v>
      </c>
      <c r="BY152" s="3">
        <v>1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1">
        <f t="shared" si="73"/>
        <v>5</v>
      </c>
      <c r="CJ152" s="1">
        <f t="shared" si="74"/>
        <v>3</v>
      </c>
      <c r="CK152" s="3">
        <f t="shared" si="62"/>
        <v>3</v>
      </c>
      <c r="CL152" s="3">
        <f t="shared" si="63"/>
        <v>1</v>
      </c>
      <c r="CM152" s="1">
        <f t="shared" si="75"/>
        <v>2</v>
      </c>
      <c r="CN152" s="1">
        <f t="shared" si="76"/>
        <v>2</v>
      </c>
      <c r="CO152" s="46">
        <v>-12.9</v>
      </c>
      <c r="CP152">
        <v>80.599999999999994</v>
      </c>
      <c r="CQ152">
        <v>139</v>
      </c>
      <c r="CR152">
        <v>26</v>
      </c>
      <c r="CS152" s="3">
        <f t="shared" si="77"/>
        <v>39.494</v>
      </c>
      <c r="CT152">
        <v>2</v>
      </c>
      <c r="CU152">
        <v>75</v>
      </c>
      <c r="CY152" s="15">
        <v>0</v>
      </c>
      <c r="CZ152" s="3">
        <v>0</v>
      </c>
      <c r="DA152" s="3">
        <v>0</v>
      </c>
      <c r="DB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2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5">
        <v>0</v>
      </c>
      <c r="DP152" s="3">
        <v>0</v>
      </c>
      <c r="DQ152" s="3">
        <v>0</v>
      </c>
      <c r="DR152" s="3">
        <v>0</v>
      </c>
      <c r="DS152" s="51">
        <v>0</v>
      </c>
      <c r="DT152" s="3">
        <v>0</v>
      </c>
      <c r="DU152" s="3">
        <v>0</v>
      </c>
      <c r="DV152" s="3">
        <v>0</v>
      </c>
      <c r="DW152" s="3">
        <v>0</v>
      </c>
      <c r="DX152" s="51">
        <v>0</v>
      </c>
      <c r="DY152" s="3">
        <v>0</v>
      </c>
      <c r="DZ152" s="3">
        <v>0</v>
      </c>
      <c r="EA152" s="3">
        <v>0</v>
      </c>
      <c r="EB152" s="3">
        <v>0</v>
      </c>
      <c r="EC152" s="51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2">
        <v>0</v>
      </c>
      <c r="EJ152" s="3">
        <v>0</v>
      </c>
      <c r="EK152" s="1">
        <v>2</v>
      </c>
      <c r="EL152" s="3">
        <v>0</v>
      </c>
      <c r="EM152" s="1">
        <v>1</v>
      </c>
      <c r="EN152" s="3">
        <v>1</v>
      </c>
      <c r="EO152" s="2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2" t="s">
        <v>189</v>
      </c>
      <c r="EW152" s="3">
        <v>0</v>
      </c>
      <c r="EX152" s="3">
        <v>0</v>
      </c>
      <c r="EY152" s="3">
        <v>0</v>
      </c>
      <c r="EZ152" s="3">
        <v>0</v>
      </c>
      <c r="FA152" s="3">
        <v>47</v>
      </c>
      <c r="FB152" s="16" t="s">
        <v>189</v>
      </c>
    </row>
    <row r="153" spans="1:158">
      <c r="A153" t="s">
        <v>245</v>
      </c>
      <c r="B153" t="s">
        <v>118</v>
      </c>
      <c r="C153" t="s">
        <v>7</v>
      </c>
      <c r="D153">
        <v>1</v>
      </c>
      <c r="E153" t="s">
        <v>186</v>
      </c>
      <c r="F153" s="2" t="s">
        <v>324</v>
      </c>
      <c r="G153" s="1">
        <v>1104</v>
      </c>
      <c r="H153" s="40">
        <f t="shared" ref="H153:H174" si="78">G153*0.00001+48</f>
        <v>48.011040000000001</v>
      </c>
      <c r="I153" s="1">
        <v>58791</v>
      </c>
      <c r="J153" s="1">
        <f t="shared" ref="J153:J174" si="79">I153*0.00001+123</f>
        <v>123.58790999999999</v>
      </c>
      <c r="L153" s="3">
        <v>193</v>
      </c>
      <c r="M153" s="3">
        <v>69.7</v>
      </c>
      <c r="N153" s="3">
        <v>302</v>
      </c>
      <c r="O153" s="15">
        <v>65.900000000000006</v>
      </c>
      <c r="P153" s="16">
        <v>1.3</v>
      </c>
      <c r="Q153" s="3">
        <v>10</v>
      </c>
      <c r="R153" s="3">
        <v>0</v>
      </c>
      <c r="S153" s="3">
        <v>0</v>
      </c>
      <c r="T153" s="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</v>
      </c>
      <c r="AK153">
        <v>0</v>
      </c>
      <c r="AL153">
        <v>0</v>
      </c>
      <c r="AM153">
        <v>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3">
        <f t="shared" si="64"/>
        <v>140</v>
      </c>
      <c r="AZ153" s="3">
        <f t="shared" si="59"/>
        <v>60</v>
      </c>
      <c r="BA153" s="3">
        <f t="shared" si="60"/>
        <v>60</v>
      </c>
      <c r="BB153" s="3">
        <f t="shared" si="65"/>
        <v>0</v>
      </c>
      <c r="BC153" s="3">
        <f t="shared" si="61"/>
        <v>60</v>
      </c>
      <c r="BD153" s="3">
        <f t="shared" si="67"/>
        <v>80</v>
      </c>
      <c r="BE153" s="3">
        <f t="shared" si="68"/>
        <v>80</v>
      </c>
      <c r="BF153" s="3">
        <f t="shared" si="69"/>
        <v>0</v>
      </c>
      <c r="BG153" s="3">
        <f t="shared" si="70"/>
        <v>80</v>
      </c>
      <c r="BH153" s="3">
        <f t="shared" si="71"/>
        <v>140</v>
      </c>
      <c r="BI153" s="3">
        <f t="shared" si="72"/>
        <v>0</v>
      </c>
      <c r="BJ153" s="3">
        <f t="shared" si="66"/>
        <v>0</v>
      </c>
      <c r="BK153" s="15">
        <v>0</v>
      </c>
      <c r="BL153" s="3">
        <v>0</v>
      </c>
      <c r="BM153" s="3">
        <v>0</v>
      </c>
      <c r="BN153" s="1">
        <v>0</v>
      </c>
      <c r="BO153" s="1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1">
        <v>0</v>
      </c>
      <c r="BY153" s="3">
        <v>5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1">
        <v>0</v>
      </c>
      <c r="CH153" s="1">
        <v>0</v>
      </c>
      <c r="CI153" s="1">
        <f t="shared" si="73"/>
        <v>5</v>
      </c>
      <c r="CJ153" s="1">
        <f t="shared" si="74"/>
        <v>5</v>
      </c>
      <c r="CK153" s="3">
        <f t="shared" si="62"/>
        <v>0</v>
      </c>
      <c r="CL153" s="3">
        <f t="shared" si="63"/>
        <v>0</v>
      </c>
      <c r="CM153" s="1">
        <f t="shared" si="75"/>
        <v>5</v>
      </c>
      <c r="CN153" s="1">
        <f t="shared" si="76"/>
        <v>5</v>
      </c>
      <c r="CO153" s="46">
        <v>-31.8</v>
      </c>
      <c r="CP153" s="3">
        <v>65</v>
      </c>
      <c r="CQ153" s="3">
        <v>153</v>
      </c>
      <c r="CR153" s="3">
        <v>25</v>
      </c>
      <c r="CS153" s="3">
        <f t="shared" si="77"/>
        <v>46.2</v>
      </c>
      <c r="CT153">
        <v>6</v>
      </c>
      <c r="CU153" s="48">
        <v>0.75</v>
      </c>
      <c r="CY153" s="15">
        <v>0</v>
      </c>
      <c r="CZ153" s="3">
        <v>0</v>
      </c>
      <c r="DA153" s="3">
        <v>0</v>
      </c>
      <c r="DB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2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5">
        <v>0</v>
      </c>
      <c r="DP153" s="3">
        <v>0</v>
      </c>
      <c r="DQ153" s="3">
        <v>0</v>
      </c>
      <c r="DR153" s="3">
        <v>0</v>
      </c>
      <c r="DS153" s="51">
        <v>0</v>
      </c>
      <c r="DT153" s="3">
        <v>0</v>
      </c>
      <c r="DU153" s="3">
        <v>0</v>
      </c>
      <c r="DV153" s="3">
        <v>0</v>
      </c>
      <c r="DW153" s="3">
        <v>0</v>
      </c>
      <c r="DX153" s="51">
        <v>0</v>
      </c>
      <c r="DY153" s="3">
        <v>0</v>
      </c>
      <c r="DZ153" s="3">
        <v>0</v>
      </c>
      <c r="EA153" s="3">
        <v>0</v>
      </c>
      <c r="EB153" s="3">
        <v>0</v>
      </c>
      <c r="EC153" s="51">
        <v>0</v>
      </c>
      <c r="ED153" s="3">
        <v>0</v>
      </c>
      <c r="EE153" s="1">
        <v>0</v>
      </c>
      <c r="EF153" s="3">
        <v>0</v>
      </c>
      <c r="EG153" s="3">
        <v>0</v>
      </c>
      <c r="EH153" s="3">
        <v>0</v>
      </c>
      <c r="EI153" s="2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2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2" t="s">
        <v>189</v>
      </c>
      <c r="EW153" s="3">
        <v>0</v>
      </c>
      <c r="EX153" s="3">
        <v>0</v>
      </c>
      <c r="EY153" s="3">
        <v>0</v>
      </c>
      <c r="EZ153" s="3">
        <v>0</v>
      </c>
      <c r="FA153" s="3">
        <v>48</v>
      </c>
      <c r="FB153" s="16" t="s">
        <v>189</v>
      </c>
    </row>
    <row r="154" spans="1:158">
      <c r="A154" t="s">
        <v>245</v>
      </c>
      <c r="B154" t="s">
        <v>118</v>
      </c>
      <c r="C154" t="s">
        <v>7</v>
      </c>
      <c r="D154">
        <v>1</v>
      </c>
      <c r="E154" t="s">
        <v>187</v>
      </c>
      <c r="F154" s="2" t="s">
        <v>323</v>
      </c>
      <c r="G154" s="1">
        <v>1093</v>
      </c>
      <c r="H154" s="1">
        <f t="shared" si="78"/>
        <v>48.010930000000002</v>
      </c>
      <c r="I154" s="1">
        <v>58809</v>
      </c>
      <c r="J154" s="1">
        <f t="shared" si="79"/>
        <v>123.58808999999999</v>
      </c>
      <c r="L154" s="3">
        <v>182</v>
      </c>
      <c r="M154" s="3">
        <v>75.8</v>
      </c>
      <c r="N154" s="3">
        <v>298</v>
      </c>
      <c r="O154" s="15">
        <v>63.2</v>
      </c>
      <c r="P154" s="16">
        <v>1.4</v>
      </c>
      <c r="Q154" s="3">
        <v>10</v>
      </c>
      <c r="R154" s="3">
        <v>0</v>
      </c>
      <c r="S154" s="3">
        <v>0</v>
      </c>
      <c r="T154" s="3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0</v>
      </c>
      <c r="AL154">
        <v>0</v>
      </c>
      <c r="AM154">
        <v>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 s="3">
        <f t="shared" si="64"/>
        <v>180</v>
      </c>
      <c r="AZ154" s="3">
        <f t="shared" si="59"/>
        <v>70</v>
      </c>
      <c r="BA154" s="3">
        <f t="shared" si="60"/>
        <v>70</v>
      </c>
      <c r="BB154" s="3">
        <f t="shared" si="65"/>
        <v>0</v>
      </c>
      <c r="BC154" s="3">
        <f t="shared" si="61"/>
        <v>70</v>
      </c>
      <c r="BD154" s="3">
        <f t="shared" si="67"/>
        <v>90</v>
      </c>
      <c r="BE154" s="3">
        <f t="shared" si="68"/>
        <v>90</v>
      </c>
      <c r="BF154" s="3">
        <f t="shared" si="69"/>
        <v>20</v>
      </c>
      <c r="BG154" s="3">
        <f t="shared" si="70"/>
        <v>110</v>
      </c>
      <c r="BH154" s="3">
        <f t="shared" si="71"/>
        <v>160</v>
      </c>
      <c r="BI154" s="3">
        <f t="shared" si="72"/>
        <v>0</v>
      </c>
      <c r="BJ154" s="3">
        <f t="shared" si="66"/>
        <v>20</v>
      </c>
      <c r="BK154" s="15">
        <v>0</v>
      </c>
      <c r="BL154" s="3">
        <v>0</v>
      </c>
      <c r="BM154" s="3">
        <v>0</v>
      </c>
      <c r="BN154" s="1">
        <v>0</v>
      </c>
      <c r="BO154" s="1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1">
        <v>0</v>
      </c>
      <c r="BY154" s="3">
        <v>2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1">
        <v>0</v>
      </c>
      <c r="CH154" s="1">
        <v>0</v>
      </c>
      <c r="CI154" s="1">
        <f t="shared" si="73"/>
        <v>2</v>
      </c>
      <c r="CJ154" s="1">
        <f t="shared" si="74"/>
        <v>2</v>
      </c>
      <c r="CK154" s="3">
        <f t="shared" si="62"/>
        <v>0</v>
      </c>
      <c r="CL154" s="3">
        <f t="shared" si="63"/>
        <v>0</v>
      </c>
      <c r="CM154" s="1">
        <f t="shared" si="75"/>
        <v>2</v>
      </c>
      <c r="CN154" s="1">
        <f t="shared" si="76"/>
        <v>2</v>
      </c>
      <c r="CO154" s="46">
        <v>-45.9</v>
      </c>
      <c r="CP154" s="3">
        <v>67.5</v>
      </c>
      <c r="CQ154" s="3">
        <v>166</v>
      </c>
      <c r="CR154" s="3">
        <v>19</v>
      </c>
      <c r="CS154" s="3">
        <f>CR154*(CQ154-CO154)/100</f>
        <v>40.260999999999996</v>
      </c>
      <c r="CT154">
        <v>3</v>
      </c>
      <c r="CU154" s="48">
        <v>1</v>
      </c>
      <c r="CY154" s="15">
        <v>0</v>
      </c>
      <c r="CZ154" s="3">
        <v>0</v>
      </c>
      <c r="DA154" s="3">
        <v>0</v>
      </c>
      <c r="DB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2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5">
        <v>0</v>
      </c>
      <c r="DP154" s="3">
        <v>0</v>
      </c>
      <c r="DQ154" s="3">
        <v>0</v>
      </c>
      <c r="DR154" s="3">
        <v>0</v>
      </c>
      <c r="DS154" s="51">
        <v>0</v>
      </c>
      <c r="DT154" s="3">
        <v>0</v>
      </c>
      <c r="DU154" s="3">
        <v>0</v>
      </c>
      <c r="DV154" s="3">
        <v>0</v>
      </c>
      <c r="DW154" s="3">
        <v>0</v>
      </c>
      <c r="DX154" s="51">
        <v>0</v>
      </c>
      <c r="DY154" s="3">
        <v>0</v>
      </c>
      <c r="DZ154" s="3">
        <v>0</v>
      </c>
      <c r="EA154" s="3">
        <v>0</v>
      </c>
      <c r="EB154" s="3">
        <v>0</v>
      </c>
      <c r="EC154" s="51">
        <v>0</v>
      </c>
      <c r="ED154" s="3">
        <v>1</v>
      </c>
      <c r="EE154" s="1">
        <v>1</v>
      </c>
      <c r="EF154" s="3">
        <v>0</v>
      </c>
      <c r="EG154" s="3">
        <v>0</v>
      </c>
      <c r="EH154" s="3">
        <v>0</v>
      </c>
      <c r="EI154" s="2">
        <v>0</v>
      </c>
      <c r="EJ154" s="3">
        <v>0</v>
      </c>
      <c r="EK154" s="3">
        <v>0</v>
      </c>
      <c r="EL154" s="1">
        <v>3</v>
      </c>
      <c r="EM154" s="3">
        <v>0</v>
      </c>
      <c r="EN154" s="3">
        <v>0</v>
      </c>
      <c r="EO154" s="2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2" t="s">
        <v>189</v>
      </c>
      <c r="EW154" s="3">
        <v>0</v>
      </c>
      <c r="EX154" s="3">
        <v>0</v>
      </c>
      <c r="EY154" s="3">
        <v>0</v>
      </c>
      <c r="EZ154" s="3">
        <v>0</v>
      </c>
      <c r="FA154" s="3">
        <v>49</v>
      </c>
      <c r="FB154" s="16" t="s">
        <v>189</v>
      </c>
    </row>
    <row r="155" spans="1:158">
      <c r="A155" t="s">
        <v>245</v>
      </c>
      <c r="B155" t="s">
        <v>118</v>
      </c>
      <c r="C155" t="s">
        <v>7</v>
      </c>
      <c r="D155">
        <v>2</v>
      </c>
      <c r="E155" t="s">
        <v>186</v>
      </c>
      <c r="F155" s="2" t="s">
        <v>322</v>
      </c>
      <c r="G155" s="1">
        <v>1064</v>
      </c>
      <c r="H155" s="1">
        <f t="shared" si="78"/>
        <v>48.010640000000002</v>
      </c>
      <c r="I155" s="1">
        <v>58785</v>
      </c>
      <c r="J155" s="1">
        <f t="shared" si="79"/>
        <v>123.58785</v>
      </c>
      <c r="L155" s="3">
        <v>200</v>
      </c>
      <c r="M155" s="3">
        <v>53.7</v>
      </c>
      <c r="N155" s="3">
        <v>295</v>
      </c>
      <c r="O155" s="15">
        <v>46.2</v>
      </c>
      <c r="P155" s="16">
        <v>0.9</v>
      </c>
      <c r="Q155" s="3">
        <v>10</v>
      </c>
      <c r="R155" s="3">
        <v>0</v>
      </c>
      <c r="S155" s="3">
        <v>0</v>
      </c>
      <c r="T155" s="3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11</v>
      </c>
      <c r="AK155">
        <v>0</v>
      </c>
      <c r="AL155">
        <v>0</v>
      </c>
      <c r="AM155">
        <v>4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 s="3">
        <f t="shared" si="64"/>
        <v>220</v>
      </c>
      <c r="AZ155" s="3">
        <f t="shared" si="59"/>
        <v>110</v>
      </c>
      <c r="BA155" s="3">
        <f t="shared" si="60"/>
        <v>110</v>
      </c>
      <c r="BB155" s="3">
        <f t="shared" si="65"/>
        <v>0</v>
      </c>
      <c r="BC155" s="3">
        <f t="shared" si="61"/>
        <v>110</v>
      </c>
      <c r="BD155" s="3">
        <f t="shared" si="67"/>
        <v>90</v>
      </c>
      <c r="BE155" s="3">
        <f t="shared" si="68"/>
        <v>100</v>
      </c>
      <c r="BF155" s="3">
        <f t="shared" si="69"/>
        <v>20</v>
      </c>
      <c r="BG155" s="3">
        <f t="shared" si="70"/>
        <v>110</v>
      </c>
      <c r="BH155" s="3">
        <f t="shared" si="71"/>
        <v>200</v>
      </c>
      <c r="BI155" s="3">
        <f t="shared" si="72"/>
        <v>10</v>
      </c>
      <c r="BJ155" s="3">
        <f t="shared" si="66"/>
        <v>10</v>
      </c>
      <c r="BK155" s="15">
        <v>0</v>
      </c>
      <c r="BL155" s="3">
        <v>0</v>
      </c>
      <c r="BM155" s="3">
        <v>0</v>
      </c>
      <c r="BN155" s="1">
        <v>0</v>
      </c>
      <c r="BO155" s="1">
        <v>1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4</v>
      </c>
      <c r="BX155" s="3">
        <v>0</v>
      </c>
      <c r="BY155" s="3">
        <v>0</v>
      </c>
      <c r="BZ155" s="3">
        <v>1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1">
        <v>1</v>
      </c>
      <c r="CH155" s="1">
        <v>0</v>
      </c>
      <c r="CI155" s="1">
        <f t="shared" si="73"/>
        <v>7</v>
      </c>
      <c r="CJ155" s="1">
        <f t="shared" si="74"/>
        <v>6</v>
      </c>
      <c r="CK155" s="3">
        <f t="shared" si="62"/>
        <v>4</v>
      </c>
      <c r="CL155" s="3">
        <f t="shared" si="63"/>
        <v>4</v>
      </c>
      <c r="CM155" s="1">
        <f t="shared" si="75"/>
        <v>3</v>
      </c>
      <c r="CN155" s="1">
        <f t="shared" si="76"/>
        <v>2</v>
      </c>
      <c r="CO155" s="46">
        <v>-16.399999999999999</v>
      </c>
      <c r="CP155" s="3">
        <v>16.3</v>
      </c>
      <c r="CQ155" s="3">
        <v>260</v>
      </c>
      <c r="CR155" s="3">
        <v>15</v>
      </c>
      <c r="CS155" s="3">
        <f t="shared" si="77"/>
        <v>41.46</v>
      </c>
      <c r="CT155">
        <v>6</v>
      </c>
      <c r="CU155" s="48">
        <v>1</v>
      </c>
      <c r="CY155" s="15">
        <v>0</v>
      </c>
      <c r="CZ155" s="3">
        <v>0</v>
      </c>
      <c r="DA155" s="3">
        <v>0</v>
      </c>
      <c r="DB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2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5">
        <v>0</v>
      </c>
      <c r="DP155" s="3">
        <v>0</v>
      </c>
      <c r="DQ155" s="3">
        <v>0</v>
      </c>
      <c r="DR155" s="3">
        <v>0</v>
      </c>
      <c r="DS155" s="51">
        <v>0</v>
      </c>
      <c r="DT155" s="3">
        <v>0</v>
      </c>
      <c r="DU155" s="3">
        <v>0</v>
      </c>
      <c r="DV155" s="3">
        <v>0</v>
      </c>
      <c r="DW155" s="3">
        <v>0</v>
      </c>
      <c r="DX155" s="51">
        <v>0</v>
      </c>
      <c r="DY155" s="3">
        <v>0</v>
      </c>
      <c r="DZ155" s="3">
        <v>0</v>
      </c>
      <c r="EA155" s="3">
        <v>0</v>
      </c>
      <c r="EB155" s="3">
        <v>0</v>
      </c>
      <c r="EC155" s="51">
        <v>0</v>
      </c>
      <c r="ED155" s="3">
        <v>0</v>
      </c>
      <c r="EE155" s="1">
        <v>0</v>
      </c>
      <c r="EF155" s="3">
        <v>0</v>
      </c>
      <c r="EG155" s="1">
        <v>1</v>
      </c>
      <c r="EH155" s="3">
        <v>0</v>
      </c>
      <c r="EI155" s="2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2">
        <v>5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2" t="s">
        <v>189</v>
      </c>
      <c r="EW155" s="3">
        <v>0</v>
      </c>
      <c r="EX155" s="3">
        <v>0</v>
      </c>
      <c r="EY155" s="3">
        <v>0</v>
      </c>
      <c r="EZ155" s="3">
        <v>0</v>
      </c>
      <c r="FA155" s="3">
        <v>50</v>
      </c>
      <c r="FB155" s="16" t="s">
        <v>189</v>
      </c>
    </row>
    <row r="156" spans="1:158">
      <c r="A156" t="s">
        <v>245</v>
      </c>
      <c r="B156" t="s">
        <v>118</v>
      </c>
      <c r="C156" t="s">
        <v>7</v>
      </c>
      <c r="D156">
        <v>2</v>
      </c>
      <c r="E156" t="s">
        <v>187</v>
      </c>
      <c r="F156" s="2" t="s">
        <v>321</v>
      </c>
      <c r="G156" s="3">
        <v>1049</v>
      </c>
      <c r="H156" s="1">
        <f t="shared" si="78"/>
        <v>48.010489999999997</v>
      </c>
      <c r="I156" s="3">
        <v>58769</v>
      </c>
      <c r="J156" s="1">
        <f t="shared" si="79"/>
        <v>123.58768999999999</v>
      </c>
      <c r="L156" s="3">
        <v>232</v>
      </c>
      <c r="M156" s="3">
        <v>81.5</v>
      </c>
      <c r="N156" s="3">
        <v>284</v>
      </c>
      <c r="O156" s="15">
        <v>44.4</v>
      </c>
      <c r="P156" s="16">
        <v>1.3</v>
      </c>
      <c r="Q156" s="3">
        <v>10</v>
      </c>
      <c r="R156" s="3">
        <v>0</v>
      </c>
      <c r="S156" s="3">
        <v>0</v>
      </c>
      <c r="T156" s="3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</v>
      </c>
      <c r="AK156">
        <v>0</v>
      </c>
      <c r="AL156">
        <v>0</v>
      </c>
      <c r="AM156">
        <v>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 s="3">
        <f t="shared" si="64"/>
        <v>190</v>
      </c>
      <c r="AZ156" s="3">
        <f t="shared" si="59"/>
        <v>30</v>
      </c>
      <c r="BA156" s="3">
        <f t="shared" si="60"/>
        <v>30</v>
      </c>
      <c r="BB156" s="3">
        <f t="shared" si="65"/>
        <v>0</v>
      </c>
      <c r="BC156" s="3">
        <f t="shared" si="61"/>
        <v>30</v>
      </c>
      <c r="BD156" s="3">
        <f t="shared" si="67"/>
        <v>160</v>
      </c>
      <c r="BE156" s="3">
        <f t="shared" si="68"/>
        <v>160</v>
      </c>
      <c r="BF156" s="3">
        <f t="shared" si="69"/>
        <v>0</v>
      </c>
      <c r="BG156" s="3">
        <f t="shared" si="70"/>
        <v>160</v>
      </c>
      <c r="BH156" s="3">
        <f t="shared" si="71"/>
        <v>190</v>
      </c>
      <c r="BI156" s="3">
        <f t="shared" si="72"/>
        <v>0</v>
      </c>
      <c r="BJ156" s="3">
        <f t="shared" si="66"/>
        <v>0</v>
      </c>
      <c r="BK156" s="15">
        <v>0</v>
      </c>
      <c r="BL156" s="3">
        <v>0</v>
      </c>
      <c r="BM156" s="3">
        <v>1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1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1</v>
      </c>
      <c r="CH156" s="3">
        <v>0</v>
      </c>
      <c r="CI156" s="1">
        <f t="shared" si="73"/>
        <v>3</v>
      </c>
      <c r="CJ156" s="1">
        <f t="shared" si="74"/>
        <v>3</v>
      </c>
      <c r="CK156" s="3">
        <f t="shared" si="62"/>
        <v>0</v>
      </c>
      <c r="CL156" s="3">
        <f t="shared" si="63"/>
        <v>0</v>
      </c>
      <c r="CM156" s="1">
        <f t="shared" si="75"/>
        <v>3</v>
      </c>
      <c r="CN156" s="1">
        <f t="shared" si="76"/>
        <v>3</v>
      </c>
      <c r="CO156" s="46">
        <v>-31.5</v>
      </c>
      <c r="CP156" s="3">
        <v>23</v>
      </c>
      <c r="CQ156" s="3">
        <v>133</v>
      </c>
      <c r="CR156" s="3">
        <v>26</v>
      </c>
      <c r="CS156" s="3">
        <f t="shared" si="77"/>
        <v>42.77</v>
      </c>
      <c r="CT156" s="1">
        <v>4</v>
      </c>
      <c r="CU156" s="99">
        <v>0.66</v>
      </c>
      <c r="CY156" s="15">
        <v>0</v>
      </c>
      <c r="CZ156" s="3">
        <v>0</v>
      </c>
      <c r="DA156" s="3">
        <v>0</v>
      </c>
      <c r="DB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2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5">
        <v>0</v>
      </c>
      <c r="DP156" s="3">
        <v>0</v>
      </c>
      <c r="DQ156" s="3">
        <v>0</v>
      </c>
      <c r="DR156" s="3">
        <v>0</v>
      </c>
      <c r="DS156" s="51">
        <v>0</v>
      </c>
      <c r="DT156" s="3">
        <v>0</v>
      </c>
      <c r="DU156" s="3">
        <v>0</v>
      </c>
      <c r="DV156" s="3">
        <v>0</v>
      </c>
      <c r="DW156" s="3">
        <v>0</v>
      </c>
      <c r="DX156" s="51">
        <v>0</v>
      </c>
      <c r="DY156" s="3">
        <v>0</v>
      </c>
      <c r="DZ156" s="3">
        <v>0</v>
      </c>
      <c r="EA156" s="3">
        <v>0</v>
      </c>
      <c r="EB156" s="3">
        <v>0</v>
      </c>
      <c r="EC156" s="51">
        <v>0</v>
      </c>
      <c r="ED156" s="3">
        <v>0</v>
      </c>
      <c r="EE156" s="1">
        <v>0</v>
      </c>
      <c r="EF156" s="3">
        <v>0</v>
      </c>
      <c r="EG156" s="3">
        <v>0</v>
      </c>
      <c r="EH156" s="3">
        <v>0</v>
      </c>
      <c r="EI156" s="2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2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2" t="s">
        <v>189</v>
      </c>
      <c r="EW156" s="3">
        <v>0</v>
      </c>
      <c r="EX156" s="3">
        <v>0</v>
      </c>
      <c r="EY156" s="3">
        <v>0</v>
      </c>
      <c r="EZ156" s="3">
        <v>0</v>
      </c>
      <c r="FA156" s="3">
        <v>51</v>
      </c>
      <c r="FB156" s="16" t="s">
        <v>189</v>
      </c>
    </row>
    <row r="157" spans="1:158">
      <c r="A157" t="s">
        <v>245</v>
      </c>
      <c r="B157" t="s">
        <v>118</v>
      </c>
      <c r="C157" t="s">
        <v>7</v>
      </c>
      <c r="D157">
        <v>3</v>
      </c>
      <c r="E157" t="s">
        <v>186</v>
      </c>
      <c r="F157" s="2" t="s">
        <v>319</v>
      </c>
      <c r="G157" s="3">
        <v>1065</v>
      </c>
      <c r="H157" s="1">
        <f t="shared" si="78"/>
        <v>48.010649999999998</v>
      </c>
      <c r="I157" s="3">
        <v>58708</v>
      </c>
      <c r="J157" s="1">
        <f t="shared" si="79"/>
        <v>123.58708</v>
      </c>
      <c r="L157" s="3">
        <v>255</v>
      </c>
      <c r="M157" s="3">
        <v>63.8</v>
      </c>
      <c r="N157" s="3">
        <v>290</v>
      </c>
      <c r="O157" s="15">
        <v>48</v>
      </c>
      <c r="P157" s="16">
        <v>0.9</v>
      </c>
      <c r="Q157" s="3">
        <v>10</v>
      </c>
      <c r="R157" s="3">
        <v>0</v>
      </c>
      <c r="S157" s="3">
        <v>0</v>
      </c>
      <c r="T157" s="3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</v>
      </c>
      <c r="AK157">
        <v>0</v>
      </c>
      <c r="AL157">
        <v>1</v>
      </c>
      <c r="AM157">
        <v>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</v>
      </c>
      <c r="AX157">
        <v>0</v>
      </c>
      <c r="AY157" s="3">
        <f t="shared" si="64"/>
        <v>200</v>
      </c>
      <c r="AZ157" s="3">
        <f t="shared" si="59"/>
        <v>80</v>
      </c>
      <c r="BA157" s="3">
        <f t="shared" si="60"/>
        <v>80</v>
      </c>
      <c r="BB157" s="3">
        <f t="shared" si="65"/>
        <v>10</v>
      </c>
      <c r="BC157" s="3">
        <f t="shared" si="61"/>
        <v>90</v>
      </c>
      <c r="BD157" s="3">
        <f t="shared" si="67"/>
        <v>110</v>
      </c>
      <c r="BE157" s="3">
        <f t="shared" si="68"/>
        <v>110</v>
      </c>
      <c r="BF157" s="3">
        <f t="shared" si="69"/>
        <v>0</v>
      </c>
      <c r="BG157" s="3">
        <f t="shared" si="70"/>
        <v>110</v>
      </c>
      <c r="BH157" s="3">
        <f t="shared" si="71"/>
        <v>190</v>
      </c>
      <c r="BI157" s="3">
        <f t="shared" si="72"/>
        <v>0</v>
      </c>
      <c r="BJ157" s="3">
        <f t="shared" si="66"/>
        <v>10</v>
      </c>
      <c r="BK157" s="15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1</v>
      </c>
      <c r="BX157" s="3">
        <v>1</v>
      </c>
      <c r="BY157" s="3">
        <v>3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1</v>
      </c>
      <c r="CH157" s="3">
        <v>0</v>
      </c>
      <c r="CI157" s="1">
        <f t="shared" si="73"/>
        <v>6</v>
      </c>
      <c r="CJ157" s="1">
        <f t="shared" si="74"/>
        <v>5</v>
      </c>
      <c r="CK157" s="3">
        <f t="shared" si="62"/>
        <v>2</v>
      </c>
      <c r="CL157" s="3">
        <f t="shared" si="63"/>
        <v>1</v>
      </c>
      <c r="CM157" s="1">
        <f t="shared" si="75"/>
        <v>4</v>
      </c>
      <c r="CN157" s="1">
        <f t="shared" si="76"/>
        <v>4</v>
      </c>
      <c r="CO157" s="46">
        <v>5.6</v>
      </c>
      <c r="CP157" s="3">
        <v>77.599999999999994</v>
      </c>
      <c r="CQ157" s="3">
        <v>169</v>
      </c>
      <c r="CR157" s="3">
        <v>26</v>
      </c>
      <c r="CS157" s="3">
        <f t="shared" si="77"/>
        <v>42.484000000000009</v>
      </c>
      <c r="CT157">
        <v>5</v>
      </c>
      <c r="CU157" s="48">
        <v>0.25</v>
      </c>
      <c r="CY157" s="15">
        <v>0</v>
      </c>
      <c r="CZ157" s="3">
        <v>0</v>
      </c>
      <c r="DA157" s="3">
        <v>0</v>
      </c>
      <c r="DB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2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5">
        <v>0</v>
      </c>
      <c r="DP157" s="3">
        <v>0</v>
      </c>
      <c r="DQ157" s="3">
        <v>0</v>
      </c>
      <c r="DR157" s="3">
        <v>0</v>
      </c>
      <c r="DS157" s="51">
        <v>0</v>
      </c>
      <c r="DT157" s="3">
        <v>0</v>
      </c>
      <c r="DU157" s="3">
        <v>0</v>
      </c>
      <c r="DV157" s="3">
        <v>0</v>
      </c>
      <c r="DW157" s="3">
        <v>0</v>
      </c>
      <c r="DX157" s="51">
        <v>0</v>
      </c>
      <c r="DY157" s="3">
        <v>0</v>
      </c>
      <c r="DZ157" s="3">
        <v>0</v>
      </c>
      <c r="EA157" s="3">
        <v>0</v>
      </c>
      <c r="EB157" s="3">
        <v>0</v>
      </c>
      <c r="EC157" s="51">
        <v>0</v>
      </c>
      <c r="ED157" s="3">
        <v>0</v>
      </c>
      <c r="EE157" s="1">
        <v>0</v>
      </c>
      <c r="EF157" s="3">
        <v>0</v>
      </c>
      <c r="EG157" s="1">
        <v>1</v>
      </c>
      <c r="EH157" s="1">
        <v>1</v>
      </c>
      <c r="EI157" s="2">
        <v>0</v>
      </c>
      <c r="EJ157" s="3">
        <v>0</v>
      </c>
      <c r="EK157" s="3">
        <v>0</v>
      </c>
      <c r="EL157" s="1">
        <v>1</v>
      </c>
      <c r="EM157" s="3">
        <v>0</v>
      </c>
      <c r="EN157" s="1">
        <v>1</v>
      </c>
      <c r="EO157" s="2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2" t="s">
        <v>189</v>
      </c>
      <c r="EW157" s="3">
        <v>0</v>
      </c>
      <c r="EX157" s="3">
        <v>0</v>
      </c>
      <c r="EY157" s="3">
        <v>0</v>
      </c>
      <c r="EZ157" s="3">
        <v>0</v>
      </c>
      <c r="FA157" s="3">
        <v>52</v>
      </c>
      <c r="FB157" s="16" t="s">
        <v>189</v>
      </c>
    </row>
    <row r="158" spans="1:158">
      <c r="A158" t="s">
        <v>245</v>
      </c>
      <c r="B158" t="s">
        <v>118</v>
      </c>
      <c r="C158" t="s">
        <v>7</v>
      </c>
      <c r="D158">
        <v>3</v>
      </c>
      <c r="E158" t="s">
        <v>187</v>
      </c>
      <c r="F158" s="2" t="s">
        <v>320</v>
      </c>
      <c r="G158" s="3">
        <v>1076</v>
      </c>
      <c r="H158" s="1">
        <f t="shared" si="78"/>
        <v>48.010759999999998</v>
      </c>
      <c r="I158" s="3">
        <v>58731</v>
      </c>
      <c r="J158" s="1">
        <f t="shared" si="79"/>
        <v>123.58731</v>
      </c>
      <c r="L158" s="3">
        <v>243</v>
      </c>
      <c r="M158" s="3">
        <v>65.400000000000006</v>
      </c>
      <c r="N158" s="3">
        <v>305</v>
      </c>
      <c r="O158" s="15">
        <v>41</v>
      </c>
      <c r="P158" s="16">
        <v>0.9</v>
      </c>
      <c r="Q158" s="3">
        <v>10</v>
      </c>
      <c r="R158" s="3">
        <v>0</v>
      </c>
      <c r="S158" s="3">
        <v>0</v>
      </c>
      <c r="T158" s="3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0</v>
      </c>
      <c r="AX158">
        <v>0</v>
      </c>
      <c r="AY158" s="3">
        <f t="shared" si="64"/>
        <v>140</v>
      </c>
      <c r="AZ158" s="3">
        <f t="shared" si="59"/>
        <v>70</v>
      </c>
      <c r="BA158" s="3">
        <f t="shared" si="60"/>
        <v>70</v>
      </c>
      <c r="BB158" s="3">
        <f t="shared" si="65"/>
        <v>0</v>
      </c>
      <c r="BC158" s="3">
        <f t="shared" si="61"/>
        <v>70</v>
      </c>
      <c r="BD158" s="3">
        <f t="shared" si="67"/>
        <v>70</v>
      </c>
      <c r="BE158" s="3">
        <f t="shared" si="68"/>
        <v>70</v>
      </c>
      <c r="BF158" s="3">
        <f t="shared" si="69"/>
        <v>0</v>
      </c>
      <c r="BG158" s="3">
        <f t="shared" si="70"/>
        <v>70</v>
      </c>
      <c r="BH158" s="3">
        <f t="shared" si="71"/>
        <v>140</v>
      </c>
      <c r="BI158" s="3">
        <f t="shared" si="72"/>
        <v>0</v>
      </c>
      <c r="BJ158" s="3">
        <f t="shared" si="66"/>
        <v>0</v>
      </c>
      <c r="BK158" s="15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1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2</v>
      </c>
      <c r="CH158" s="3">
        <v>0</v>
      </c>
      <c r="CI158" s="1">
        <f t="shared" si="73"/>
        <v>3</v>
      </c>
      <c r="CJ158" s="1">
        <f t="shared" si="74"/>
        <v>3</v>
      </c>
      <c r="CK158" s="3">
        <f t="shared" si="62"/>
        <v>1</v>
      </c>
      <c r="CL158" s="3">
        <f t="shared" si="63"/>
        <v>1</v>
      </c>
      <c r="CM158" s="1">
        <f t="shared" si="75"/>
        <v>2</v>
      </c>
      <c r="CN158" s="1">
        <f t="shared" si="76"/>
        <v>2</v>
      </c>
      <c r="CO158" s="46">
        <v>-39.299999999999997</v>
      </c>
      <c r="CP158" s="3">
        <v>47.3</v>
      </c>
      <c r="CQ158" s="3">
        <v>105</v>
      </c>
      <c r="CR158" s="3">
        <v>22</v>
      </c>
      <c r="CS158" s="3">
        <f t="shared" si="77"/>
        <v>31.746000000000002</v>
      </c>
      <c r="CT158">
        <v>2</v>
      </c>
      <c r="CU158" s="48">
        <v>1</v>
      </c>
      <c r="CY158" s="15">
        <v>0</v>
      </c>
      <c r="CZ158" s="3">
        <v>0</v>
      </c>
      <c r="DA158" s="3">
        <v>0</v>
      </c>
      <c r="DB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2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5">
        <v>0</v>
      </c>
      <c r="DP158" s="3">
        <v>0</v>
      </c>
      <c r="DQ158" s="3">
        <v>0</v>
      </c>
      <c r="DR158" s="3">
        <v>0</v>
      </c>
      <c r="DS158" s="51">
        <v>0</v>
      </c>
      <c r="DT158" s="3">
        <v>0</v>
      </c>
      <c r="DU158" s="3">
        <v>0</v>
      </c>
      <c r="DV158" s="3">
        <v>0</v>
      </c>
      <c r="DW158" s="3">
        <v>0</v>
      </c>
      <c r="DX158" s="51">
        <v>0</v>
      </c>
      <c r="DY158" s="3">
        <v>0</v>
      </c>
      <c r="DZ158" s="3">
        <v>0</v>
      </c>
      <c r="EA158" s="3">
        <v>0</v>
      </c>
      <c r="EB158" s="3">
        <v>0</v>
      </c>
      <c r="EC158" s="51">
        <v>0</v>
      </c>
      <c r="ED158" s="1">
        <v>4</v>
      </c>
      <c r="EE158" s="1">
        <v>0</v>
      </c>
      <c r="EF158" s="3">
        <v>0</v>
      </c>
      <c r="EG158" s="3">
        <v>0</v>
      </c>
      <c r="EH158" s="3">
        <v>0</v>
      </c>
      <c r="EI158" s="2">
        <v>0</v>
      </c>
      <c r="EJ158" s="3">
        <v>0</v>
      </c>
      <c r="EK158" s="3">
        <v>0</v>
      </c>
      <c r="EL158" s="3">
        <v>0</v>
      </c>
      <c r="EM158" s="3">
        <v>0</v>
      </c>
      <c r="EN158" s="1">
        <v>1</v>
      </c>
      <c r="EO158" s="2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2" t="s">
        <v>189</v>
      </c>
      <c r="EW158" s="3">
        <v>0</v>
      </c>
      <c r="EX158" s="3">
        <v>0</v>
      </c>
      <c r="EY158" s="3">
        <v>0</v>
      </c>
      <c r="EZ158" s="3">
        <v>0</v>
      </c>
      <c r="FA158" s="3">
        <v>53</v>
      </c>
      <c r="FB158" s="16" t="s">
        <v>189</v>
      </c>
    </row>
    <row r="159" spans="1:158">
      <c r="A159" t="s">
        <v>245</v>
      </c>
      <c r="B159" t="s">
        <v>118</v>
      </c>
      <c r="C159" t="s">
        <v>7</v>
      </c>
      <c r="D159">
        <v>4</v>
      </c>
      <c r="E159" t="s">
        <v>186</v>
      </c>
      <c r="F159" s="2" t="s">
        <v>318</v>
      </c>
      <c r="G159" s="3">
        <v>1098</v>
      </c>
      <c r="H159" s="1">
        <f t="shared" si="78"/>
        <v>48.010980000000004</v>
      </c>
      <c r="I159" s="3">
        <v>58734</v>
      </c>
      <c r="J159" s="1">
        <f t="shared" si="79"/>
        <v>123.58734</v>
      </c>
      <c r="L159" s="3">
        <v>212</v>
      </c>
      <c r="M159" s="3">
        <v>73</v>
      </c>
      <c r="N159" s="3">
        <v>316</v>
      </c>
      <c r="O159" s="15">
        <v>77</v>
      </c>
      <c r="P159" s="16">
        <v>1.6</v>
      </c>
      <c r="Q159" s="3">
        <v>20</v>
      </c>
      <c r="R159" s="3">
        <v>0</v>
      </c>
      <c r="S159" s="3">
        <v>0</v>
      </c>
      <c r="T159" s="3">
        <v>0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0</v>
      </c>
      <c r="AY159" s="3">
        <f t="shared" si="64"/>
        <v>320</v>
      </c>
      <c r="AZ159" s="3">
        <f t="shared" si="59"/>
        <v>120</v>
      </c>
      <c r="BA159" s="3">
        <f t="shared" si="60"/>
        <v>120</v>
      </c>
      <c r="BB159" s="3">
        <f t="shared" si="65"/>
        <v>0</v>
      </c>
      <c r="BC159" s="3">
        <f t="shared" si="61"/>
        <v>120</v>
      </c>
      <c r="BD159" s="3">
        <f t="shared" si="67"/>
        <v>200</v>
      </c>
      <c r="BE159" s="3">
        <f t="shared" si="68"/>
        <v>200</v>
      </c>
      <c r="BF159" s="3">
        <f t="shared" si="69"/>
        <v>0</v>
      </c>
      <c r="BG159" s="3">
        <f t="shared" si="70"/>
        <v>200</v>
      </c>
      <c r="BH159" s="3">
        <f t="shared" si="71"/>
        <v>320</v>
      </c>
      <c r="BI159" s="3">
        <f t="shared" si="72"/>
        <v>0</v>
      </c>
      <c r="BJ159" s="3">
        <f t="shared" si="66"/>
        <v>0</v>
      </c>
      <c r="BK159" s="15">
        <v>0</v>
      </c>
      <c r="BL159" s="3">
        <v>0</v>
      </c>
      <c r="BM159" s="3">
        <v>1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2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1</v>
      </c>
      <c r="CH159" s="3">
        <v>0</v>
      </c>
      <c r="CI159" s="1">
        <f t="shared" si="73"/>
        <v>4</v>
      </c>
      <c r="CJ159" s="1">
        <f t="shared" si="74"/>
        <v>4</v>
      </c>
      <c r="CK159" s="3">
        <f t="shared" si="62"/>
        <v>2</v>
      </c>
      <c r="CL159" s="3">
        <f t="shared" si="63"/>
        <v>2</v>
      </c>
      <c r="CM159" s="1">
        <f t="shared" si="75"/>
        <v>2</v>
      </c>
      <c r="CN159" s="1">
        <f t="shared" si="76"/>
        <v>2</v>
      </c>
      <c r="CO159" s="46">
        <v>15</v>
      </c>
      <c r="CP159" s="3">
        <v>87.1</v>
      </c>
      <c r="CQ159" s="3">
        <v>193</v>
      </c>
      <c r="CR159" s="3">
        <v>22</v>
      </c>
      <c r="CS159" s="3">
        <f t="shared" si="77"/>
        <v>39.159999999999997</v>
      </c>
      <c r="CT159">
        <v>9</v>
      </c>
      <c r="CU159" s="48">
        <v>0.9</v>
      </c>
      <c r="CY159" s="15">
        <v>0</v>
      </c>
      <c r="CZ159" s="3">
        <v>0</v>
      </c>
      <c r="DA159" s="3">
        <v>0</v>
      </c>
      <c r="DB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2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5">
        <v>0</v>
      </c>
      <c r="DP159" s="3">
        <v>0</v>
      </c>
      <c r="DQ159" s="3">
        <v>0</v>
      </c>
      <c r="DR159" s="3">
        <v>0</v>
      </c>
      <c r="DS159" s="51">
        <v>0</v>
      </c>
      <c r="DT159" s="3">
        <v>0</v>
      </c>
      <c r="DU159" s="3">
        <v>0</v>
      </c>
      <c r="DV159" s="3">
        <v>0</v>
      </c>
      <c r="DW159" s="3">
        <v>0</v>
      </c>
      <c r="DX159" s="51">
        <v>0</v>
      </c>
      <c r="DY159" s="3">
        <v>0</v>
      </c>
      <c r="DZ159" s="3">
        <v>0</v>
      </c>
      <c r="EA159" s="3">
        <v>0</v>
      </c>
      <c r="EB159" s="3">
        <v>0</v>
      </c>
      <c r="EC159" s="51">
        <v>0</v>
      </c>
      <c r="ED159" s="3">
        <v>0</v>
      </c>
      <c r="EE159" s="1">
        <v>0</v>
      </c>
      <c r="EF159" s="1">
        <v>1</v>
      </c>
      <c r="EG159" s="1">
        <v>1</v>
      </c>
      <c r="EH159" s="3">
        <v>0</v>
      </c>
      <c r="EI159" s="2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2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2" t="s">
        <v>189</v>
      </c>
      <c r="EW159" s="3">
        <v>0</v>
      </c>
      <c r="EX159" s="3">
        <v>0</v>
      </c>
      <c r="EY159" s="3">
        <v>0</v>
      </c>
      <c r="EZ159" s="3">
        <v>0</v>
      </c>
      <c r="FA159" s="3">
        <v>54</v>
      </c>
      <c r="FB159" s="16" t="s">
        <v>189</v>
      </c>
    </row>
    <row r="160" spans="1:158">
      <c r="A160" t="s">
        <v>245</v>
      </c>
      <c r="B160" t="s">
        <v>118</v>
      </c>
      <c r="C160" t="s">
        <v>7</v>
      </c>
      <c r="D160">
        <v>4</v>
      </c>
      <c r="E160" t="s">
        <v>187</v>
      </c>
      <c r="F160" s="2" t="s">
        <v>317</v>
      </c>
      <c r="G160" s="3">
        <v>1105</v>
      </c>
      <c r="H160" s="1">
        <f t="shared" si="78"/>
        <v>48.011049999999997</v>
      </c>
      <c r="I160" s="3">
        <v>58739</v>
      </c>
      <c r="J160" s="1">
        <f t="shared" si="79"/>
        <v>123.58739</v>
      </c>
      <c r="L160" s="3">
        <v>211</v>
      </c>
      <c r="M160" s="3">
        <v>88.9</v>
      </c>
      <c r="N160" s="3">
        <v>302</v>
      </c>
      <c r="O160" s="15">
        <v>70.3</v>
      </c>
      <c r="P160" s="16">
        <v>2.1</v>
      </c>
      <c r="Q160" s="3">
        <v>20</v>
      </c>
      <c r="R160" s="3">
        <v>0</v>
      </c>
      <c r="S160" s="3">
        <v>0</v>
      </c>
      <c r="T160" s="3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0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</v>
      </c>
      <c r="AW160">
        <v>0</v>
      </c>
      <c r="AX160">
        <v>0</v>
      </c>
      <c r="AY160" s="3">
        <f t="shared" si="64"/>
        <v>260</v>
      </c>
      <c r="AZ160" s="3">
        <f t="shared" si="59"/>
        <v>100</v>
      </c>
      <c r="BA160" s="3">
        <f t="shared" si="60"/>
        <v>100</v>
      </c>
      <c r="BB160" s="3">
        <f t="shared" si="65"/>
        <v>0</v>
      </c>
      <c r="BC160" s="3">
        <f t="shared" si="61"/>
        <v>100</v>
      </c>
      <c r="BD160" s="3">
        <f t="shared" si="67"/>
        <v>160</v>
      </c>
      <c r="BE160" s="3">
        <f t="shared" si="68"/>
        <v>160</v>
      </c>
      <c r="BF160" s="3">
        <f t="shared" si="69"/>
        <v>0</v>
      </c>
      <c r="BG160" s="3">
        <f t="shared" si="70"/>
        <v>160</v>
      </c>
      <c r="BH160" s="3">
        <f t="shared" si="71"/>
        <v>260</v>
      </c>
      <c r="BI160" s="3">
        <f t="shared" si="72"/>
        <v>0</v>
      </c>
      <c r="BJ160" s="3">
        <f t="shared" si="66"/>
        <v>0</v>
      </c>
      <c r="BK160" s="15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2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2</v>
      </c>
      <c r="CH160" s="3">
        <v>0</v>
      </c>
      <c r="CI160" s="1">
        <f t="shared" si="73"/>
        <v>4</v>
      </c>
      <c r="CJ160" s="1">
        <f t="shared" si="74"/>
        <v>4</v>
      </c>
      <c r="CK160" s="3">
        <f t="shared" si="62"/>
        <v>2</v>
      </c>
      <c r="CL160" s="3">
        <f t="shared" si="63"/>
        <v>2</v>
      </c>
      <c r="CM160" s="1">
        <f t="shared" si="75"/>
        <v>2</v>
      </c>
      <c r="CN160" s="1">
        <f t="shared" si="76"/>
        <v>2</v>
      </c>
      <c r="CO160" s="46">
        <v>-34.299999999999997</v>
      </c>
      <c r="CP160" s="35">
        <v>35.9</v>
      </c>
      <c r="CQ160" s="35">
        <v>115</v>
      </c>
      <c r="CR160" s="35">
        <v>18</v>
      </c>
      <c r="CS160" s="3">
        <f t="shared" si="77"/>
        <v>26.874000000000002</v>
      </c>
      <c r="CT160" s="46">
        <v>5</v>
      </c>
      <c r="CU160" s="98">
        <v>1</v>
      </c>
      <c r="CY160" s="15">
        <v>0</v>
      </c>
      <c r="CZ160" s="3">
        <v>0</v>
      </c>
      <c r="DA160" s="3">
        <v>0</v>
      </c>
      <c r="DB160" s="3">
        <v>0</v>
      </c>
      <c r="DC160" s="15"/>
      <c r="DD160" s="49">
        <v>0</v>
      </c>
      <c r="DE160" s="49">
        <v>0</v>
      </c>
      <c r="DF160" s="49">
        <v>0</v>
      </c>
      <c r="DG160" s="49">
        <v>0</v>
      </c>
      <c r="DH160" s="49">
        <v>0</v>
      </c>
      <c r="DI160" s="15">
        <v>0</v>
      </c>
      <c r="DJ160" s="49">
        <v>0</v>
      </c>
      <c r="DK160" s="49">
        <v>0</v>
      </c>
      <c r="DL160" s="49">
        <v>0</v>
      </c>
      <c r="DM160" s="49">
        <v>0</v>
      </c>
      <c r="DN160" s="49">
        <v>0</v>
      </c>
      <c r="DO160" s="35">
        <v>0</v>
      </c>
      <c r="DP160" s="3">
        <v>0</v>
      </c>
      <c r="DQ160" s="3">
        <v>0</v>
      </c>
      <c r="DR160" s="3">
        <v>0</v>
      </c>
      <c r="DS160" s="51">
        <v>0</v>
      </c>
      <c r="DT160" s="3">
        <v>0</v>
      </c>
      <c r="DU160" s="3">
        <v>0</v>
      </c>
      <c r="DV160" s="3">
        <v>0</v>
      </c>
      <c r="DW160" s="3">
        <v>0</v>
      </c>
      <c r="DX160" s="51">
        <v>0</v>
      </c>
      <c r="DY160" s="3">
        <v>0</v>
      </c>
      <c r="DZ160" s="3">
        <v>0</v>
      </c>
      <c r="EA160" s="3">
        <v>0</v>
      </c>
      <c r="EB160" s="3">
        <v>0</v>
      </c>
      <c r="EC160" s="51">
        <v>0</v>
      </c>
      <c r="ED160" s="15">
        <v>1</v>
      </c>
      <c r="EE160" s="15">
        <v>0</v>
      </c>
      <c r="EF160" s="15">
        <v>3</v>
      </c>
      <c r="EG160" s="49">
        <v>0</v>
      </c>
      <c r="EH160" s="49">
        <v>0</v>
      </c>
      <c r="EI160" s="15">
        <v>0</v>
      </c>
      <c r="EJ160" s="49">
        <v>0</v>
      </c>
      <c r="EK160" s="15">
        <v>1</v>
      </c>
      <c r="EL160" s="49">
        <v>0</v>
      </c>
      <c r="EM160" s="49">
        <v>0</v>
      </c>
      <c r="EN160" s="49">
        <v>0</v>
      </c>
      <c r="EO160" s="15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2" t="s">
        <v>189</v>
      </c>
      <c r="EW160" s="3">
        <v>0</v>
      </c>
      <c r="EX160" s="3">
        <v>0</v>
      </c>
      <c r="EY160" s="3">
        <v>0</v>
      </c>
      <c r="EZ160" s="3">
        <v>0</v>
      </c>
      <c r="FA160" s="3">
        <v>55</v>
      </c>
      <c r="FB160" s="16" t="s">
        <v>189</v>
      </c>
    </row>
    <row r="161" spans="1:158">
      <c r="A161" t="s">
        <v>245</v>
      </c>
      <c r="B161" t="s">
        <v>118</v>
      </c>
      <c r="C161" t="s">
        <v>7</v>
      </c>
      <c r="D161">
        <v>5</v>
      </c>
      <c r="E161" t="s">
        <v>186</v>
      </c>
      <c r="F161" s="2" t="s">
        <v>316</v>
      </c>
      <c r="G161" s="3">
        <v>1191</v>
      </c>
      <c r="H161" s="1">
        <f t="shared" si="78"/>
        <v>48.01191</v>
      </c>
      <c r="I161" s="3">
        <v>58690</v>
      </c>
      <c r="J161" s="1">
        <f t="shared" si="79"/>
        <v>123.5869</v>
      </c>
      <c r="L161" s="3">
        <v>183</v>
      </c>
      <c r="M161" s="3">
        <v>56.6</v>
      </c>
      <c r="N161" s="3">
        <v>784</v>
      </c>
      <c r="O161" s="15">
        <v>46.8</v>
      </c>
      <c r="P161" s="16">
        <v>1.3</v>
      </c>
      <c r="Q161" s="3">
        <v>20</v>
      </c>
      <c r="R161" s="3">
        <v>0</v>
      </c>
      <c r="S161" s="3">
        <v>0</v>
      </c>
      <c r="T161" s="3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</v>
      </c>
      <c r="AN161">
        <v>6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 s="3">
        <f t="shared" si="64"/>
        <v>380</v>
      </c>
      <c r="AZ161" s="3">
        <f t="shared" si="59"/>
        <v>0</v>
      </c>
      <c r="BA161" s="3">
        <f t="shared" si="60"/>
        <v>0</v>
      </c>
      <c r="BB161" s="3">
        <f t="shared" si="65"/>
        <v>0</v>
      </c>
      <c r="BC161" s="3">
        <f t="shared" si="61"/>
        <v>0</v>
      </c>
      <c r="BD161" s="3">
        <f t="shared" si="67"/>
        <v>240</v>
      </c>
      <c r="BE161" s="3">
        <f t="shared" si="68"/>
        <v>360</v>
      </c>
      <c r="BF161" s="3">
        <f t="shared" si="69"/>
        <v>140</v>
      </c>
      <c r="BG161" s="3">
        <f t="shared" si="70"/>
        <v>380</v>
      </c>
      <c r="BH161" s="3">
        <f t="shared" si="71"/>
        <v>240</v>
      </c>
      <c r="BI161" s="3">
        <f t="shared" si="72"/>
        <v>120</v>
      </c>
      <c r="BJ161" s="3">
        <f t="shared" si="66"/>
        <v>20</v>
      </c>
      <c r="BK161" s="15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3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1">
        <f t="shared" si="73"/>
        <v>3</v>
      </c>
      <c r="CJ161" s="1">
        <f t="shared" si="74"/>
        <v>3</v>
      </c>
      <c r="CK161" s="3">
        <f t="shared" si="62"/>
        <v>0</v>
      </c>
      <c r="CL161" s="3">
        <f t="shared" si="63"/>
        <v>0</v>
      </c>
      <c r="CM161" s="1">
        <f t="shared" si="75"/>
        <v>3</v>
      </c>
      <c r="CN161" s="1">
        <f t="shared" si="76"/>
        <v>3</v>
      </c>
      <c r="CO161" s="46">
        <v>-16.600000000000001</v>
      </c>
      <c r="CP161" s="3">
        <v>60.7</v>
      </c>
      <c r="CQ161" s="3">
        <v>157</v>
      </c>
      <c r="CR161" s="3">
        <v>27</v>
      </c>
      <c r="CS161" s="3">
        <f t="shared" si="77"/>
        <v>46.872</v>
      </c>
      <c r="CT161">
        <v>6</v>
      </c>
      <c r="CU161" s="48">
        <v>0.9</v>
      </c>
      <c r="CY161" s="15">
        <v>0</v>
      </c>
      <c r="CZ161" s="3">
        <v>0</v>
      </c>
      <c r="DA161" s="3">
        <v>0</v>
      </c>
      <c r="DB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1">
        <v>0</v>
      </c>
      <c r="DJ161" s="49">
        <v>0</v>
      </c>
      <c r="DK161" s="49">
        <v>0</v>
      </c>
      <c r="DL161" s="49">
        <v>0</v>
      </c>
      <c r="DM161" s="49">
        <v>0</v>
      </c>
      <c r="DN161" s="49">
        <v>0</v>
      </c>
      <c r="DO161" s="35">
        <v>0</v>
      </c>
      <c r="DP161" s="3">
        <v>0</v>
      </c>
      <c r="DQ161" s="3">
        <v>0</v>
      </c>
      <c r="DR161" s="3">
        <v>0</v>
      </c>
      <c r="DS161" s="51">
        <v>0</v>
      </c>
      <c r="DT161" s="3">
        <v>0</v>
      </c>
      <c r="DU161" s="3">
        <v>0</v>
      </c>
      <c r="DV161" s="3">
        <v>0</v>
      </c>
      <c r="DW161" s="3">
        <v>0</v>
      </c>
      <c r="DX161" s="51">
        <v>0</v>
      </c>
      <c r="DY161" s="3">
        <v>0</v>
      </c>
      <c r="DZ161" s="3">
        <v>0</v>
      </c>
      <c r="EA161" s="3">
        <v>0</v>
      </c>
      <c r="EB161" s="3">
        <v>0</v>
      </c>
      <c r="EC161" s="51">
        <v>0</v>
      </c>
      <c r="ED161" s="49">
        <v>0</v>
      </c>
      <c r="EE161" s="15">
        <v>0</v>
      </c>
      <c r="EF161" s="49">
        <v>0</v>
      </c>
      <c r="EG161" s="49">
        <v>0</v>
      </c>
      <c r="EH161" s="49">
        <v>0</v>
      </c>
      <c r="EI161" s="15">
        <v>0</v>
      </c>
      <c r="EJ161" s="49">
        <v>0</v>
      </c>
      <c r="EK161" s="49">
        <v>0</v>
      </c>
      <c r="EL161" s="49">
        <v>0</v>
      </c>
      <c r="EM161" s="49">
        <v>0</v>
      </c>
      <c r="EN161" s="15">
        <v>2</v>
      </c>
      <c r="EO161" s="15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2" t="s">
        <v>189</v>
      </c>
      <c r="EW161" s="3">
        <v>0</v>
      </c>
      <c r="EX161" s="3">
        <v>0</v>
      </c>
      <c r="EY161" s="3">
        <v>0</v>
      </c>
      <c r="EZ161" s="3">
        <v>0</v>
      </c>
      <c r="FA161" s="3">
        <v>56</v>
      </c>
      <c r="FB161" s="16" t="s">
        <v>189</v>
      </c>
    </row>
    <row r="162" spans="1:158">
      <c r="A162" t="s">
        <v>245</v>
      </c>
      <c r="B162" t="s">
        <v>118</v>
      </c>
      <c r="C162" t="s">
        <v>7</v>
      </c>
      <c r="D162">
        <v>5</v>
      </c>
      <c r="E162" t="s">
        <v>187</v>
      </c>
      <c r="F162" s="2" t="s">
        <v>315</v>
      </c>
      <c r="G162" s="3">
        <v>1210</v>
      </c>
      <c r="H162" s="1">
        <f t="shared" si="78"/>
        <v>48.012099999999997</v>
      </c>
      <c r="I162" s="3">
        <v>58678</v>
      </c>
      <c r="J162" s="1">
        <f t="shared" si="79"/>
        <v>123.58678</v>
      </c>
      <c r="L162" s="3">
        <v>226</v>
      </c>
      <c r="M162" s="3">
        <v>72.7</v>
      </c>
      <c r="N162" s="3">
        <v>284</v>
      </c>
      <c r="O162" s="15">
        <v>43.3</v>
      </c>
      <c r="P162" s="16">
        <v>1.3</v>
      </c>
      <c r="Q162" s="3">
        <v>20</v>
      </c>
      <c r="R162" s="3">
        <v>0</v>
      </c>
      <c r="S162" s="3">
        <v>0</v>
      </c>
      <c r="T162" s="3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</v>
      </c>
      <c r="AL162">
        <v>1</v>
      </c>
      <c r="AM162">
        <v>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</v>
      </c>
      <c r="AW162">
        <v>0</v>
      </c>
      <c r="AX162">
        <v>0</v>
      </c>
      <c r="AY162" s="3">
        <f t="shared" si="64"/>
        <v>320</v>
      </c>
      <c r="AZ162" s="3">
        <f t="shared" si="59"/>
        <v>40</v>
      </c>
      <c r="BA162" s="3">
        <f t="shared" si="60"/>
        <v>60</v>
      </c>
      <c r="BB162" s="3">
        <f t="shared" si="65"/>
        <v>40</v>
      </c>
      <c r="BC162" s="3">
        <f t="shared" si="61"/>
        <v>80</v>
      </c>
      <c r="BD162" s="3">
        <f t="shared" si="67"/>
        <v>240</v>
      </c>
      <c r="BE162" s="3">
        <f t="shared" si="68"/>
        <v>240</v>
      </c>
      <c r="BF162" s="3">
        <f t="shared" si="69"/>
        <v>0</v>
      </c>
      <c r="BG162" s="3">
        <f t="shared" si="70"/>
        <v>240</v>
      </c>
      <c r="BH162" s="3">
        <f t="shared" si="71"/>
        <v>280</v>
      </c>
      <c r="BI162" s="3">
        <f t="shared" si="72"/>
        <v>20</v>
      </c>
      <c r="BJ162" s="3">
        <f t="shared" si="66"/>
        <v>20</v>
      </c>
      <c r="BK162" s="15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2</v>
      </c>
      <c r="BX162" s="3">
        <v>0</v>
      </c>
      <c r="BY162" s="3">
        <v>1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1">
        <f t="shared" si="73"/>
        <v>3</v>
      </c>
      <c r="CJ162" s="1">
        <f t="shared" si="74"/>
        <v>3</v>
      </c>
      <c r="CK162" s="3">
        <f t="shared" si="62"/>
        <v>2</v>
      </c>
      <c r="CL162" s="3">
        <f t="shared" si="63"/>
        <v>2</v>
      </c>
      <c r="CM162" s="1">
        <f t="shared" si="75"/>
        <v>1</v>
      </c>
      <c r="CN162" s="1">
        <f t="shared" si="76"/>
        <v>1</v>
      </c>
      <c r="CO162" s="46">
        <v>-11.4</v>
      </c>
      <c r="CP162" s="3">
        <v>21.8</v>
      </c>
      <c r="CQ162" s="3">
        <v>120</v>
      </c>
      <c r="CR162" s="3">
        <v>26</v>
      </c>
      <c r="CS162" s="3">
        <f t="shared" si="77"/>
        <v>34.164000000000001</v>
      </c>
      <c r="CT162">
        <v>3</v>
      </c>
      <c r="CU162" s="48">
        <v>1</v>
      </c>
      <c r="CY162" s="15">
        <v>0</v>
      </c>
      <c r="CZ162" s="3">
        <v>0</v>
      </c>
      <c r="DA162" s="3">
        <v>0</v>
      </c>
      <c r="DB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1">
        <v>0</v>
      </c>
      <c r="DJ162" s="49">
        <v>0</v>
      </c>
      <c r="DK162" s="49">
        <v>0</v>
      </c>
      <c r="DL162" s="49">
        <v>0</v>
      </c>
      <c r="DM162" s="49">
        <v>0</v>
      </c>
      <c r="DN162" s="49">
        <v>0</v>
      </c>
      <c r="DO162" s="35">
        <v>0</v>
      </c>
      <c r="DP162" s="3">
        <v>0</v>
      </c>
      <c r="DQ162" s="3">
        <v>0</v>
      </c>
      <c r="DR162" s="3">
        <v>0</v>
      </c>
      <c r="DS162" s="51">
        <v>0</v>
      </c>
      <c r="DT162" s="3">
        <v>0</v>
      </c>
      <c r="DU162" s="3">
        <v>0</v>
      </c>
      <c r="DV162" s="3">
        <v>0</v>
      </c>
      <c r="DW162" s="3">
        <v>0</v>
      </c>
      <c r="DX162" s="51">
        <v>0</v>
      </c>
      <c r="DY162" s="3">
        <v>0</v>
      </c>
      <c r="DZ162" s="3">
        <v>0</v>
      </c>
      <c r="EA162" s="3">
        <v>0</v>
      </c>
      <c r="EB162" s="3">
        <v>0</v>
      </c>
      <c r="EC162" s="51">
        <v>0</v>
      </c>
      <c r="ED162" s="49">
        <v>0</v>
      </c>
      <c r="EE162" s="15">
        <v>0</v>
      </c>
      <c r="EF162" s="49">
        <v>0</v>
      </c>
      <c r="EG162" s="15">
        <v>11</v>
      </c>
      <c r="EH162" s="49">
        <v>0</v>
      </c>
      <c r="EI162" s="15">
        <v>0</v>
      </c>
      <c r="EJ162" s="49">
        <v>0</v>
      </c>
      <c r="EK162" s="49">
        <v>0</v>
      </c>
      <c r="EL162" s="49">
        <v>0</v>
      </c>
      <c r="EM162" s="49">
        <v>0</v>
      </c>
      <c r="EN162" s="49">
        <v>0</v>
      </c>
      <c r="EO162" s="15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2" t="s">
        <v>189</v>
      </c>
      <c r="EW162" s="3">
        <v>0</v>
      </c>
      <c r="EX162" s="3">
        <v>0</v>
      </c>
      <c r="EY162" s="3">
        <v>0</v>
      </c>
      <c r="EZ162" s="3">
        <v>0</v>
      </c>
      <c r="FA162" s="3">
        <v>57</v>
      </c>
      <c r="FB162" s="16" t="s">
        <v>189</v>
      </c>
    </row>
    <row r="163" spans="1:158">
      <c r="A163" t="s">
        <v>245</v>
      </c>
      <c r="B163" t="s">
        <v>118</v>
      </c>
      <c r="C163" t="s">
        <v>7</v>
      </c>
      <c r="D163">
        <v>6</v>
      </c>
      <c r="E163" t="s">
        <v>186</v>
      </c>
      <c r="F163" s="2" t="s">
        <v>312</v>
      </c>
      <c r="G163" s="3">
        <v>1077</v>
      </c>
      <c r="H163" s="1">
        <f t="shared" si="78"/>
        <v>48.010770000000001</v>
      </c>
      <c r="I163" s="3">
        <v>58887</v>
      </c>
      <c r="J163" s="1">
        <f t="shared" si="79"/>
        <v>123.58887</v>
      </c>
      <c r="L163" s="3">
        <v>190</v>
      </c>
      <c r="M163" s="3">
        <v>68.099999999999994</v>
      </c>
      <c r="N163" s="3">
        <v>280</v>
      </c>
      <c r="O163" s="15">
        <v>39</v>
      </c>
      <c r="P163" s="16">
        <v>1</v>
      </c>
      <c r="Q163" s="3">
        <v>20</v>
      </c>
      <c r="R163" s="3">
        <v>0</v>
      </c>
      <c r="S163" s="3">
        <v>0</v>
      </c>
      <c r="T163" s="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 s="3">
        <f t="shared" ref="AY163:AY174" si="80">SUM(R163:AX163)*Q163</f>
        <v>320</v>
      </c>
      <c r="AZ163" s="3">
        <f t="shared" si="59"/>
        <v>140</v>
      </c>
      <c r="BA163" s="3">
        <f t="shared" si="60"/>
        <v>140</v>
      </c>
      <c r="BB163" s="3">
        <f t="shared" ref="BB163:BB174" si="81">BC163-AZ163</f>
        <v>0</v>
      </c>
      <c r="BC163" s="3">
        <f t="shared" si="61"/>
        <v>140</v>
      </c>
      <c r="BD163" s="3">
        <f t="shared" si="67"/>
        <v>180</v>
      </c>
      <c r="BE163" s="3">
        <f t="shared" si="68"/>
        <v>180</v>
      </c>
      <c r="BF163" s="3">
        <f t="shared" si="69"/>
        <v>0</v>
      </c>
      <c r="BG163" s="3">
        <f t="shared" si="70"/>
        <v>180</v>
      </c>
      <c r="BH163" s="3">
        <f t="shared" si="71"/>
        <v>320</v>
      </c>
      <c r="BI163" s="3">
        <f t="shared" si="72"/>
        <v>0</v>
      </c>
      <c r="BJ163" s="3">
        <f t="shared" ref="BJ163:BJ174" si="82">(T163+W163+Z163+AC163+AF163+AI163+AL163+AO163+AR163+AU163+AX163)*Q163</f>
        <v>0</v>
      </c>
      <c r="BK163" s="15">
        <v>0</v>
      </c>
      <c r="BL163" s="3">
        <v>0</v>
      </c>
      <c r="BM163" s="3">
        <v>0</v>
      </c>
      <c r="BN163" s="3">
        <v>0</v>
      </c>
      <c r="BO163" s="3">
        <v>1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1</v>
      </c>
      <c r="BX163" s="3">
        <v>0</v>
      </c>
      <c r="BY163" s="3">
        <v>3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1">
        <f t="shared" si="73"/>
        <v>5</v>
      </c>
      <c r="CJ163" s="1">
        <f t="shared" si="74"/>
        <v>5</v>
      </c>
      <c r="CK163" s="3">
        <f t="shared" si="62"/>
        <v>1</v>
      </c>
      <c r="CL163" s="3">
        <f t="shared" si="63"/>
        <v>1</v>
      </c>
      <c r="CM163" s="1">
        <f t="shared" si="75"/>
        <v>4</v>
      </c>
      <c r="CN163" s="1">
        <f t="shared" si="76"/>
        <v>4</v>
      </c>
      <c r="CO163" s="46">
        <v>-7.9</v>
      </c>
      <c r="CP163" s="3">
        <v>43.3</v>
      </c>
      <c r="CQ163" s="3">
        <v>86.6</v>
      </c>
      <c r="CR163" s="3">
        <v>30</v>
      </c>
      <c r="CS163" s="3">
        <f t="shared" si="77"/>
        <v>28.35</v>
      </c>
      <c r="CT163">
        <v>4</v>
      </c>
      <c r="CU163" s="48">
        <v>0.5</v>
      </c>
      <c r="CY163" s="15">
        <v>0</v>
      </c>
      <c r="CZ163" s="3">
        <v>0</v>
      </c>
      <c r="DA163" s="3">
        <v>0</v>
      </c>
      <c r="DB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1">
        <v>0</v>
      </c>
      <c r="DJ163" s="49">
        <v>0</v>
      </c>
      <c r="DK163" s="49">
        <v>0</v>
      </c>
      <c r="DL163" s="49">
        <v>0</v>
      </c>
      <c r="DM163" s="49">
        <v>0</v>
      </c>
      <c r="DN163" s="49">
        <v>0</v>
      </c>
      <c r="DO163" s="35">
        <v>0</v>
      </c>
      <c r="DP163" s="3">
        <v>0</v>
      </c>
      <c r="DQ163" s="3">
        <v>0</v>
      </c>
      <c r="DR163" s="3">
        <v>0</v>
      </c>
      <c r="DS163" s="51">
        <v>0</v>
      </c>
      <c r="DT163" s="3">
        <v>0</v>
      </c>
      <c r="DU163" s="3">
        <v>0</v>
      </c>
      <c r="DV163" s="3">
        <v>0</v>
      </c>
      <c r="DW163" s="3">
        <v>0</v>
      </c>
      <c r="DX163" s="51">
        <v>0</v>
      </c>
      <c r="DY163" s="3">
        <v>0</v>
      </c>
      <c r="DZ163" s="3">
        <v>0</v>
      </c>
      <c r="EA163" s="3">
        <v>0</v>
      </c>
      <c r="EB163" s="3">
        <v>0</v>
      </c>
      <c r="EC163" s="51">
        <v>0</v>
      </c>
      <c r="ED163" s="49">
        <v>0</v>
      </c>
      <c r="EE163" s="15">
        <v>0</v>
      </c>
      <c r="EF163" s="49">
        <v>0</v>
      </c>
      <c r="EG163" s="49">
        <v>0</v>
      </c>
      <c r="EH163" s="49">
        <v>0</v>
      </c>
      <c r="EI163" s="15">
        <v>0</v>
      </c>
      <c r="EJ163" s="49">
        <v>0</v>
      </c>
      <c r="EK163" s="15">
        <v>1</v>
      </c>
      <c r="EL163" s="15">
        <v>1</v>
      </c>
      <c r="EM163" s="49">
        <v>0</v>
      </c>
      <c r="EN163" s="15">
        <v>1</v>
      </c>
      <c r="EO163" s="15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2" t="s">
        <v>189</v>
      </c>
      <c r="EW163" s="3">
        <v>0</v>
      </c>
      <c r="EX163" s="3">
        <v>0</v>
      </c>
      <c r="EY163" s="3">
        <v>0</v>
      </c>
      <c r="EZ163" s="3">
        <v>0</v>
      </c>
      <c r="FA163" s="3">
        <v>58</v>
      </c>
      <c r="FB163" s="16" t="s">
        <v>189</v>
      </c>
    </row>
    <row r="164" spans="1:158">
      <c r="A164" t="s">
        <v>245</v>
      </c>
      <c r="B164" t="s">
        <v>118</v>
      </c>
      <c r="C164" t="s">
        <v>7</v>
      </c>
      <c r="D164">
        <v>6</v>
      </c>
      <c r="E164" t="s">
        <v>187</v>
      </c>
      <c r="F164" s="2" t="s">
        <v>314</v>
      </c>
      <c r="G164" s="3">
        <v>1049</v>
      </c>
      <c r="H164" s="1">
        <f t="shared" si="78"/>
        <v>48.010489999999997</v>
      </c>
      <c r="I164" s="3">
        <v>58902</v>
      </c>
      <c r="J164" s="1">
        <f t="shared" si="79"/>
        <v>123.58902</v>
      </c>
      <c r="L164" s="3">
        <v>191</v>
      </c>
      <c r="M164" s="3">
        <v>49.6</v>
      </c>
      <c r="N164" s="3">
        <v>245</v>
      </c>
      <c r="O164" s="15">
        <v>43.9</v>
      </c>
      <c r="P164" s="16">
        <v>1.2</v>
      </c>
      <c r="Q164" s="3">
        <v>20</v>
      </c>
      <c r="R164" s="3">
        <v>0</v>
      </c>
      <c r="S164" s="3">
        <v>0</v>
      </c>
      <c r="T164" s="3">
        <v>0</v>
      </c>
      <c r="U164">
        <v>2</v>
      </c>
      <c r="V164">
        <v>6</v>
      </c>
      <c r="W164">
        <v>1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</v>
      </c>
      <c r="AW164">
        <v>0</v>
      </c>
      <c r="AX164">
        <v>0</v>
      </c>
      <c r="AY164" s="3">
        <f t="shared" si="80"/>
        <v>400</v>
      </c>
      <c r="AZ164" s="3">
        <f t="shared" si="59"/>
        <v>40</v>
      </c>
      <c r="BA164" s="3">
        <f t="shared" si="60"/>
        <v>40</v>
      </c>
      <c r="BB164" s="3">
        <f t="shared" si="81"/>
        <v>0</v>
      </c>
      <c r="BC164" s="3">
        <f t="shared" si="61"/>
        <v>40</v>
      </c>
      <c r="BD164" s="3">
        <f t="shared" si="67"/>
        <v>220</v>
      </c>
      <c r="BE164" s="3">
        <f t="shared" si="68"/>
        <v>340</v>
      </c>
      <c r="BF164" s="3">
        <f t="shared" si="69"/>
        <v>140</v>
      </c>
      <c r="BG164" s="3">
        <f t="shared" si="70"/>
        <v>360</v>
      </c>
      <c r="BH164" s="3">
        <f t="shared" si="71"/>
        <v>260</v>
      </c>
      <c r="BI164" s="3">
        <f t="shared" si="72"/>
        <v>120</v>
      </c>
      <c r="BJ164" s="3">
        <f t="shared" si="82"/>
        <v>20</v>
      </c>
      <c r="BK164" s="15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1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2</v>
      </c>
      <c r="CH164" s="3">
        <v>0</v>
      </c>
      <c r="CI164" s="1">
        <f t="shared" si="73"/>
        <v>3</v>
      </c>
      <c r="CJ164" s="1">
        <f t="shared" si="74"/>
        <v>3</v>
      </c>
      <c r="CK164" s="3">
        <f t="shared" si="62"/>
        <v>1</v>
      </c>
      <c r="CL164" s="3">
        <f t="shared" si="63"/>
        <v>1</v>
      </c>
      <c r="CM164" s="1">
        <f t="shared" si="75"/>
        <v>2</v>
      </c>
      <c r="CN164" s="1">
        <f t="shared" si="76"/>
        <v>2</v>
      </c>
      <c r="CO164" s="46">
        <v>47</v>
      </c>
      <c r="CP164" s="3">
        <v>55.5</v>
      </c>
      <c r="CQ164" s="3">
        <v>150</v>
      </c>
      <c r="CR164" s="3">
        <v>22</v>
      </c>
      <c r="CS164" s="3">
        <f t="shared" si="77"/>
        <v>22.66</v>
      </c>
      <c r="CT164">
        <v>3</v>
      </c>
      <c r="CU164" s="48">
        <v>1</v>
      </c>
      <c r="CW164" t="s">
        <v>313</v>
      </c>
      <c r="CY164" s="15">
        <v>0</v>
      </c>
      <c r="CZ164" s="3">
        <v>0</v>
      </c>
      <c r="DA164" s="3">
        <v>0</v>
      </c>
      <c r="DB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1">
        <v>0</v>
      </c>
      <c r="DJ164" s="49">
        <v>0</v>
      </c>
      <c r="DK164" s="49">
        <v>0</v>
      </c>
      <c r="DL164" s="49">
        <v>0</v>
      </c>
      <c r="DM164" s="49">
        <v>0</v>
      </c>
      <c r="DN164" s="49">
        <v>0</v>
      </c>
      <c r="DO164" s="35">
        <v>0</v>
      </c>
      <c r="DP164" s="3">
        <v>0</v>
      </c>
      <c r="DQ164" s="3">
        <v>0</v>
      </c>
      <c r="DR164" s="3">
        <v>0</v>
      </c>
      <c r="DS164" s="51">
        <v>0</v>
      </c>
      <c r="DT164" s="3">
        <v>0</v>
      </c>
      <c r="DU164" s="3">
        <v>0</v>
      </c>
      <c r="DV164" s="3">
        <v>0</v>
      </c>
      <c r="DW164" s="3">
        <v>0</v>
      </c>
      <c r="DX164" s="51">
        <v>0</v>
      </c>
      <c r="DY164" s="3">
        <v>0</v>
      </c>
      <c r="DZ164" s="3">
        <v>0</v>
      </c>
      <c r="EA164" s="3">
        <v>0</v>
      </c>
      <c r="EB164" s="3">
        <v>0</v>
      </c>
      <c r="EC164" s="51">
        <v>0</v>
      </c>
      <c r="ED164" s="49">
        <v>0</v>
      </c>
      <c r="EE164" s="15">
        <v>0</v>
      </c>
      <c r="EF164" s="49">
        <v>0</v>
      </c>
      <c r="EG164" s="49">
        <v>0</v>
      </c>
      <c r="EH164" s="49">
        <v>0</v>
      </c>
      <c r="EI164" s="15">
        <v>0</v>
      </c>
      <c r="EJ164" s="15">
        <v>1</v>
      </c>
      <c r="EK164" s="49">
        <v>0</v>
      </c>
      <c r="EL164" s="49">
        <v>0</v>
      </c>
      <c r="EM164" s="49">
        <v>0</v>
      </c>
      <c r="EN164" s="49">
        <v>0</v>
      </c>
      <c r="EO164" s="15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2" t="s">
        <v>189</v>
      </c>
      <c r="EW164" s="3">
        <v>0</v>
      </c>
      <c r="EX164" s="3">
        <v>0</v>
      </c>
      <c r="EY164" s="3">
        <v>0</v>
      </c>
      <c r="EZ164" s="3">
        <v>0</v>
      </c>
      <c r="FA164" s="3">
        <v>59</v>
      </c>
      <c r="FB164" s="16" t="s">
        <v>189</v>
      </c>
    </row>
    <row r="165" spans="1:158">
      <c r="A165" t="s">
        <v>245</v>
      </c>
      <c r="B165" t="s">
        <v>118</v>
      </c>
      <c r="C165" t="s">
        <v>7</v>
      </c>
      <c r="D165">
        <v>7</v>
      </c>
      <c r="E165" t="s">
        <v>186</v>
      </c>
      <c r="F165" s="2" t="s">
        <v>311</v>
      </c>
      <c r="G165" s="3">
        <v>979</v>
      </c>
      <c r="H165" s="1">
        <f t="shared" si="78"/>
        <v>48.009790000000002</v>
      </c>
      <c r="I165" s="3">
        <v>58914</v>
      </c>
      <c r="J165" s="1">
        <f t="shared" si="79"/>
        <v>123.58914</v>
      </c>
      <c r="L165" s="3">
        <v>179</v>
      </c>
      <c r="M165" s="3">
        <v>55</v>
      </c>
      <c r="N165" s="3">
        <v>290</v>
      </c>
      <c r="O165" s="15">
        <v>43.5</v>
      </c>
      <c r="P165" s="16">
        <v>1.2</v>
      </c>
      <c r="Q165" s="3">
        <v>20</v>
      </c>
      <c r="R165" s="3">
        <v>0</v>
      </c>
      <c r="S165" s="3">
        <v>0</v>
      </c>
      <c r="T165" s="3">
        <v>0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</v>
      </c>
      <c r="AW165">
        <v>0</v>
      </c>
      <c r="AX165">
        <v>0</v>
      </c>
      <c r="AY165" s="3">
        <f t="shared" si="80"/>
        <v>320</v>
      </c>
      <c r="AZ165" s="3">
        <f t="shared" si="59"/>
        <v>40</v>
      </c>
      <c r="BA165" s="3">
        <f t="shared" si="60"/>
        <v>40</v>
      </c>
      <c r="BB165" s="3">
        <f t="shared" si="81"/>
        <v>0</v>
      </c>
      <c r="BC165" s="3">
        <f t="shared" si="61"/>
        <v>40</v>
      </c>
      <c r="BD165" s="3">
        <f t="shared" si="67"/>
        <v>280</v>
      </c>
      <c r="BE165" s="3">
        <f t="shared" si="68"/>
        <v>280</v>
      </c>
      <c r="BF165" s="3">
        <f t="shared" si="69"/>
        <v>0</v>
      </c>
      <c r="BG165" s="3">
        <f t="shared" si="70"/>
        <v>280</v>
      </c>
      <c r="BH165" s="3">
        <f t="shared" si="71"/>
        <v>320</v>
      </c>
      <c r="BI165" s="3">
        <f t="shared" si="72"/>
        <v>0</v>
      </c>
      <c r="BJ165" s="3">
        <f t="shared" si="82"/>
        <v>0</v>
      </c>
      <c r="BK165" s="15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2</v>
      </c>
      <c r="BX165" s="3">
        <v>0</v>
      </c>
      <c r="BY165" s="3">
        <v>2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1</v>
      </c>
      <c r="CH165" s="3">
        <v>0</v>
      </c>
      <c r="CI165" s="1">
        <f t="shared" si="73"/>
        <v>5</v>
      </c>
      <c r="CJ165" s="1">
        <f t="shared" si="74"/>
        <v>5</v>
      </c>
      <c r="CK165" s="3">
        <f t="shared" si="62"/>
        <v>2</v>
      </c>
      <c r="CL165" s="3">
        <f t="shared" si="63"/>
        <v>2</v>
      </c>
      <c r="CM165" s="1">
        <f t="shared" si="75"/>
        <v>3</v>
      </c>
      <c r="CN165" s="1">
        <f t="shared" si="76"/>
        <v>3</v>
      </c>
      <c r="CO165" s="46">
        <v>0</v>
      </c>
      <c r="CP165" s="3">
        <v>57.1</v>
      </c>
      <c r="CQ165" s="3">
        <v>111</v>
      </c>
      <c r="CR165" s="3">
        <v>32</v>
      </c>
      <c r="CS165" s="3">
        <f t="shared" si="77"/>
        <v>35.520000000000003</v>
      </c>
      <c r="CT165">
        <v>5</v>
      </c>
      <c r="CU165" s="48">
        <v>1</v>
      </c>
      <c r="CY165" s="15">
        <v>0</v>
      </c>
      <c r="CZ165" s="3">
        <v>0</v>
      </c>
      <c r="DA165" s="3">
        <v>0</v>
      </c>
      <c r="DB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1">
        <v>0</v>
      </c>
      <c r="DJ165" s="49">
        <v>0</v>
      </c>
      <c r="DK165" s="49">
        <v>0</v>
      </c>
      <c r="DL165" s="49">
        <v>0</v>
      </c>
      <c r="DM165" s="49">
        <v>0</v>
      </c>
      <c r="DN165" s="49">
        <v>0</v>
      </c>
      <c r="DO165" s="35">
        <v>0</v>
      </c>
      <c r="DP165" s="3">
        <v>0</v>
      </c>
      <c r="DQ165" s="3">
        <v>0</v>
      </c>
      <c r="DR165" s="3">
        <v>0</v>
      </c>
      <c r="DS165" s="51">
        <v>0</v>
      </c>
      <c r="DT165" s="3">
        <v>0</v>
      </c>
      <c r="DU165" s="3">
        <v>0</v>
      </c>
      <c r="DV165" s="3">
        <v>0</v>
      </c>
      <c r="DW165" s="3">
        <v>0</v>
      </c>
      <c r="DX165" s="51">
        <v>0</v>
      </c>
      <c r="DY165" s="3">
        <v>0</v>
      </c>
      <c r="DZ165" s="3">
        <v>0</v>
      </c>
      <c r="EA165" s="3">
        <v>0</v>
      </c>
      <c r="EB165" s="3">
        <v>0</v>
      </c>
      <c r="EC165" s="51">
        <v>0</v>
      </c>
      <c r="ED165" s="49">
        <v>0</v>
      </c>
      <c r="EE165" s="15">
        <v>0</v>
      </c>
      <c r="EF165" s="49">
        <v>0</v>
      </c>
      <c r="EG165" s="49">
        <v>0</v>
      </c>
      <c r="EH165" s="49">
        <v>0</v>
      </c>
      <c r="EI165" s="15">
        <v>0</v>
      </c>
      <c r="EJ165" s="15">
        <v>2</v>
      </c>
      <c r="EK165" s="49">
        <v>0</v>
      </c>
      <c r="EL165" s="49">
        <v>0</v>
      </c>
      <c r="EM165" s="49">
        <v>0</v>
      </c>
      <c r="EN165" s="49">
        <v>0</v>
      </c>
      <c r="EO165" s="15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2" t="s">
        <v>189</v>
      </c>
      <c r="EW165" s="3">
        <v>0</v>
      </c>
      <c r="EX165" s="3">
        <v>0</v>
      </c>
      <c r="EY165" s="3">
        <v>0</v>
      </c>
      <c r="EZ165" s="3">
        <v>0</v>
      </c>
      <c r="FA165" s="3">
        <v>60</v>
      </c>
      <c r="FB165" s="16" t="s">
        <v>189</v>
      </c>
    </row>
    <row r="166" spans="1:158">
      <c r="A166" t="s">
        <v>245</v>
      </c>
      <c r="B166" t="s">
        <v>118</v>
      </c>
      <c r="C166" t="s">
        <v>7</v>
      </c>
      <c r="D166">
        <v>7</v>
      </c>
      <c r="E166" t="s">
        <v>187</v>
      </c>
      <c r="F166" s="2" t="s">
        <v>310</v>
      </c>
      <c r="G166" s="3">
        <v>1012</v>
      </c>
      <c r="H166" s="1">
        <f t="shared" si="78"/>
        <v>48.010120000000001</v>
      </c>
      <c r="I166" s="3">
        <v>58893</v>
      </c>
      <c r="J166" s="1">
        <f t="shared" si="79"/>
        <v>123.58893</v>
      </c>
      <c r="L166" s="3">
        <v>188</v>
      </c>
      <c r="M166" s="3">
        <v>63.5</v>
      </c>
      <c r="N166" s="3">
        <v>282</v>
      </c>
      <c r="O166" s="15">
        <v>49.5</v>
      </c>
      <c r="P166" s="16">
        <v>1.7</v>
      </c>
      <c r="Q166" s="3">
        <v>20</v>
      </c>
      <c r="R166" s="3">
        <v>0</v>
      </c>
      <c r="S166" s="3">
        <v>0</v>
      </c>
      <c r="T166" s="3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 s="3">
        <f t="shared" si="80"/>
        <v>300</v>
      </c>
      <c r="AZ166" s="3">
        <f t="shared" si="59"/>
        <v>20</v>
      </c>
      <c r="BA166" s="3">
        <f t="shared" si="60"/>
        <v>20</v>
      </c>
      <c r="BB166" s="3">
        <f t="shared" si="81"/>
        <v>20</v>
      </c>
      <c r="BC166" s="3">
        <f t="shared" si="61"/>
        <v>40</v>
      </c>
      <c r="BD166" s="3">
        <f t="shared" si="67"/>
        <v>260</v>
      </c>
      <c r="BE166" s="3">
        <f t="shared" si="68"/>
        <v>260</v>
      </c>
      <c r="BF166" s="3">
        <f t="shared" si="69"/>
        <v>0</v>
      </c>
      <c r="BG166" s="3">
        <f t="shared" si="70"/>
        <v>260</v>
      </c>
      <c r="BH166" s="3">
        <f t="shared" si="71"/>
        <v>280</v>
      </c>
      <c r="BI166" s="3">
        <f t="shared" si="72"/>
        <v>0</v>
      </c>
      <c r="BJ166" s="3">
        <f t="shared" si="82"/>
        <v>20</v>
      </c>
      <c r="BK166" s="15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1</v>
      </c>
      <c r="BY166" s="3">
        <v>2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1">
        <f t="shared" si="73"/>
        <v>3</v>
      </c>
      <c r="CJ166" s="1">
        <f t="shared" si="74"/>
        <v>2</v>
      </c>
      <c r="CK166" s="3">
        <f t="shared" si="62"/>
        <v>1</v>
      </c>
      <c r="CL166" s="3">
        <f t="shared" si="63"/>
        <v>0</v>
      </c>
      <c r="CM166" s="1">
        <f t="shared" si="75"/>
        <v>2</v>
      </c>
      <c r="CN166" s="1">
        <f t="shared" si="76"/>
        <v>2</v>
      </c>
      <c r="CO166" s="46">
        <v>-19.7</v>
      </c>
      <c r="CP166" s="3">
        <v>61.5</v>
      </c>
      <c r="CQ166" s="3">
        <v>125</v>
      </c>
      <c r="CR166" s="3">
        <v>26</v>
      </c>
      <c r="CS166" s="3">
        <f t="shared" si="77"/>
        <v>37.622</v>
      </c>
      <c r="CT166">
        <v>3</v>
      </c>
      <c r="CU166" s="48">
        <v>0.4</v>
      </c>
      <c r="CW166" t="s">
        <v>309</v>
      </c>
      <c r="CY166" s="15">
        <v>0</v>
      </c>
      <c r="CZ166" s="3">
        <v>0</v>
      </c>
      <c r="DA166" s="3">
        <v>0</v>
      </c>
      <c r="DB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1">
        <v>0</v>
      </c>
      <c r="DJ166" s="49">
        <v>0</v>
      </c>
      <c r="DK166" s="49">
        <v>0</v>
      </c>
      <c r="DL166" s="49">
        <v>0</v>
      </c>
      <c r="DM166" s="49">
        <v>0</v>
      </c>
      <c r="DN166" s="49">
        <v>0</v>
      </c>
      <c r="DO166" s="35">
        <v>0</v>
      </c>
      <c r="DP166" s="3">
        <v>0</v>
      </c>
      <c r="DQ166" s="3">
        <v>0</v>
      </c>
      <c r="DR166" s="3">
        <v>0</v>
      </c>
      <c r="DS166" s="51">
        <v>0</v>
      </c>
      <c r="DT166" s="3">
        <v>0</v>
      </c>
      <c r="DU166" s="3">
        <v>0</v>
      </c>
      <c r="DV166" s="3">
        <v>0</v>
      </c>
      <c r="DW166" s="3">
        <v>0</v>
      </c>
      <c r="DX166" s="51">
        <v>0</v>
      </c>
      <c r="DY166" s="3">
        <v>0</v>
      </c>
      <c r="DZ166" s="3">
        <v>0</v>
      </c>
      <c r="EA166" s="3">
        <v>0</v>
      </c>
      <c r="EB166" s="3">
        <v>0</v>
      </c>
      <c r="EC166" s="51">
        <v>0</v>
      </c>
      <c r="ED166" s="49">
        <v>0</v>
      </c>
      <c r="EE166" s="15">
        <v>0</v>
      </c>
      <c r="EF166" s="15">
        <v>1</v>
      </c>
      <c r="EG166" s="49">
        <v>0</v>
      </c>
      <c r="EH166" s="49">
        <v>0</v>
      </c>
      <c r="EI166" s="15">
        <v>0</v>
      </c>
      <c r="EJ166" s="49">
        <v>0</v>
      </c>
      <c r="EK166" s="15">
        <v>1</v>
      </c>
      <c r="EL166" s="49">
        <v>0</v>
      </c>
      <c r="EM166" s="49">
        <v>0</v>
      </c>
      <c r="EN166" s="49">
        <v>0</v>
      </c>
      <c r="EO166" s="15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2" t="s">
        <v>189</v>
      </c>
      <c r="EW166" s="3">
        <v>0</v>
      </c>
      <c r="EX166" s="3">
        <v>0</v>
      </c>
      <c r="EY166" s="3">
        <v>0</v>
      </c>
      <c r="EZ166" s="3">
        <v>0</v>
      </c>
      <c r="FA166" s="3">
        <v>61</v>
      </c>
      <c r="FB166" s="16" t="s">
        <v>189</v>
      </c>
    </row>
    <row r="167" spans="1:158">
      <c r="A167" t="s">
        <v>245</v>
      </c>
      <c r="B167" t="s">
        <v>118</v>
      </c>
      <c r="C167" t="s">
        <v>7</v>
      </c>
      <c r="D167">
        <v>8</v>
      </c>
      <c r="E167" t="s">
        <v>186</v>
      </c>
      <c r="F167" s="2" t="s">
        <v>307</v>
      </c>
      <c r="G167" s="3">
        <v>990</v>
      </c>
      <c r="H167" s="1">
        <f t="shared" si="78"/>
        <v>48.009900000000002</v>
      </c>
      <c r="I167" s="3">
        <v>58762</v>
      </c>
      <c r="J167" s="1">
        <f t="shared" si="79"/>
        <v>123.58762</v>
      </c>
      <c r="L167" s="3">
        <v>256</v>
      </c>
      <c r="M167" s="3">
        <v>66.599999999999994</v>
      </c>
      <c r="N167" s="3">
        <v>270</v>
      </c>
      <c r="O167" s="15">
        <v>74.2</v>
      </c>
      <c r="P167" s="16">
        <v>1.2</v>
      </c>
      <c r="Q167" s="3">
        <v>20</v>
      </c>
      <c r="R167" s="3">
        <v>0</v>
      </c>
      <c r="S167" s="3">
        <v>0</v>
      </c>
      <c r="T167" s="3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0</v>
      </c>
      <c r="AL167">
        <v>0</v>
      </c>
      <c r="AM167">
        <v>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</v>
      </c>
      <c r="AW167">
        <v>0</v>
      </c>
      <c r="AX167">
        <v>0</v>
      </c>
      <c r="AY167" s="3">
        <f t="shared" si="80"/>
        <v>340</v>
      </c>
      <c r="AZ167" s="3">
        <f t="shared" si="59"/>
        <v>60</v>
      </c>
      <c r="BA167" s="3">
        <f t="shared" si="60"/>
        <v>60</v>
      </c>
      <c r="BB167" s="3">
        <f t="shared" si="81"/>
        <v>0</v>
      </c>
      <c r="BC167" s="3">
        <f t="shared" si="61"/>
        <v>60</v>
      </c>
      <c r="BD167" s="3">
        <f t="shared" si="67"/>
        <v>280</v>
      </c>
      <c r="BE167" s="3">
        <f t="shared" si="68"/>
        <v>280</v>
      </c>
      <c r="BF167" s="3">
        <f t="shared" si="69"/>
        <v>0</v>
      </c>
      <c r="BG167" s="3">
        <f t="shared" si="70"/>
        <v>280</v>
      </c>
      <c r="BH167" s="3">
        <f t="shared" si="71"/>
        <v>340</v>
      </c>
      <c r="BI167" s="3">
        <f t="shared" si="72"/>
        <v>0</v>
      </c>
      <c r="BJ167" s="3">
        <f t="shared" si="82"/>
        <v>0</v>
      </c>
      <c r="BK167" s="15">
        <v>0</v>
      </c>
      <c r="BL167" s="3">
        <v>0</v>
      </c>
      <c r="BM167" s="3">
        <v>1</v>
      </c>
      <c r="BN167" s="3">
        <v>1</v>
      </c>
      <c r="BO167" s="3">
        <v>4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1</v>
      </c>
      <c r="BX167" s="3">
        <v>0</v>
      </c>
      <c r="BY167" s="3">
        <v>4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2</v>
      </c>
      <c r="CH167" s="3">
        <v>0</v>
      </c>
      <c r="CI167" s="1">
        <f>SUM(BK167:CH167)</f>
        <v>14</v>
      </c>
      <c r="CJ167" s="1">
        <f t="shared" si="74"/>
        <v>12</v>
      </c>
      <c r="CK167" s="3">
        <f t="shared" si="62"/>
        <v>1</v>
      </c>
      <c r="CL167" s="3">
        <f t="shared" si="63"/>
        <v>1</v>
      </c>
      <c r="CM167" s="1">
        <f t="shared" si="75"/>
        <v>13</v>
      </c>
      <c r="CN167" s="1">
        <f t="shared" si="76"/>
        <v>11</v>
      </c>
      <c r="CO167" s="46">
        <v>11.3</v>
      </c>
      <c r="CP167" s="3">
        <v>84.1</v>
      </c>
      <c r="CQ167" s="3">
        <v>147</v>
      </c>
      <c r="CR167" s="3">
        <v>40</v>
      </c>
      <c r="CS167" s="3">
        <f t="shared" si="77"/>
        <v>54.28</v>
      </c>
      <c r="CT167">
        <v>6</v>
      </c>
      <c r="CU167" s="48">
        <v>0.5</v>
      </c>
      <c r="CY167" s="15">
        <v>0</v>
      </c>
      <c r="CZ167" s="3">
        <v>0</v>
      </c>
      <c r="DA167" s="3">
        <v>0</v>
      </c>
      <c r="DB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1">
        <v>0</v>
      </c>
      <c r="DJ167" s="49">
        <v>0</v>
      </c>
      <c r="DK167" s="49">
        <v>0</v>
      </c>
      <c r="DL167" s="49">
        <v>0</v>
      </c>
      <c r="DM167" s="49">
        <v>0</v>
      </c>
      <c r="DN167" s="49">
        <v>0</v>
      </c>
      <c r="DO167" s="35">
        <v>0</v>
      </c>
      <c r="DP167" s="3">
        <v>0</v>
      </c>
      <c r="DQ167" s="3">
        <v>0</v>
      </c>
      <c r="DR167" s="3">
        <v>0</v>
      </c>
      <c r="DS167" s="51">
        <v>0</v>
      </c>
      <c r="DT167" s="3">
        <v>0</v>
      </c>
      <c r="DU167" s="3">
        <v>0</v>
      </c>
      <c r="DV167" s="3">
        <v>0</v>
      </c>
      <c r="DW167" s="3">
        <v>0</v>
      </c>
      <c r="DX167" s="51">
        <v>0</v>
      </c>
      <c r="DY167" s="3">
        <v>0</v>
      </c>
      <c r="DZ167" s="3">
        <v>0</v>
      </c>
      <c r="EA167" s="3">
        <v>0</v>
      </c>
      <c r="EB167" s="3">
        <v>0</v>
      </c>
      <c r="EC167" s="51">
        <v>0</v>
      </c>
      <c r="ED167" s="49">
        <v>0</v>
      </c>
      <c r="EE167" s="15">
        <v>0</v>
      </c>
      <c r="EF167" s="49">
        <v>0</v>
      </c>
      <c r="EG167" s="49">
        <v>0</v>
      </c>
      <c r="EH167" s="49">
        <v>0</v>
      </c>
      <c r="EI167" s="15">
        <v>0</v>
      </c>
      <c r="EJ167" s="49">
        <v>0</v>
      </c>
      <c r="EK167" s="49">
        <v>0</v>
      </c>
      <c r="EL167" s="49">
        <v>0</v>
      </c>
      <c r="EM167" s="49">
        <v>0</v>
      </c>
      <c r="EN167" s="49">
        <v>0</v>
      </c>
      <c r="EO167" s="15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2" t="s">
        <v>189</v>
      </c>
      <c r="EW167" s="3">
        <v>0</v>
      </c>
      <c r="EX167" s="3">
        <v>0</v>
      </c>
      <c r="EY167" s="3">
        <v>0</v>
      </c>
      <c r="EZ167" s="3">
        <v>0</v>
      </c>
      <c r="FA167" s="3">
        <v>62</v>
      </c>
      <c r="FB167" s="16" t="s">
        <v>189</v>
      </c>
    </row>
    <row r="168" spans="1:158">
      <c r="A168" t="s">
        <v>245</v>
      </c>
      <c r="B168" t="s">
        <v>118</v>
      </c>
      <c r="C168" t="s">
        <v>7</v>
      </c>
      <c r="D168">
        <v>8</v>
      </c>
      <c r="E168" t="s">
        <v>187</v>
      </c>
      <c r="F168" s="2" t="s">
        <v>308</v>
      </c>
      <c r="G168" s="3">
        <v>986</v>
      </c>
      <c r="H168" s="1">
        <f t="shared" si="78"/>
        <v>48.009860000000003</v>
      </c>
      <c r="I168" s="3">
        <v>58807</v>
      </c>
      <c r="J168" s="1">
        <f t="shared" si="79"/>
        <v>123.58807</v>
      </c>
      <c r="L168" s="3">
        <v>236</v>
      </c>
      <c r="M168" s="3">
        <v>71.7</v>
      </c>
      <c r="N168" s="3">
        <v>295</v>
      </c>
      <c r="O168" s="15">
        <v>79.900000000000006</v>
      </c>
      <c r="P168" s="16">
        <v>1.7</v>
      </c>
      <c r="Q168" s="3">
        <v>20</v>
      </c>
      <c r="R168" s="3">
        <v>0</v>
      </c>
      <c r="S168" s="3">
        <v>0</v>
      </c>
      <c r="T168" s="3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 s="3">
        <f t="shared" si="80"/>
        <v>240</v>
      </c>
      <c r="AZ168" s="3">
        <f t="shared" si="59"/>
        <v>40</v>
      </c>
      <c r="BA168" s="3">
        <f t="shared" si="60"/>
        <v>40</v>
      </c>
      <c r="BB168" s="3">
        <f t="shared" si="81"/>
        <v>0</v>
      </c>
      <c r="BC168" s="3">
        <f t="shared" si="61"/>
        <v>40</v>
      </c>
      <c r="BD168" s="3">
        <f t="shared" si="67"/>
        <v>200</v>
      </c>
      <c r="BE168" s="3">
        <f t="shared" si="68"/>
        <v>200</v>
      </c>
      <c r="BF168" s="3">
        <f t="shared" si="69"/>
        <v>0</v>
      </c>
      <c r="BG168" s="3">
        <f t="shared" si="70"/>
        <v>200</v>
      </c>
      <c r="BH168" s="3">
        <f t="shared" si="71"/>
        <v>240</v>
      </c>
      <c r="BI168" s="3">
        <f t="shared" si="72"/>
        <v>0</v>
      </c>
      <c r="BJ168" s="3">
        <f t="shared" si="82"/>
        <v>0</v>
      </c>
      <c r="BK168" s="15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1</v>
      </c>
      <c r="BX168" s="3">
        <v>0</v>
      </c>
      <c r="BY168" s="3">
        <v>1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1">
        <f t="shared" si="73"/>
        <v>2</v>
      </c>
      <c r="CJ168" s="1">
        <f t="shared" si="74"/>
        <v>2</v>
      </c>
      <c r="CK168" s="3">
        <f t="shared" si="62"/>
        <v>1</v>
      </c>
      <c r="CL168" s="3">
        <f t="shared" si="63"/>
        <v>1</v>
      </c>
      <c r="CM168" s="1">
        <f t="shared" si="75"/>
        <v>1</v>
      </c>
      <c r="CN168" s="1">
        <f t="shared" si="76"/>
        <v>1</v>
      </c>
      <c r="CO168" s="46">
        <v>-13.6</v>
      </c>
      <c r="CP168" s="3">
        <v>63</v>
      </c>
      <c r="CQ168" s="3">
        <v>166</v>
      </c>
      <c r="CR168" s="3">
        <v>28</v>
      </c>
      <c r="CS168" s="3">
        <f t="shared" si="77"/>
        <v>50.288000000000004</v>
      </c>
      <c r="CT168">
        <v>4</v>
      </c>
      <c r="CU168" s="48">
        <v>0.8</v>
      </c>
      <c r="CY168" s="15">
        <v>0</v>
      </c>
      <c r="CZ168" s="3">
        <v>0</v>
      </c>
      <c r="DA168" s="3">
        <v>0</v>
      </c>
      <c r="DB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1">
        <v>0</v>
      </c>
      <c r="DJ168" s="49">
        <v>0</v>
      </c>
      <c r="DK168" s="49">
        <v>0</v>
      </c>
      <c r="DL168" s="49">
        <v>0</v>
      </c>
      <c r="DM168" s="49">
        <v>0</v>
      </c>
      <c r="DN168" s="49">
        <v>0</v>
      </c>
      <c r="DO168" s="35">
        <v>0</v>
      </c>
      <c r="DP168" s="3">
        <v>0</v>
      </c>
      <c r="DQ168" s="3">
        <v>0</v>
      </c>
      <c r="DR168" s="3">
        <v>0</v>
      </c>
      <c r="DS168" s="51">
        <v>0</v>
      </c>
      <c r="DT168" s="3">
        <v>0</v>
      </c>
      <c r="DU168" s="3">
        <v>0</v>
      </c>
      <c r="DV168" s="3">
        <v>0</v>
      </c>
      <c r="DW168" s="3">
        <v>0</v>
      </c>
      <c r="DX168" s="51">
        <v>0</v>
      </c>
      <c r="DY168" s="3">
        <v>0</v>
      </c>
      <c r="DZ168" s="3">
        <v>0</v>
      </c>
      <c r="EA168" s="3">
        <v>0</v>
      </c>
      <c r="EB168" s="3">
        <v>0</v>
      </c>
      <c r="EC168" s="51">
        <v>0</v>
      </c>
      <c r="ED168" s="49">
        <v>0</v>
      </c>
      <c r="EE168" s="15">
        <v>0</v>
      </c>
      <c r="EF168" s="49">
        <v>0</v>
      </c>
      <c r="EG168" s="49">
        <v>0</v>
      </c>
      <c r="EH168" s="49">
        <v>0</v>
      </c>
      <c r="EI168" s="15">
        <v>0</v>
      </c>
      <c r="EJ168" s="49">
        <v>0</v>
      </c>
      <c r="EK168" s="49">
        <v>0</v>
      </c>
      <c r="EL168" s="49">
        <v>0</v>
      </c>
      <c r="EM168" s="49">
        <v>0</v>
      </c>
      <c r="EN168" s="49">
        <v>0</v>
      </c>
      <c r="EO168" s="15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2" t="s">
        <v>189</v>
      </c>
      <c r="EW168" s="3">
        <v>0</v>
      </c>
      <c r="EX168" s="3">
        <v>0</v>
      </c>
      <c r="EY168" s="3">
        <v>0</v>
      </c>
      <c r="EZ168" s="3">
        <v>0</v>
      </c>
      <c r="FA168" s="3">
        <v>63</v>
      </c>
      <c r="FB168" s="16" t="s">
        <v>189</v>
      </c>
    </row>
    <row r="169" spans="1:158">
      <c r="A169" t="s">
        <v>245</v>
      </c>
      <c r="B169" t="s">
        <v>118</v>
      </c>
      <c r="C169" t="s">
        <v>7</v>
      </c>
      <c r="D169">
        <v>9</v>
      </c>
      <c r="E169" t="s">
        <v>186</v>
      </c>
      <c r="F169" s="2" t="s">
        <v>306</v>
      </c>
      <c r="G169" s="3">
        <v>928</v>
      </c>
      <c r="H169" s="1">
        <f t="shared" si="78"/>
        <v>48.009279999999997</v>
      </c>
      <c r="I169" s="3">
        <v>58865</v>
      </c>
      <c r="J169" s="1">
        <f t="shared" si="79"/>
        <v>123.58865</v>
      </c>
      <c r="L169" s="3">
        <v>232</v>
      </c>
      <c r="M169" s="3">
        <v>41.9</v>
      </c>
      <c r="N169" s="3">
        <v>304</v>
      </c>
      <c r="O169" s="15">
        <v>46.5</v>
      </c>
      <c r="P169" s="16">
        <v>1.4</v>
      </c>
      <c r="Q169" s="3">
        <v>20</v>
      </c>
      <c r="R169" s="3">
        <v>0</v>
      </c>
      <c r="S169" s="3">
        <v>0</v>
      </c>
      <c r="T169" s="3">
        <v>0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 s="3">
        <f t="shared" si="80"/>
        <v>400</v>
      </c>
      <c r="AZ169" s="3">
        <f t="shared" si="59"/>
        <v>100</v>
      </c>
      <c r="BA169" s="3">
        <f t="shared" si="60"/>
        <v>100</v>
      </c>
      <c r="BB169" s="3">
        <f t="shared" si="81"/>
        <v>0</v>
      </c>
      <c r="BC169" s="3">
        <f t="shared" si="61"/>
        <v>100</v>
      </c>
      <c r="BD169" s="3">
        <f t="shared" si="67"/>
        <v>300</v>
      </c>
      <c r="BE169" s="3">
        <f t="shared" si="68"/>
        <v>300</v>
      </c>
      <c r="BF169" s="3">
        <f t="shared" si="69"/>
        <v>0</v>
      </c>
      <c r="BG169" s="3">
        <f t="shared" si="70"/>
        <v>300</v>
      </c>
      <c r="BH169" s="3">
        <f t="shared" si="71"/>
        <v>400</v>
      </c>
      <c r="BI169" s="3">
        <f t="shared" si="72"/>
        <v>0</v>
      </c>
      <c r="BJ169" s="3">
        <f t="shared" si="82"/>
        <v>0</v>
      </c>
      <c r="BK169" s="15">
        <v>0</v>
      </c>
      <c r="BL169" s="3">
        <v>0</v>
      </c>
      <c r="BM169" s="3">
        <v>1</v>
      </c>
      <c r="BN169" s="3">
        <v>0</v>
      </c>
      <c r="BO169" s="3">
        <v>1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1</v>
      </c>
      <c r="BX169" s="3">
        <v>0</v>
      </c>
      <c r="BY169" s="3">
        <v>2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2</v>
      </c>
      <c r="CH169" s="3">
        <v>0</v>
      </c>
      <c r="CI169" s="1">
        <f t="shared" si="73"/>
        <v>7</v>
      </c>
      <c r="CJ169" s="1">
        <f t="shared" si="74"/>
        <v>7</v>
      </c>
      <c r="CK169" s="3">
        <f t="shared" si="62"/>
        <v>1</v>
      </c>
      <c r="CL169" s="3">
        <f t="shared" si="63"/>
        <v>1</v>
      </c>
      <c r="CM169" s="1">
        <f t="shared" si="75"/>
        <v>6</v>
      </c>
      <c r="CN169" s="1">
        <f t="shared" si="76"/>
        <v>6</v>
      </c>
      <c r="CO169" s="46">
        <v>-58.9</v>
      </c>
      <c r="CP169" s="3">
        <v>39.6</v>
      </c>
      <c r="CQ169" s="3">
        <v>119</v>
      </c>
      <c r="CR169" s="29" t="s">
        <v>305</v>
      </c>
      <c r="CS169" s="28">
        <f>(CQ169-CO169)/100 *23.5</f>
        <v>41.8065</v>
      </c>
      <c r="CT169">
        <v>5</v>
      </c>
      <c r="CU169" s="48">
        <v>0.75</v>
      </c>
      <c r="CY169" s="15">
        <v>0</v>
      </c>
      <c r="CZ169" s="3">
        <v>0</v>
      </c>
      <c r="DA169" s="3">
        <v>0</v>
      </c>
      <c r="DB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1">
        <v>0</v>
      </c>
      <c r="DJ169" s="49">
        <v>0</v>
      </c>
      <c r="DK169" s="49">
        <v>0</v>
      </c>
      <c r="DL169" s="49">
        <v>0</v>
      </c>
      <c r="DM169" s="49">
        <v>0</v>
      </c>
      <c r="DN169" s="49">
        <v>0</v>
      </c>
      <c r="DO169" s="35">
        <v>0</v>
      </c>
      <c r="DP169" s="3">
        <v>0</v>
      </c>
      <c r="DQ169" s="3">
        <v>0</v>
      </c>
      <c r="DR169" s="3">
        <v>0</v>
      </c>
      <c r="DS169" s="51">
        <v>0</v>
      </c>
      <c r="DT169" s="3">
        <v>0</v>
      </c>
      <c r="DU169" s="3">
        <v>0</v>
      </c>
      <c r="DV169" s="3">
        <v>0</v>
      </c>
      <c r="DW169" s="3">
        <v>0</v>
      </c>
      <c r="DX169" s="51">
        <v>0</v>
      </c>
      <c r="DY169" s="3">
        <v>0</v>
      </c>
      <c r="DZ169" s="3">
        <v>0</v>
      </c>
      <c r="EA169" s="3">
        <v>0</v>
      </c>
      <c r="EB169" s="3">
        <v>0</v>
      </c>
      <c r="EC169" s="51">
        <v>0</v>
      </c>
      <c r="ED169" s="49">
        <v>0</v>
      </c>
      <c r="EE169" s="15">
        <v>0</v>
      </c>
      <c r="EF169" s="49">
        <v>0</v>
      </c>
      <c r="EG169" s="49">
        <v>0</v>
      </c>
      <c r="EH169" s="49">
        <v>0</v>
      </c>
      <c r="EI169" s="15">
        <v>0</v>
      </c>
      <c r="EJ169" s="49">
        <v>0</v>
      </c>
      <c r="EK169" s="49">
        <v>0</v>
      </c>
      <c r="EL169" s="49">
        <v>0</v>
      </c>
      <c r="EM169" s="15">
        <v>1</v>
      </c>
      <c r="EN169" s="15">
        <v>1</v>
      </c>
      <c r="EO169" s="15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2" t="s">
        <v>189</v>
      </c>
      <c r="EW169" s="3">
        <v>0</v>
      </c>
      <c r="EX169" s="3">
        <v>0</v>
      </c>
      <c r="EY169" s="3">
        <v>0</v>
      </c>
      <c r="EZ169" s="3">
        <v>0</v>
      </c>
      <c r="FA169" s="3">
        <v>64</v>
      </c>
      <c r="FB169" s="16" t="s">
        <v>189</v>
      </c>
    </row>
    <row r="170" spans="1:158">
      <c r="A170" t="s">
        <v>245</v>
      </c>
      <c r="B170" t="s">
        <v>118</v>
      </c>
      <c r="C170" t="s">
        <v>7</v>
      </c>
      <c r="D170">
        <v>9</v>
      </c>
      <c r="E170" t="s">
        <v>187</v>
      </c>
      <c r="F170" s="2" t="s">
        <v>304</v>
      </c>
      <c r="G170" s="3">
        <v>935</v>
      </c>
      <c r="H170" s="1">
        <f t="shared" si="78"/>
        <v>48.009349999999998</v>
      </c>
      <c r="I170" s="3">
        <v>58850</v>
      </c>
      <c r="J170" s="1">
        <f t="shared" si="79"/>
        <v>123.5885</v>
      </c>
      <c r="L170" s="3">
        <v>245</v>
      </c>
      <c r="M170" s="3">
        <v>87</v>
      </c>
      <c r="N170" s="3">
        <v>268</v>
      </c>
      <c r="O170" s="15">
        <v>43.1</v>
      </c>
      <c r="P170" s="16">
        <v>1.1000000000000001</v>
      </c>
      <c r="Q170" s="3">
        <v>20</v>
      </c>
      <c r="R170" s="3">
        <v>0</v>
      </c>
      <c r="S170" s="3">
        <v>0</v>
      </c>
      <c r="T170" s="3">
        <v>0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 s="3">
        <f t="shared" si="80"/>
        <v>180</v>
      </c>
      <c r="AZ170" s="3">
        <f t="shared" si="59"/>
        <v>0</v>
      </c>
      <c r="BA170" s="3">
        <f t="shared" si="60"/>
        <v>0</v>
      </c>
      <c r="BB170" s="3">
        <f t="shared" si="81"/>
        <v>0</v>
      </c>
      <c r="BC170" s="3">
        <f t="shared" si="61"/>
        <v>0</v>
      </c>
      <c r="BD170" s="3">
        <f t="shared" si="67"/>
        <v>180</v>
      </c>
      <c r="BE170" s="3">
        <f t="shared" si="68"/>
        <v>180</v>
      </c>
      <c r="BF170" s="3">
        <f t="shared" si="69"/>
        <v>0</v>
      </c>
      <c r="BG170" s="3">
        <f t="shared" si="70"/>
        <v>180</v>
      </c>
      <c r="BH170" s="3">
        <f t="shared" si="71"/>
        <v>180</v>
      </c>
      <c r="BI170" s="3">
        <f t="shared" si="72"/>
        <v>0</v>
      </c>
      <c r="BJ170" s="3">
        <f t="shared" si="82"/>
        <v>0</v>
      </c>
      <c r="BK170" s="15">
        <v>0</v>
      </c>
      <c r="BL170" s="3">
        <v>0</v>
      </c>
      <c r="BM170" s="3">
        <v>1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1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1">
        <f t="shared" si="73"/>
        <v>2</v>
      </c>
      <c r="CJ170" s="1">
        <f t="shared" si="74"/>
        <v>2</v>
      </c>
      <c r="CK170" s="3">
        <f t="shared" si="62"/>
        <v>0</v>
      </c>
      <c r="CL170" s="3">
        <f t="shared" si="63"/>
        <v>0</v>
      </c>
      <c r="CM170" s="1">
        <f t="shared" si="75"/>
        <v>2</v>
      </c>
      <c r="CN170" s="1">
        <f t="shared" si="76"/>
        <v>2</v>
      </c>
      <c r="CO170" s="46">
        <v>-16.2</v>
      </c>
      <c r="CP170" s="3">
        <v>50.3</v>
      </c>
      <c r="CQ170" s="3">
        <v>110</v>
      </c>
      <c r="CR170" s="3">
        <v>27</v>
      </c>
      <c r="CS170" s="3">
        <f t="shared" si="77"/>
        <v>34.073999999999998</v>
      </c>
      <c r="CT170">
        <v>4</v>
      </c>
      <c r="CU170" s="48">
        <v>0.5</v>
      </c>
      <c r="CW170" t="s">
        <v>303</v>
      </c>
      <c r="CY170" s="15">
        <v>0</v>
      </c>
      <c r="CZ170" s="3">
        <v>0</v>
      </c>
      <c r="DA170" s="3">
        <v>0</v>
      </c>
      <c r="DB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1">
        <v>0</v>
      </c>
      <c r="DJ170" s="49">
        <v>0</v>
      </c>
      <c r="DK170" s="49">
        <v>0</v>
      </c>
      <c r="DL170" s="49">
        <v>0</v>
      </c>
      <c r="DM170" s="49">
        <v>0</v>
      </c>
      <c r="DN170" s="49">
        <v>0</v>
      </c>
      <c r="DO170" s="35">
        <v>0</v>
      </c>
      <c r="DP170" s="3">
        <v>0</v>
      </c>
      <c r="DQ170" s="3">
        <v>0</v>
      </c>
      <c r="DR170" s="3">
        <v>0</v>
      </c>
      <c r="DS170" s="51">
        <v>0</v>
      </c>
      <c r="DT170" s="3">
        <v>0</v>
      </c>
      <c r="DU170" s="3">
        <v>0</v>
      </c>
      <c r="DV170" s="3">
        <v>0</v>
      </c>
      <c r="DW170" s="3">
        <v>0</v>
      </c>
      <c r="DX170" s="51">
        <v>0</v>
      </c>
      <c r="DY170" s="3">
        <v>0</v>
      </c>
      <c r="DZ170" s="3">
        <v>0</v>
      </c>
      <c r="EA170" s="3">
        <v>0</v>
      </c>
      <c r="EB170" s="3">
        <v>0</v>
      </c>
      <c r="EC170" s="51">
        <v>0</v>
      </c>
      <c r="ED170" s="49">
        <v>0</v>
      </c>
      <c r="EE170" s="15">
        <v>0</v>
      </c>
      <c r="EF170" s="49">
        <v>0</v>
      </c>
      <c r="EG170" s="49">
        <v>0</v>
      </c>
      <c r="EH170" s="49">
        <v>0</v>
      </c>
      <c r="EI170" s="15">
        <v>0</v>
      </c>
      <c r="EJ170" s="49">
        <v>0</v>
      </c>
      <c r="EK170" s="15">
        <v>2</v>
      </c>
      <c r="EL170" s="15">
        <v>1</v>
      </c>
      <c r="EM170" s="15">
        <v>2</v>
      </c>
      <c r="EN170" s="49">
        <v>0</v>
      </c>
      <c r="EO170" s="15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2" t="s">
        <v>189</v>
      </c>
      <c r="EW170" s="3">
        <v>0</v>
      </c>
      <c r="EX170" s="3">
        <v>0</v>
      </c>
      <c r="EY170" s="3">
        <v>0</v>
      </c>
      <c r="EZ170" s="3">
        <v>0</v>
      </c>
      <c r="FA170" s="3">
        <v>65</v>
      </c>
      <c r="FB170" s="16" t="s">
        <v>189</v>
      </c>
    </row>
    <row r="171" spans="1:158">
      <c r="A171" t="s">
        <v>245</v>
      </c>
      <c r="B171" t="s">
        <v>118</v>
      </c>
      <c r="C171" t="s">
        <v>7</v>
      </c>
      <c r="D171">
        <v>10</v>
      </c>
      <c r="E171" t="s">
        <v>186</v>
      </c>
      <c r="F171" s="2" t="s">
        <v>301</v>
      </c>
      <c r="G171" s="3">
        <v>957</v>
      </c>
      <c r="H171" s="1">
        <f t="shared" si="78"/>
        <v>48.009569999999997</v>
      </c>
      <c r="I171" s="3">
        <v>58766</v>
      </c>
      <c r="J171" s="1">
        <f t="shared" si="79"/>
        <v>123.58766</v>
      </c>
      <c r="L171" s="3">
        <v>267</v>
      </c>
      <c r="M171" s="3">
        <v>76.5</v>
      </c>
      <c r="N171" s="3">
        <v>280</v>
      </c>
      <c r="O171" s="15">
        <v>54.4</v>
      </c>
      <c r="P171" s="16">
        <v>1.1000000000000001</v>
      </c>
      <c r="Q171" s="3">
        <v>20</v>
      </c>
      <c r="R171" s="3">
        <v>0</v>
      </c>
      <c r="S171" s="3">
        <v>0</v>
      </c>
      <c r="T171" s="3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</v>
      </c>
      <c r="AK171">
        <v>0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3">
        <f t="shared" si="80"/>
        <v>240</v>
      </c>
      <c r="AZ171" s="3">
        <f t="shared" si="59"/>
        <v>160</v>
      </c>
      <c r="BA171" s="3">
        <f t="shared" si="60"/>
        <v>160</v>
      </c>
      <c r="BB171" s="3">
        <f t="shared" si="81"/>
        <v>0</v>
      </c>
      <c r="BC171" s="3">
        <f t="shared" si="61"/>
        <v>160</v>
      </c>
      <c r="BD171" s="3">
        <f t="shared" si="67"/>
        <v>80</v>
      </c>
      <c r="BE171" s="3">
        <f t="shared" si="68"/>
        <v>80</v>
      </c>
      <c r="BF171" s="3">
        <f t="shared" si="69"/>
        <v>0</v>
      </c>
      <c r="BG171" s="3">
        <f t="shared" si="70"/>
        <v>80</v>
      </c>
      <c r="BH171" s="3">
        <f t="shared" si="71"/>
        <v>240</v>
      </c>
      <c r="BI171" s="3">
        <f t="shared" si="72"/>
        <v>0</v>
      </c>
      <c r="BJ171" s="3">
        <f t="shared" si="82"/>
        <v>0</v>
      </c>
      <c r="BK171" s="15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3</v>
      </c>
      <c r="BX171" s="3">
        <v>0</v>
      </c>
      <c r="BY171" s="3">
        <v>2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1">
        <f t="shared" si="73"/>
        <v>5</v>
      </c>
      <c r="CJ171" s="1">
        <f t="shared" si="74"/>
        <v>5</v>
      </c>
      <c r="CK171" s="3">
        <f t="shared" si="62"/>
        <v>3</v>
      </c>
      <c r="CL171" s="3">
        <f t="shared" si="63"/>
        <v>3</v>
      </c>
      <c r="CM171" s="1">
        <f t="shared" si="75"/>
        <v>2</v>
      </c>
      <c r="CN171" s="1">
        <f t="shared" si="76"/>
        <v>2</v>
      </c>
      <c r="CO171" s="46">
        <v>-5.5</v>
      </c>
      <c r="CP171" s="3">
        <v>53</v>
      </c>
      <c r="CQ171" s="3">
        <v>130</v>
      </c>
      <c r="CR171" s="3">
        <v>28</v>
      </c>
      <c r="CS171" s="3">
        <f t="shared" si="77"/>
        <v>37.94</v>
      </c>
      <c r="CT171">
        <v>7</v>
      </c>
      <c r="CU171" s="48">
        <v>0.9</v>
      </c>
      <c r="CY171" s="15">
        <v>0</v>
      </c>
      <c r="CZ171" s="3">
        <v>0</v>
      </c>
      <c r="DA171" s="3">
        <v>0</v>
      </c>
      <c r="DB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1">
        <v>0</v>
      </c>
      <c r="DJ171" s="49">
        <v>0</v>
      </c>
      <c r="DK171" s="49">
        <v>0</v>
      </c>
      <c r="DL171" s="49">
        <v>0</v>
      </c>
      <c r="DM171" s="49">
        <v>0</v>
      </c>
      <c r="DN171" s="15">
        <v>1</v>
      </c>
      <c r="DO171" s="35">
        <v>0</v>
      </c>
      <c r="DP171" s="3">
        <v>0</v>
      </c>
      <c r="DQ171" s="3">
        <v>0</v>
      </c>
      <c r="DR171" s="3">
        <v>0</v>
      </c>
      <c r="DS171" s="51">
        <v>0</v>
      </c>
      <c r="DT171" s="3">
        <v>0</v>
      </c>
      <c r="DU171" s="3">
        <v>0</v>
      </c>
      <c r="DV171" s="3">
        <v>0</v>
      </c>
      <c r="DW171" s="3">
        <v>0</v>
      </c>
      <c r="DX171" s="51">
        <v>0</v>
      </c>
      <c r="DY171" s="3">
        <v>0</v>
      </c>
      <c r="DZ171" s="3">
        <v>0</v>
      </c>
      <c r="EA171" s="3">
        <v>0</v>
      </c>
      <c r="EB171" s="3">
        <v>0</v>
      </c>
      <c r="EC171" s="51">
        <v>0</v>
      </c>
      <c r="ED171" s="49">
        <v>0</v>
      </c>
      <c r="EE171" s="15">
        <v>0</v>
      </c>
      <c r="EF171" s="49">
        <v>0</v>
      </c>
      <c r="EG171" s="49">
        <v>0</v>
      </c>
      <c r="EH171" s="15" t="s">
        <v>300</v>
      </c>
      <c r="EI171" s="15">
        <v>0</v>
      </c>
      <c r="EJ171" s="49">
        <v>0</v>
      </c>
      <c r="EK171" s="49">
        <v>0</v>
      </c>
      <c r="EL171" s="49">
        <v>0</v>
      </c>
      <c r="EM171" s="15">
        <v>1</v>
      </c>
      <c r="EN171" s="49">
        <v>0</v>
      </c>
      <c r="EO171" s="15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2" t="s">
        <v>189</v>
      </c>
      <c r="EW171" s="3">
        <v>0</v>
      </c>
      <c r="EX171" s="3">
        <v>0</v>
      </c>
      <c r="EY171" s="3">
        <v>0</v>
      </c>
      <c r="EZ171" s="3">
        <v>0</v>
      </c>
      <c r="FA171" s="3">
        <v>66</v>
      </c>
      <c r="FB171" s="16" t="s">
        <v>189</v>
      </c>
    </row>
    <row r="172" spans="1:158">
      <c r="A172" t="s">
        <v>245</v>
      </c>
      <c r="B172" t="s">
        <v>118</v>
      </c>
      <c r="C172" t="s">
        <v>7</v>
      </c>
      <c r="D172">
        <v>10</v>
      </c>
      <c r="E172" t="s">
        <v>187</v>
      </c>
      <c r="F172" s="2" t="s">
        <v>302</v>
      </c>
      <c r="G172" s="3">
        <v>957</v>
      </c>
      <c r="H172" s="1">
        <f t="shared" si="78"/>
        <v>48.009569999999997</v>
      </c>
      <c r="I172" s="3">
        <v>58752</v>
      </c>
      <c r="J172" s="1">
        <f t="shared" si="79"/>
        <v>123.58752</v>
      </c>
      <c r="L172" s="3">
        <v>285</v>
      </c>
      <c r="M172" s="3">
        <v>70.7</v>
      </c>
      <c r="N172" s="3">
        <v>280</v>
      </c>
      <c r="O172" s="15">
        <v>54.5</v>
      </c>
      <c r="P172" s="16">
        <v>1.1000000000000001</v>
      </c>
      <c r="Q172" s="3">
        <v>20</v>
      </c>
      <c r="R172" s="3">
        <v>0</v>
      </c>
      <c r="S172" s="3">
        <v>0</v>
      </c>
      <c r="T172" s="3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3">
        <f>SUM(R172:AX172)*Q172</f>
        <v>140</v>
      </c>
      <c r="AZ172" s="3">
        <f>Q172*AJ172</f>
        <v>100</v>
      </c>
      <c r="BA172" s="3">
        <f>(AJ172+AK172)*Q172</f>
        <v>100</v>
      </c>
      <c r="BB172" s="3">
        <f>BC172-AZ172</f>
        <v>0</v>
      </c>
      <c r="BC172" s="3">
        <f>SUM(AJ172:AL172)*Q172</f>
        <v>100</v>
      </c>
      <c r="BD172" s="3">
        <f>BH172-AZ172</f>
        <v>40</v>
      </c>
      <c r="BE172" s="3">
        <f>BH172+BI172-BA172</f>
        <v>40</v>
      </c>
      <c r="BF172" s="3">
        <f t="shared" si="69"/>
        <v>0</v>
      </c>
      <c r="BG172" s="3">
        <f t="shared" si="70"/>
        <v>40</v>
      </c>
      <c r="BH172" s="3">
        <f t="shared" si="71"/>
        <v>140</v>
      </c>
      <c r="BI172" s="3">
        <f t="shared" si="72"/>
        <v>0</v>
      </c>
      <c r="BJ172" s="3">
        <f t="shared" si="82"/>
        <v>0</v>
      </c>
      <c r="BK172" s="15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2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1">
        <f t="shared" si="73"/>
        <v>2</v>
      </c>
      <c r="CJ172" s="1">
        <f t="shared" si="74"/>
        <v>2</v>
      </c>
      <c r="CK172" s="3">
        <f t="shared" si="62"/>
        <v>2</v>
      </c>
      <c r="CL172" s="3">
        <f t="shared" si="63"/>
        <v>2</v>
      </c>
      <c r="CM172" s="1">
        <f t="shared" si="75"/>
        <v>0</v>
      </c>
      <c r="CN172" s="1">
        <f t="shared" si="76"/>
        <v>0</v>
      </c>
      <c r="CO172" s="46">
        <v>-30.6</v>
      </c>
      <c r="CP172" s="3">
        <v>43</v>
      </c>
      <c r="CQ172" s="3">
        <v>124</v>
      </c>
      <c r="CR172" s="3">
        <v>25</v>
      </c>
      <c r="CS172" s="3">
        <f t="shared" si="77"/>
        <v>38.65</v>
      </c>
      <c r="CT172">
        <v>2</v>
      </c>
      <c r="CU172" s="48">
        <v>1</v>
      </c>
      <c r="CY172" s="15">
        <v>0</v>
      </c>
      <c r="CZ172" s="3">
        <v>0</v>
      </c>
      <c r="DA172" s="3">
        <v>0</v>
      </c>
      <c r="DB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1">
        <v>0</v>
      </c>
      <c r="DJ172" s="49">
        <v>0</v>
      </c>
      <c r="DK172" s="49">
        <v>0</v>
      </c>
      <c r="DL172" s="49">
        <v>0</v>
      </c>
      <c r="DM172" s="49">
        <v>0</v>
      </c>
      <c r="DN172" s="15">
        <v>5</v>
      </c>
      <c r="DO172" s="35">
        <v>0</v>
      </c>
      <c r="DP172" s="3">
        <v>0</v>
      </c>
      <c r="DQ172" s="3">
        <v>0</v>
      </c>
      <c r="DR172" s="3">
        <v>0</v>
      </c>
      <c r="DS172" s="51">
        <v>0</v>
      </c>
      <c r="DT172" s="3">
        <v>0</v>
      </c>
      <c r="DU172" s="3">
        <v>0</v>
      </c>
      <c r="DV172" s="3">
        <v>0</v>
      </c>
      <c r="DW172" s="3">
        <v>0</v>
      </c>
      <c r="DX172" s="51">
        <v>0</v>
      </c>
      <c r="DY172" s="3">
        <v>0</v>
      </c>
      <c r="DZ172" s="3">
        <v>0</v>
      </c>
      <c r="EA172" s="3">
        <v>0</v>
      </c>
      <c r="EB172" s="3">
        <v>0</v>
      </c>
      <c r="EC172" s="51">
        <v>0</v>
      </c>
      <c r="ED172" s="15">
        <v>4</v>
      </c>
      <c r="EE172" s="15">
        <v>0</v>
      </c>
      <c r="EF172" s="49">
        <v>0</v>
      </c>
      <c r="EG172" s="49">
        <v>0</v>
      </c>
      <c r="EH172" s="49">
        <v>0</v>
      </c>
      <c r="EI172" s="15">
        <v>0</v>
      </c>
      <c r="EJ172" s="49">
        <v>0</v>
      </c>
      <c r="EK172" s="15">
        <v>1</v>
      </c>
      <c r="EL172" s="49">
        <v>0</v>
      </c>
      <c r="EM172" s="49">
        <v>0</v>
      </c>
      <c r="EN172" s="49">
        <v>0</v>
      </c>
      <c r="EO172" s="15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2" t="s">
        <v>189</v>
      </c>
      <c r="EW172" s="3">
        <v>0</v>
      </c>
      <c r="EX172" s="3">
        <v>0</v>
      </c>
      <c r="EY172" s="3">
        <v>0</v>
      </c>
      <c r="EZ172" s="3">
        <v>0</v>
      </c>
      <c r="FA172" s="3">
        <v>67</v>
      </c>
      <c r="FB172" s="16" t="s">
        <v>189</v>
      </c>
    </row>
    <row r="173" spans="1:158">
      <c r="A173" t="s">
        <v>245</v>
      </c>
      <c r="B173" t="s">
        <v>118</v>
      </c>
      <c r="C173" t="s">
        <v>7</v>
      </c>
      <c r="D173">
        <v>11</v>
      </c>
      <c r="E173" t="s">
        <v>186</v>
      </c>
      <c r="F173" s="2" t="s">
        <v>298</v>
      </c>
      <c r="G173" s="3">
        <v>867</v>
      </c>
      <c r="H173" s="1">
        <f t="shared" si="78"/>
        <v>48.008670000000002</v>
      </c>
      <c r="I173" s="3">
        <v>58953</v>
      </c>
      <c r="J173" s="1">
        <f t="shared" si="79"/>
        <v>123.58953</v>
      </c>
      <c r="L173" s="3">
        <v>231</v>
      </c>
      <c r="M173" s="3">
        <v>83.6</v>
      </c>
      <c r="N173" s="3">
        <v>300</v>
      </c>
      <c r="O173" s="15">
        <v>34.299999999999997</v>
      </c>
      <c r="P173" s="16">
        <v>0.09</v>
      </c>
      <c r="Q173" s="3">
        <v>20</v>
      </c>
      <c r="R173" s="3">
        <v>0</v>
      </c>
      <c r="S173" s="3">
        <v>0</v>
      </c>
      <c r="T173" s="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</v>
      </c>
      <c r="AW173">
        <v>0</v>
      </c>
      <c r="AX173">
        <v>0</v>
      </c>
      <c r="AY173" s="3">
        <f t="shared" si="80"/>
        <v>320</v>
      </c>
      <c r="AZ173" s="3">
        <f t="shared" si="59"/>
        <v>20</v>
      </c>
      <c r="BA173" s="3">
        <f t="shared" si="60"/>
        <v>20</v>
      </c>
      <c r="BB173" s="3">
        <f t="shared" si="81"/>
        <v>0</v>
      </c>
      <c r="BC173" s="3">
        <f t="shared" si="61"/>
        <v>20</v>
      </c>
      <c r="BD173" s="3">
        <f t="shared" si="67"/>
        <v>300</v>
      </c>
      <c r="BE173" s="3">
        <f t="shared" si="68"/>
        <v>300</v>
      </c>
      <c r="BF173" s="3">
        <f t="shared" si="69"/>
        <v>0</v>
      </c>
      <c r="BG173" s="3">
        <f t="shared" si="70"/>
        <v>300</v>
      </c>
      <c r="BH173" s="3">
        <f t="shared" si="71"/>
        <v>320</v>
      </c>
      <c r="BI173" s="3">
        <f t="shared" si="72"/>
        <v>0</v>
      </c>
      <c r="BJ173" s="3">
        <f t="shared" si="82"/>
        <v>0</v>
      </c>
      <c r="BK173" s="15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1</v>
      </c>
      <c r="CH173" s="3">
        <v>0</v>
      </c>
      <c r="CI173" s="1">
        <f t="shared" si="73"/>
        <v>2</v>
      </c>
      <c r="CJ173" s="1">
        <f t="shared" si="74"/>
        <v>2</v>
      </c>
      <c r="CK173" s="3">
        <f t="shared" si="62"/>
        <v>0</v>
      </c>
      <c r="CL173" s="3">
        <f t="shared" si="63"/>
        <v>0</v>
      </c>
      <c r="CM173" s="1">
        <f t="shared" si="75"/>
        <v>2</v>
      </c>
      <c r="CN173" s="1">
        <f t="shared" si="76"/>
        <v>2</v>
      </c>
      <c r="CO173" s="46">
        <v>-18.3</v>
      </c>
      <c r="CP173" s="3">
        <v>33.700000000000003</v>
      </c>
      <c r="CQ173" s="3">
        <v>84.6</v>
      </c>
      <c r="CR173" s="3">
        <v>23</v>
      </c>
      <c r="CS173" s="3">
        <f t="shared" si="77"/>
        <v>23.666999999999998</v>
      </c>
      <c r="CT173">
        <v>5</v>
      </c>
      <c r="CU173" s="48">
        <v>0.1</v>
      </c>
      <c r="CY173" s="15">
        <v>0</v>
      </c>
      <c r="CZ173" s="3">
        <v>0</v>
      </c>
      <c r="DA173" s="3">
        <v>0</v>
      </c>
      <c r="DB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1">
        <v>0</v>
      </c>
      <c r="DJ173" s="49">
        <v>0</v>
      </c>
      <c r="DK173" s="49">
        <v>0</v>
      </c>
      <c r="DL173" s="49">
        <v>0</v>
      </c>
      <c r="DM173" s="49">
        <v>0</v>
      </c>
      <c r="DN173" s="49">
        <v>0</v>
      </c>
      <c r="DO173" s="35">
        <v>0</v>
      </c>
      <c r="DP173" s="3">
        <v>0</v>
      </c>
      <c r="DQ173" s="3">
        <v>0</v>
      </c>
      <c r="DR173" s="3">
        <v>0</v>
      </c>
      <c r="DS173" s="51">
        <v>0</v>
      </c>
      <c r="DT173" s="3">
        <v>0</v>
      </c>
      <c r="DU173" s="3">
        <v>0</v>
      </c>
      <c r="DV173" s="3">
        <v>0</v>
      </c>
      <c r="DW173" s="3">
        <v>0</v>
      </c>
      <c r="DX173" s="51">
        <v>0</v>
      </c>
      <c r="DY173" s="3">
        <v>0</v>
      </c>
      <c r="DZ173" s="3">
        <v>0</v>
      </c>
      <c r="EA173" s="3">
        <v>0</v>
      </c>
      <c r="EB173" s="3">
        <v>0</v>
      </c>
      <c r="EC173" s="51">
        <v>0</v>
      </c>
      <c r="ED173" s="49">
        <v>0</v>
      </c>
      <c r="EE173" s="15">
        <v>0</v>
      </c>
      <c r="EF173" s="49">
        <v>0</v>
      </c>
      <c r="EG173" s="15">
        <v>2</v>
      </c>
      <c r="EH173" s="49">
        <v>0</v>
      </c>
      <c r="EI173" s="15">
        <v>0</v>
      </c>
      <c r="EJ173" s="15">
        <v>3</v>
      </c>
      <c r="EK173" s="49">
        <v>0</v>
      </c>
      <c r="EL173" s="49">
        <v>0</v>
      </c>
      <c r="EM173" s="49">
        <v>0</v>
      </c>
      <c r="EN173" s="15">
        <v>1</v>
      </c>
      <c r="EO173" s="15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2" t="s">
        <v>189</v>
      </c>
      <c r="EW173" s="3">
        <v>0</v>
      </c>
      <c r="EX173" s="3">
        <v>0</v>
      </c>
      <c r="EY173" s="3">
        <v>0</v>
      </c>
      <c r="EZ173" s="3">
        <v>0</v>
      </c>
      <c r="FA173" s="3">
        <v>68</v>
      </c>
      <c r="FB173" s="16" t="s">
        <v>189</v>
      </c>
    </row>
    <row r="174" spans="1:158">
      <c r="A174" t="s">
        <v>245</v>
      </c>
      <c r="B174" t="s">
        <v>118</v>
      </c>
      <c r="C174" t="s">
        <v>7</v>
      </c>
      <c r="D174">
        <v>11</v>
      </c>
      <c r="E174" t="s">
        <v>187</v>
      </c>
      <c r="F174" s="2" t="s">
        <v>299</v>
      </c>
      <c r="G174" s="3">
        <v>865</v>
      </c>
      <c r="H174" s="1">
        <f t="shared" si="78"/>
        <v>48.008650000000003</v>
      </c>
      <c r="I174" s="3">
        <v>58960</v>
      </c>
      <c r="J174" s="1">
        <f t="shared" si="79"/>
        <v>123.5896</v>
      </c>
      <c r="L174" s="3">
        <v>233</v>
      </c>
      <c r="M174" s="3">
        <v>78.400000000000006</v>
      </c>
      <c r="N174" s="3">
        <v>308</v>
      </c>
      <c r="O174" s="15">
        <v>31.5</v>
      </c>
      <c r="P174" s="16">
        <v>7.0000000000000007E-2</v>
      </c>
      <c r="Q174" s="3">
        <v>20</v>
      </c>
      <c r="R174" s="3">
        <v>0</v>
      </c>
      <c r="S174" s="3">
        <v>0</v>
      </c>
      <c r="T174" s="3">
        <v>0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</v>
      </c>
      <c r="AK174">
        <v>0</v>
      </c>
      <c r="AL174">
        <v>0</v>
      </c>
      <c r="AM174">
        <v>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0</v>
      </c>
      <c r="AX174">
        <v>0</v>
      </c>
      <c r="AY174" s="3">
        <f t="shared" si="80"/>
        <v>260</v>
      </c>
      <c r="AZ174" s="3">
        <f t="shared" si="59"/>
        <v>60</v>
      </c>
      <c r="BA174" s="3">
        <f t="shared" si="60"/>
        <v>60</v>
      </c>
      <c r="BB174" s="3">
        <f t="shared" si="81"/>
        <v>0</v>
      </c>
      <c r="BC174" s="3">
        <f t="shared" si="61"/>
        <v>60</v>
      </c>
      <c r="BD174" s="3">
        <f t="shared" si="67"/>
        <v>200</v>
      </c>
      <c r="BE174" s="3">
        <f t="shared" si="68"/>
        <v>200</v>
      </c>
      <c r="BF174" s="3">
        <f t="shared" si="69"/>
        <v>0</v>
      </c>
      <c r="BG174" s="3">
        <f t="shared" si="70"/>
        <v>200</v>
      </c>
      <c r="BH174" s="3">
        <f t="shared" si="71"/>
        <v>260</v>
      </c>
      <c r="BI174" s="3">
        <f t="shared" si="72"/>
        <v>0</v>
      </c>
      <c r="BJ174" s="3">
        <f t="shared" si="82"/>
        <v>0</v>
      </c>
      <c r="BK174" s="15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1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1">
        <f t="shared" si="73"/>
        <v>1</v>
      </c>
      <c r="CJ174" s="1">
        <f t="shared" si="74"/>
        <v>1</v>
      </c>
      <c r="CK174" s="3">
        <f t="shared" si="62"/>
        <v>1</v>
      </c>
      <c r="CL174" s="3">
        <f t="shared" si="63"/>
        <v>1</v>
      </c>
      <c r="CM174" s="1">
        <f t="shared" si="75"/>
        <v>0</v>
      </c>
      <c r="CN174" s="1">
        <f t="shared" si="76"/>
        <v>0</v>
      </c>
      <c r="CO174" s="46">
        <v>-21.3</v>
      </c>
      <c r="CP174" s="3">
        <v>18.3</v>
      </c>
      <c r="CQ174" s="3">
        <v>112</v>
      </c>
      <c r="CR174" s="3">
        <v>19</v>
      </c>
      <c r="CS174" s="3">
        <f t="shared" si="77"/>
        <v>25.327000000000002</v>
      </c>
      <c r="CT174">
        <v>3</v>
      </c>
      <c r="CU174" s="48">
        <v>0.1</v>
      </c>
      <c r="CY174" s="15">
        <v>0</v>
      </c>
      <c r="CZ174" s="3">
        <v>0</v>
      </c>
      <c r="DA174" s="3">
        <v>0</v>
      </c>
      <c r="DB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1">
        <v>0</v>
      </c>
      <c r="DJ174" s="49">
        <v>0</v>
      </c>
      <c r="DK174" s="49">
        <v>0</v>
      </c>
      <c r="DL174" s="49">
        <v>0</v>
      </c>
      <c r="DM174" s="49">
        <v>0</v>
      </c>
      <c r="DN174" s="49">
        <v>0</v>
      </c>
      <c r="DO174" s="35">
        <v>0</v>
      </c>
      <c r="DP174" s="3">
        <v>0</v>
      </c>
      <c r="DQ174" s="3">
        <v>0</v>
      </c>
      <c r="DR174" s="3">
        <v>0</v>
      </c>
      <c r="DS174" s="51">
        <v>0</v>
      </c>
      <c r="DT174" s="3">
        <v>0</v>
      </c>
      <c r="DU174" s="3">
        <v>0</v>
      </c>
      <c r="DV174" s="3">
        <v>0</v>
      </c>
      <c r="DW174" s="3">
        <v>0</v>
      </c>
      <c r="DX174" s="51">
        <v>0</v>
      </c>
      <c r="DY174" s="3">
        <v>0</v>
      </c>
      <c r="DZ174" s="3">
        <v>0</v>
      </c>
      <c r="EA174" s="3">
        <v>0</v>
      </c>
      <c r="EB174" s="3">
        <v>0</v>
      </c>
      <c r="EC174" s="51">
        <v>0</v>
      </c>
      <c r="ED174" s="15">
        <v>1</v>
      </c>
      <c r="EE174" s="15">
        <v>0</v>
      </c>
      <c r="EF174" s="49">
        <v>0</v>
      </c>
      <c r="EG174" s="49">
        <v>0</v>
      </c>
      <c r="EH174" s="49">
        <v>0</v>
      </c>
      <c r="EI174" s="15">
        <v>0</v>
      </c>
      <c r="EJ174" s="15">
        <v>2</v>
      </c>
      <c r="EK174" s="15">
        <v>3</v>
      </c>
      <c r="EL174" s="49">
        <v>0</v>
      </c>
      <c r="EM174" s="49">
        <v>0</v>
      </c>
      <c r="EN174" s="49">
        <v>0</v>
      </c>
      <c r="EO174" s="15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2" t="s">
        <v>189</v>
      </c>
      <c r="EW174" s="3">
        <v>0</v>
      </c>
      <c r="EX174" s="3">
        <v>0</v>
      </c>
      <c r="EY174" s="3">
        <v>0</v>
      </c>
      <c r="EZ174" s="3">
        <v>0</v>
      </c>
      <c r="FA174" s="3">
        <v>69</v>
      </c>
      <c r="FB174" s="16" t="s">
        <v>189</v>
      </c>
    </row>
  </sheetData>
  <sortState ref="A3:EH204">
    <sortCondition ref="A3:A204"/>
    <sortCondition ref="B3:B204"/>
    <sortCondition ref="C3:C204"/>
    <sortCondition ref="D3:D204"/>
    <sortCondition ref="E3:E2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5" sqref="D5"/>
    </sheetView>
  </sheetViews>
  <sheetFormatPr baseColWidth="10" defaultColWidth="11" defaultRowHeight="15" x14ac:dyDescent="0"/>
  <cols>
    <col min="2" max="2" width="21" customWidth="1"/>
  </cols>
  <sheetData>
    <row r="1" spans="1:4">
      <c r="A1" t="s">
        <v>68</v>
      </c>
      <c r="B1" t="s">
        <v>526</v>
      </c>
      <c r="C1" t="s">
        <v>527</v>
      </c>
      <c r="D1" t="s">
        <v>25</v>
      </c>
    </row>
    <row r="2" spans="1:4">
      <c r="A2" s="1" t="s">
        <v>43</v>
      </c>
      <c r="B2" t="s">
        <v>69</v>
      </c>
      <c r="C2" t="s">
        <v>176</v>
      </c>
    </row>
    <row r="3" spans="1:4">
      <c r="A3" s="1" t="s">
        <v>70</v>
      </c>
      <c r="B3" t="s">
        <v>71</v>
      </c>
      <c r="C3" t="s">
        <v>177</v>
      </c>
    </row>
    <row r="4" spans="1:4">
      <c r="A4" s="1" t="s">
        <v>44</v>
      </c>
      <c r="B4" t="s">
        <v>73</v>
      </c>
      <c r="C4" t="s">
        <v>178</v>
      </c>
    </row>
    <row r="5" spans="1:4">
      <c r="A5" s="1" t="s">
        <v>117</v>
      </c>
      <c r="B5" t="s">
        <v>175</v>
      </c>
      <c r="C5" t="s">
        <v>179</v>
      </c>
      <c r="D5" t="s">
        <v>180</v>
      </c>
    </row>
    <row r="6" spans="1:4">
      <c r="A6" s="1" t="s">
        <v>72</v>
      </c>
      <c r="B6" t="s">
        <v>173</v>
      </c>
      <c r="C6" t="s">
        <v>181</v>
      </c>
    </row>
    <row r="7" spans="1:4">
      <c r="A7" s="1" t="s">
        <v>118</v>
      </c>
      <c r="B7" t="s">
        <v>182</v>
      </c>
      <c r="C7" t="s">
        <v>183</v>
      </c>
    </row>
    <row r="8" spans="1:4">
      <c r="A8" s="1" t="s">
        <v>119</v>
      </c>
      <c r="B8" t="s">
        <v>184</v>
      </c>
      <c r="C8" t="s">
        <v>185</v>
      </c>
    </row>
    <row r="9" spans="1:4">
      <c r="A9" s="1" t="s">
        <v>80</v>
      </c>
      <c r="B9" t="s">
        <v>174</v>
      </c>
    </row>
    <row r="10" spans="1:4">
      <c r="A10" s="1" t="s">
        <v>84</v>
      </c>
      <c r="B10" t="s">
        <v>85</v>
      </c>
      <c r="C10" t="s">
        <v>86</v>
      </c>
    </row>
    <row r="11" spans="1:4">
      <c r="A11" t="s">
        <v>90</v>
      </c>
      <c r="B11" t="s">
        <v>94</v>
      </c>
    </row>
    <row r="12" spans="1:4">
      <c r="A12" t="s">
        <v>212</v>
      </c>
      <c r="B12" t="s">
        <v>213</v>
      </c>
      <c r="C12" t="s">
        <v>214</v>
      </c>
    </row>
    <row r="13" spans="1:4">
      <c r="A13" s="5" t="s">
        <v>207</v>
      </c>
      <c r="B13" t="s">
        <v>208</v>
      </c>
    </row>
    <row r="14" spans="1:4">
      <c r="A14" t="s">
        <v>419</v>
      </c>
      <c r="B14" t="s">
        <v>420</v>
      </c>
      <c r="C14" t="s">
        <v>421</v>
      </c>
      <c r="D14" t="s">
        <v>422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406"/>
  <sheetViews>
    <sheetView workbookViewId="0">
      <selection activeCell="C41" sqref="C41"/>
    </sheetView>
  </sheetViews>
  <sheetFormatPr baseColWidth="10" defaultColWidth="11" defaultRowHeight="15" x14ac:dyDescent="0"/>
  <sheetData>
    <row r="2" spans="1:3">
      <c r="A2" s="4" t="s">
        <v>514</v>
      </c>
    </row>
    <row r="3" spans="1:3">
      <c r="A3" s="29" t="s">
        <v>240</v>
      </c>
    </row>
    <row r="4" spans="1:3">
      <c r="A4" s="67" t="s">
        <v>460</v>
      </c>
    </row>
    <row r="5" spans="1:3">
      <c r="A5" s="68" t="s">
        <v>461</v>
      </c>
    </row>
    <row r="9" spans="1:3" ht="16" thickBot="1">
      <c r="A9" s="6" t="s">
        <v>48</v>
      </c>
      <c r="C9" t="s">
        <v>168</v>
      </c>
    </row>
    <row r="10" spans="1:3" ht="17" thickTop="1" thickBot="1">
      <c r="A10" s="6" t="s">
        <v>49</v>
      </c>
      <c r="C10" t="s">
        <v>169</v>
      </c>
    </row>
    <row r="11" spans="1:3" ht="17" thickTop="1" thickBot="1">
      <c r="A11" s="6" t="s">
        <v>47</v>
      </c>
      <c r="C11" t="s">
        <v>170</v>
      </c>
    </row>
    <row r="12" spans="1:3" ht="17" thickTop="1" thickBot="1">
      <c r="A12" s="6" t="s">
        <v>24</v>
      </c>
      <c r="C12" t="s">
        <v>171</v>
      </c>
    </row>
    <row r="13" spans="1:3" ht="17" thickTop="1" thickBot="1">
      <c r="A13" s="6" t="s">
        <v>23</v>
      </c>
      <c r="C13" t="s">
        <v>172</v>
      </c>
    </row>
    <row r="14" spans="1:3" ht="16" thickTop="1"/>
    <row r="16" spans="1:3">
      <c r="A16" s="22" t="s">
        <v>116</v>
      </c>
    </row>
    <row r="17" spans="1:3">
      <c r="A17" s="22" t="s">
        <v>225</v>
      </c>
      <c r="C17" t="s">
        <v>223</v>
      </c>
    </row>
    <row r="18" spans="1:3">
      <c r="A18" s="22" t="s">
        <v>224</v>
      </c>
      <c r="C18" t="s">
        <v>226</v>
      </c>
    </row>
    <row r="19" spans="1:3">
      <c r="A19" s="22" t="s">
        <v>227</v>
      </c>
      <c r="C19" t="s">
        <v>228</v>
      </c>
    </row>
    <row r="20" spans="1:3">
      <c r="A20" s="22" t="s">
        <v>229</v>
      </c>
      <c r="C20" t="s">
        <v>230</v>
      </c>
    </row>
    <row r="21" spans="1:3">
      <c r="A21" s="22" t="s">
        <v>231</v>
      </c>
      <c r="C21" t="s">
        <v>232</v>
      </c>
    </row>
    <row r="22" spans="1:3">
      <c r="A22" s="22" t="s">
        <v>233</v>
      </c>
      <c r="C22" t="s">
        <v>234</v>
      </c>
    </row>
    <row r="25" spans="1:3" ht="16" thickBot="1">
      <c r="A25" s="6" t="s">
        <v>0</v>
      </c>
    </row>
    <row r="26" spans="1:3" ht="17" thickTop="1" thickBot="1">
      <c r="A26" s="6" t="s">
        <v>1</v>
      </c>
      <c r="B26" t="s">
        <v>528</v>
      </c>
    </row>
    <row r="27" spans="1:3" ht="17" thickTop="1" thickBot="1">
      <c r="A27" s="6" t="s">
        <v>236</v>
      </c>
      <c r="B27" t="s">
        <v>529</v>
      </c>
    </row>
    <row r="28" spans="1:3" ht="17" thickTop="1" thickBot="1">
      <c r="A28" s="6" t="s">
        <v>3</v>
      </c>
      <c r="B28" t="s">
        <v>530</v>
      </c>
    </row>
    <row r="29" spans="1:3" ht="17" thickTop="1" thickBot="1">
      <c r="A29" s="6" t="s">
        <v>4</v>
      </c>
      <c r="B29" t="s">
        <v>531</v>
      </c>
    </row>
    <row r="30" spans="1:3" ht="17" thickTop="1" thickBot="1">
      <c r="A30" s="6" t="s">
        <v>29</v>
      </c>
      <c r="B30" t="s">
        <v>532</v>
      </c>
    </row>
    <row r="31" spans="1:3" ht="17" thickTop="1" thickBot="1">
      <c r="A31" s="6" t="s">
        <v>9</v>
      </c>
      <c r="B31" t="s">
        <v>533</v>
      </c>
    </row>
    <row r="32" spans="1:3" ht="17" thickTop="1" thickBot="1">
      <c r="A32" s="6" t="s">
        <v>10</v>
      </c>
      <c r="B32" t="s">
        <v>533</v>
      </c>
    </row>
    <row r="33" spans="1:2" ht="17" thickTop="1" thickBot="1">
      <c r="A33" s="6" t="s">
        <v>2</v>
      </c>
      <c r="B33" t="s">
        <v>534</v>
      </c>
    </row>
    <row r="34" spans="1:2" ht="17" thickTop="1" thickBot="1">
      <c r="A34" s="6" t="s">
        <v>11</v>
      </c>
      <c r="B34" t="s">
        <v>535</v>
      </c>
    </row>
    <row r="35" spans="1:2" ht="17" thickTop="1" thickBot="1">
      <c r="A35" s="6" t="s">
        <v>12</v>
      </c>
      <c r="B35" t="s">
        <v>536</v>
      </c>
    </row>
    <row r="36" spans="1:2" ht="17" thickTop="1" thickBot="1">
      <c r="A36" s="13" t="s">
        <v>13</v>
      </c>
      <c r="B36" t="s">
        <v>537</v>
      </c>
    </row>
    <row r="37" spans="1:2" ht="17" thickTop="1" thickBot="1">
      <c r="A37" s="14" t="s">
        <v>14</v>
      </c>
      <c r="B37" t="s">
        <v>538</v>
      </c>
    </row>
    <row r="38" spans="1:2" ht="17" thickTop="1" thickBot="1">
      <c r="A38" s="6" t="s">
        <v>20</v>
      </c>
      <c r="B38" t="s">
        <v>539</v>
      </c>
    </row>
    <row r="39" spans="1:2" ht="17" thickTop="1" thickBot="1">
      <c r="A39" s="6" t="s">
        <v>54</v>
      </c>
    </row>
    <row r="40" spans="1:2" ht="17" thickTop="1" thickBot="1">
      <c r="A40" s="6" t="s">
        <v>55</v>
      </c>
    </row>
    <row r="41" spans="1:2" ht="17" thickTop="1" thickBot="1">
      <c r="A41" s="6" t="s">
        <v>56</v>
      </c>
    </row>
    <row r="42" spans="1:2" ht="17" thickTop="1" thickBot="1">
      <c r="A42" s="6" t="s">
        <v>57</v>
      </c>
    </row>
    <row r="43" spans="1:2" ht="17" thickTop="1" thickBot="1">
      <c r="A43" s="6" t="s">
        <v>58</v>
      </c>
    </row>
    <row r="44" spans="1:2" ht="17" thickTop="1" thickBot="1">
      <c r="A44" s="6" t="s">
        <v>188</v>
      </c>
    </row>
    <row r="45" spans="1:2" ht="17" thickTop="1" thickBot="1">
      <c r="A45" s="6" t="s">
        <v>59</v>
      </c>
    </row>
    <row r="46" spans="1:2" ht="17" thickTop="1" thickBot="1">
      <c r="A46" s="6" t="s">
        <v>60</v>
      </c>
    </row>
    <row r="47" spans="1:2" ht="17" thickTop="1" thickBot="1">
      <c r="A47" s="6" t="s">
        <v>61</v>
      </c>
    </row>
    <row r="48" spans="1:2" ht="17" thickTop="1" thickBot="1">
      <c r="A48" s="6" t="s">
        <v>459</v>
      </c>
    </row>
    <row r="49" spans="1:1" ht="17" thickTop="1" thickBot="1">
      <c r="A49" s="6" t="s">
        <v>458</v>
      </c>
    </row>
    <row r="50" spans="1:1" ht="17" thickTop="1" thickBot="1">
      <c r="A50" s="6" t="s">
        <v>457</v>
      </c>
    </row>
    <row r="51" spans="1:1" ht="17" thickTop="1" thickBot="1">
      <c r="A51" s="6" t="s">
        <v>62</v>
      </c>
    </row>
    <row r="52" spans="1:1" ht="17" thickTop="1" thickBot="1">
      <c r="A52" s="6" t="s">
        <v>63</v>
      </c>
    </row>
    <row r="53" spans="1:1" ht="17" thickTop="1" thickBot="1">
      <c r="A53" s="6" t="s">
        <v>64</v>
      </c>
    </row>
    <row r="54" spans="1:1" ht="17" thickTop="1" thickBot="1">
      <c r="A54" s="6" t="s">
        <v>65</v>
      </c>
    </row>
    <row r="55" spans="1:1" ht="17" thickTop="1" thickBot="1">
      <c r="A55" s="6" t="s">
        <v>66</v>
      </c>
    </row>
    <row r="56" spans="1:1" ht="17" thickTop="1" thickBot="1">
      <c r="A56" s="6" t="s">
        <v>67</v>
      </c>
    </row>
    <row r="57" spans="1:1" ht="17" thickTop="1" thickBot="1">
      <c r="A57" s="6" t="s">
        <v>74</v>
      </c>
    </row>
    <row r="58" spans="1:1" ht="17" thickTop="1" thickBot="1">
      <c r="A58" s="6" t="s">
        <v>75</v>
      </c>
    </row>
    <row r="59" spans="1:1" ht="17" thickTop="1" thickBot="1">
      <c r="A59" s="6" t="s">
        <v>76</v>
      </c>
    </row>
    <row r="60" spans="1:1" ht="17" thickTop="1" thickBot="1">
      <c r="A60" s="6" t="s">
        <v>77</v>
      </c>
    </row>
    <row r="61" spans="1:1" ht="17" thickTop="1" thickBot="1">
      <c r="A61" s="6" t="s">
        <v>78</v>
      </c>
    </row>
    <row r="62" spans="1:1" ht="17" thickTop="1" thickBot="1">
      <c r="A62" s="6" t="s">
        <v>79</v>
      </c>
    </row>
    <row r="63" spans="1:1" ht="17" thickTop="1" thickBot="1">
      <c r="A63" s="6" t="s">
        <v>81</v>
      </c>
    </row>
    <row r="64" spans="1:1" ht="17" thickTop="1" thickBot="1">
      <c r="A64" s="6" t="s">
        <v>83</v>
      </c>
    </row>
    <row r="65" spans="1:1" ht="17" thickTop="1" thickBot="1">
      <c r="A65" s="6" t="s">
        <v>82</v>
      </c>
    </row>
    <row r="66" spans="1:1" ht="17" thickTop="1" thickBot="1">
      <c r="A66" s="6" t="s">
        <v>87</v>
      </c>
    </row>
    <row r="67" spans="1:1" ht="17" thickTop="1" thickBot="1">
      <c r="A67" s="6" t="s">
        <v>88</v>
      </c>
    </row>
    <row r="68" spans="1:1" ht="17" thickTop="1" thickBot="1">
      <c r="A68" s="6" t="s">
        <v>89</v>
      </c>
    </row>
    <row r="69" spans="1:1" ht="17" thickTop="1" thickBot="1">
      <c r="A69" s="6" t="s">
        <v>456</v>
      </c>
    </row>
    <row r="70" spans="1:1" ht="17" thickTop="1" thickBot="1">
      <c r="A70" s="6" t="s">
        <v>455</v>
      </c>
    </row>
    <row r="71" spans="1:1" ht="17" thickTop="1" thickBot="1">
      <c r="A71" s="6" t="s">
        <v>454</v>
      </c>
    </row>
    <row r="72" spans="1:1" ht="17" thickTop="1" thickBot="1">
      <c r="A72" s="6" t="s">
        <v>91</v>
      </c>
    </row>
    <row r="73" spans="1:1" ht="17" thickTop="1" thickBot="1">
      <c r="A73" s="6" t="s">
        <v>92</v>
      </c>
    </row>
    <row r="74" spans="1:1" ht="17" thickTop="1" thickBot="1">
      <c r="A74" s="61" t="s">
        <v>93</v>
      </c>
    </row>
    <row r="75" spans="1:1" ht="17" thickTop="1" thickBot="1">
      <c r="A75" s="6" t="s">
        <v>434</v>
      </c>
    </row>
    <row r="76" spans="1:1" ht="17" thickTop="1" thickBot="1">
      <c r="A76" s="6" t="s">
        <v>515</v>
      </c>
    </row>
    <row r="77" spans="1:1" ht="17" thickTop="1" thickBot="1">
      <c r="A77" s="6" t="s">
        <v>433</v>
      </c>
    </row>
    <row r="78" spans="1:1" ht="17" thickTop="1" thickBot="1">
      <c r="A78" s="6" t="s">
        <v>516</v>
      </c>
    </row>
    <row r="79" spans="1:1" ht="17" thickTop="1" thickBot="1">
      <c r="A79" s="6" t="s">
        <v>505</v>
      </c>
    </row>
    <row r="80" spans="1:1" ht="17" thickTop="1" thickBot="1">
      <c r="A80" s="6" t="s">
        <v>517</v>
      </c>
    </row>
    <row r="81" spans="1:1" ht="17" thickTop="1" thickBot="1">
      <c r="A81" s="6" t="s">
        <v>432</v>
      </c>
    </row>
    <row r="82" spans="1:1" ht="17" thickTop="1" thickBot="1">
      <c r="A82" s="6" t="s">
        <v>518</v>
      </c>
    </row>
    <row r="83" spans="1:1" ht="17" thickTop="1" thickBot="1">
      <c r="A83" s="6" t="s">
        <v>506</v>
      </c>
    </row>
    <row r="84" spans="1:1" ht="17" thickTop="1" thickBot="1">
      <c r="A84" s="6" t="s">
        <v>504</v>
      </c>
    </row>
    <row r="85" spans="1:1" ht="17" thickTop="1" thickBot="1">
      <c r="A85" s="6" t="s">
        <v>507</v>
      </c>
    </row>
    <row r="86" spans="1:1" ht="17" thickTop="1" thickBot="1">
      <c r="A86" s="6" t="s">
        <v>508</v>
      </c>
    </row>
    <row r="87" spans="1:1" ht="17" thickTop="1" thickBot="1">
      <c r="A87" s="6" t="s">
        <v>95</v>
      </c>
    </row>
    <row r="88" spans="1:1" ht="17" thickTop="1" thickBot="1">
      <c r="A88" s="6" t="s">
        <v>104</v>
      </c>
    </row>
    <row r="89" spans="1:1" ht="17" thickTop="1" thickBot="1">
      <c r="A89" s="6" t="s">
        <v>96</v>
      </c>
    </row>
    <row r="90" spans="1:1" ht="17" thickTop="1" thickBot="1">
      <c r="A90" s="6" t="s">
        <v>105</v>
      </c>
    </row>
    <row r="91" spans="1:1" ht="17" thickTop="1" thickBot="1">
      <c r="A91" s="6" t="s">
        <v>97</v>
      </c>
    </row>
    <row r="92" spans="1:1" ht="17" thickTop="1" thickBot="1">
      <c r="A92" s="6" t="s">
        <v>106</v>
      </c>
    </row>
    <row r="93" spans="1:1" ht="17" thickTop="1" thickBot="1">
      <c r="A93" s="6" t="s">
        <v>453</v>
      </c>
    </row>
    <row r="94" spans="1:1" ht="17" thickTop="1" thickBot="1">
      <c r="A94" s="55" t="s">
        <v>452</v>
      </c>
    </row>
    <row r="95" spans="1:1" ht="16" thickBot="1">
      <c r="A95" s="55" t="s">
        <v>451</v>
      </c>
    </row>
    <row r="96" spans="1:1" ht="16" thickBot="1">
      <c r="A96" s="55" t="s">
        <v>450</v>
      </c>
    </row>
    <row r="97" spans="1:1">
      <c r="A97" s="54" t="s">
        <v>98</v>
      </c>
    </row>
    <row r="98" spans="1:1" ht="16" thickBot="1">
      <c r="A98" s="6" t="s">
        <v>107</v>
      </c>
    </row>
    <row r="99" spans="1:1" ht="17" thickTop="1" thickBot="1">
      <c r="A99" s="6" t="s">
        <v>99</v>
      </c>
    </row>
    <row r="100" spans="1:1" ht="17" thickTop="1" thickBot="1">
      <c r="A100" s="6" t="s">
        <v>108</v>
      </c>
    </row>
    <row r="101" spans="1:1" ht="17" thickTop="1" thickBot="1">
      <c r="A101" s="6" t="s">
        <v>100</v>
      </c>
    </row>
    <row r="102" spans="1:1" ht="17" thickTop="1" thickBot="1">
      <c r="A102" s="6" t="s">
        <v>109</v>
      </c>
    </row>
    <row r="103" spans="1:1" ht="17" thickTop="1" thickBot="1">
      <c r="A103" s="6" t="s">
        <v>101</v>
      </c>
    </row>
    <row r="104" spans="1:1" ht="17" thickTop="1" thickBot="1">
      <c r="A104" s="6" t="s">
        <v>110</v>
      </c>
    </row>
    <row r="105" spans="1:1" ht="17" thickTop="1" thickBot="1">
      <c r="A105" s="6" t="s">
        <v>102</v>
      </c>
    </row>
    <row r="106" spans="1:1" ht="17" thickTop="1" thickBot="1">
      <c r="A106" s="6" t="s">
        <v>111</v>
      </c>
    </row>
    <row r="107" spans="1:1" ht="17" thickTop="1" thickBot="1">
      <c r="A107" s="6" t="s">
        <v>449</v>
      </c>
    </row>
    <row r="108" spans="1:1" ht="17" thickTop="1" thickBot="1">
      <c r="A108" s="6" t="s">
        <v>448</v>
      </c>
    </row>
    <row r="109" spans="1:1" ht="17" thickTop="1" thickBot="1">
      <c r="A109" s="6" t="s">
        <v>103</v>
      </c>
    </row>
    <row r="110" spans="1:1" ht="17" thickTop="1" thickBot="1">
      <c r="A110" s="61" t="s">
        <v>112</v>
      </c>
    </row>
    <row r="111" spans="1:1" ht="17" thickTop="1" thickBot="1">
      <c r="A111" s="6" t="s">
        <v>48</v>
      </c>
    </row>
    <row r="112" spans="1:1" ht="17" thickTop="1" thickBot="1">
      <c r="A112" s="6" t="s">
        <v>49</v>
      </c>
    </row>
    <row r="113" spans="1:1" ht="17" thickTop="1" thickBot="1">
      <c r="A113" s="6" t="s">
        <v>47</v>
      </c>
    </row>
    <row r="114" spans="1:1" ht="17" thickTop="1" thickBot="1">
      <c r="A114" s="6" t="s">
        <v>24</v>
      </c>
    </row>
    <row r="115" spans="1:1" ht="17" thickTop="1" thickBot="1">
      <c r="A115" s="6" t="s">
        <v>23</v>
      </c>
    </row>
    <row r="116" spans="1:1" ht="17" thickTop="1" thickBot="1">
      <c r="A116" s="6" t="s">
        <v>237</v>
      </c>
    </row>
    <row r="117" spans="1:1" ht="17" thickTop="1" thickBot="1">
      <c r="A117" s="6" t="s">
        <v>238</v>
      </c>
    </row>
    <row r="118" spans="1:1" ht="17" thickTop="1" thickBot="1">
      <c r="A118" s="61" t="s">
        <v>239</v>
      </c>
    </row>
    <row r="119" spans="1:1" ht="17" thickTop="1" thickBot="1">
      <c r="A119" s="6" t="s">
        <v>123</v>
      </c>
    </row>
    <row r="120" spans="1:1" ht="17" thickTop="1" thickBot="1">
      <c r="A120" s="6" t="s">
        <v>124</v>
      </c>
    </row>
    <row r="121" spans="1:1" ht="17" thickTop="1" thickBot="1">
      <c r="A121" s="6" t="s">
        <v>125</v>
      </c>
    </row>
    <row r="122" spans="1:1" ht="17" thickTop="1" thickBot="1">
      <c r="A122" s="6" t="s">
        <v>126</v>
      </c>
    </row>
    <row r="123" spans="1:1" ht="17" thickTop="1" thickBot="1">
      <c r="A123" s="6" t="s">
        <v>127</v>
      </c>
    </row>
    <row r="124" spans="1:1" ht="17" thickTop="1" thickBot="1">
      <c r="A124" s="6" t="s">
        <v>128</v>
      </c>
    </row>
    <row r="125" spans="1:1" ht="17" thickTop="1" thickBot="1">
      <c r="A125" s="6" t="s">
        <v>129</v>
      </c>
    </row>
    <row r="126" spans="1:1" ht="17" thickTop="1" thickBot="1">
      <c r="A126" s="6" t="s">
        <v>130</v>
      </c>
    </row>
    <row r="127" spans="1:1" ht="17" thickTop="1" thickBot="1">
      <c r="A127" s="6" t="s">
        <v>131</v>
      </c>
    </row>
    <row r="128" spans="1:1" ht="17" thickTop="1" thickBot="1">
      <c r="A128" s="6" t="s">
        <v>222</v>
      </c>
    </row>
    <row r="129" spans="1:1" ht="17" thickTop="1" thickBot="1">
      <c r="A129" s="7" t="s">
        <v>132</v>
      </c>
    </row>
    <row r="130" spans="1:1" ht="17" thickTop="1" thickBot="1">
      <c r="A130" s="6" t="s">
        <v>133</v>
      </c>
    </row>
    <row r="131" spans="1:1" ht="17" thickTop="1" thickBot="1">
      <c r="A131" s="6" t="s">
        <v>134</v>
      </c>
    </row>
    <row r="132" spans="1:1" ht="17" thickTop="1" thickBot="1">
      <c r="A132" s="6" t="s">
        <v>135</v>
      </c>
    </row>
    <row r="133" spans="1:1" ht="17" thickTop="1" thickBot="1">
      <c r="A133" s="6" t="s">
        <v>136</v>
      </c>
    </row>
    <row r="134" spans="1:1" ht="17" thickTop="1" thickBot="1">
      <c r="A134" s="7" t="s">
        <v>137</v>
      </c>
    </row>
    <row r="135" spans="1:1" ht="17" thickTop="1" thickBot="1">
      <c r="A135" s="6" t="s">
        <v>138</v>
      </c>
    </row>
    <row r="136" spans="1:1" ht="17" thickTop="1" thickBot="1">
      <c r="A136" s="6" t="s">
        <v>139</v>
      </c>
    </row>
    <row r="137" spans="1:1" ht="17" thickTop="1" thickBot="1">
      <c r="A137" s="6" t="s">
        <v>140</v>
      </c>
    </row>
    <row r="138" spans="1:1" ht="17" thickTop="1" thickBot="1">
      <c r="A138" s="6" t="s">
        <v>141</v>
      </c>
    </row>
    <row r="139" spans="1:1" ht="17" thickTop="1" thickBot="1">
      <c r="A139" s="7" t="s">
        <v>142</v>
      </c>
    </row>
    <row r="140" spans="1:1" ht="17" thickTop="1" thickBot="1">
      <c r="A140" s="6" t="s">
        <v>143</v>
      </c>
    </row>
    <row r="141" spans="1:1" ht="17" thickTop="1" thickBot="1">
      <c r="A141" s="6" t="s">
        <v>144</v>
      </c>
    </row>
    <row r="142" spans="1:1" ht="17" thickTop="1" thickBot="1">
      <c r="A142" s="6" t="s">
        <v>145</v>
      </c>
    </row>
    <row r="143" spans="1:1" ht="17" thickTop="1" thickBot="1">
      <c r="A143" s="6" t="s">
        <v>146</v>
      </c>
    </row>
    <row r="144" spans="1:1" ht="17" thickTop="1" thickBot="1">
      <c r="A144" s="57" t="s">
        <v>122</v>
      </c>
    </row>
    <row r="145" spans="1:1" ht="17" thickTop="1" thickBot="1">
      <c r="A145" s="6" t="s">
        <v>147</v>
      </c>
    </row>
    <row r="146" spans="1:1" ht="17" thickTop="1" thickBot="1">
      <c r="A146" s="6" t="s">
        <v>148</v>
      </c>
    </row>
    <row r="147" spans="1:1" ht="17" thickTop="1" thickBot="1">
      <c r="A147" s="6" t="s">
        <v>149</v>
      </c>
    </row>
    <row r="148" spans="1:1" ht="17" thickTop="1" thickBot="1">
      <c r="A148" s="6" t="s">
        <v>150</v>
      </c>
    </row>
    <row r="149" spans="1:1" ht="17" thickTop="1" thickBot="1">
      <c r="A149" s="6" t="s">
        <v>120</v>
      </c>
    </row>
    <row r="150" spans="1:1" ht="17" thickTop="1" thickBot="1">
      <c r="A150" s="7" t="s">
        <v>151</v>
      </c>
    </row>
    <row r="151" spans="1:1" ht="17" thickTop="1" thickBot="1">
      <c r="A151" s="6" t="s">
        <v>152</v>
      </c>
    </row>
    <row r="152" spans="1:1" ht="17" thickTop="1" thickBot="1">
      <c r="A152" s="6" t="s">
        <v>153</v>
      </c>
    </row>
    <row r="153" spans="1:1" ht="17" thickTop="1" thickBot="1">
      <c r="A153" s="6" t="s">
        <v>154</v>
      </c>
    </row>
    <row r="154" spans="1:1" ht="17" thickTop="1" thickBot="1">
      <c r="A154" s="6" t="s">
        <v>155</v>
      </c>
    </row>
    <row r="155" spans="1:1" ht="17" thickTop="1" thickBot="1">
      <c r="A155" s="6" t="s">
        <v>121</v>
      </c>
    </row>
    <row r="156" spans="1:1" ht="17" thickTop="1" thickBot="1">
      <c r="A156" s="7" t="s">
        <v>156</v>
      </c>
    </row>
    <row r="157" spans="1:1" ht="17" thickTop="1" thickBot="1">
      <c r="A157" s="6" t="s">
        <v>157</v>
      </c>
    </row>
    <row r="158" spans="1:1" ht="17" thickTop="1" thickBot="1">
      <c r="A158" s="6" t="s">
        <v>158</v>
      </c>
    </row>
    <row r="159" spans="1:1" ht="17" thickTop="1" thickBot="1">
      <c r="A159" s="6" t="s">
        <v>159</v>
      </c>
    </row>
    <row r="160" spans="1:1" ht="17" thickTop="1" thickBot="1">
      <c r="A160" s="6" t="s">
        <v>160</v>
      </c>
    </row>
    <row r="161" spans="1:1" ht="17" thickTop="1" thickBot="1">
      <c r="A161" s="7" t="s">
        <v>165</v>
      </c>
    </row>
    <row r="162" spans="1:1" ht="17" thickTop="1" thickBot="1">
      <c r="A162" s="6" t="s">
        <v>161</v>
      </c>
    </row>
    <row r="163" spans="1:1" ht="17" thickTop="1" thickBot="1">
      <c r="A163" s="6" t="s">
        <v>162</v>
      </c>
    </row>
    <row r="164" spans="1:1" ht="17" thickTop="1" thickBot="1">
      <c r="A164" s="6" t="s">
        <v>163</v>
      </c>
    </row>
    <row r="165" spans="1:1" ht="17" thickTop="1" thickBot="1">
      <c r="A165" s="6" t="s">
        <v>164</v>
      </c>
    </row>
    <row r="166" spans="1:1" ht="17" thickTop="1" thickBot="1">
      <c r="A166" s="7" t="s">
        <v>166</v>
      </c>
    </row>
    <row r="167" spans="1:1" ht="17" thickTop="1" thickBot="1">
      <c r="A167" s="6" t="s">
        <v>447</v>
      </c>
    </row>
    <row r="168" spans="1:1" ht="17" thickTop="1" thickBot="1">
      <c r="A168" s="6" t="s">
        <v>446</v>
      </c>
    </row>
    <row r="169" spans="1:1" ht="17" thickTop="1" thickBot="1">
      <c r="A169" s="6" t="s">
        <v>445</v>
      </c>
    </row>
    <row r="170" spans="1:1" ht="17" thickTop="1" thickBot="1">
      <c r="A170" s="6" t="s">
        <v>444</v>
      </c>
    </row>
    <row r="171" spans="1:1" ht="17" thickTop="1" thickBot="1">
      <c r="A171" s="7" t="s">
        <v>443</v>
      </c>
    </row>
    <row r="172" spans="1:1" ht="17" thickTop="1" thickBot="1">
      <c r="A172" s="6" t="s">
        <v>442</v>
      </c>
    </row>
    <row r="173" spans="1:1" ht="17" thickTop="1" thickBot="1">
      <c r="A173" s="6" t="s">
        <v>441</v>
      </c>
    </row>
    <row r="174" spans="1:1" ht="17" thickTop="1" thickBot="1">
      <c r="A174" s="6" t="s">
        <v>440</v>
      </c>
    </row>
    <row r="175" spans="1:1" ht="17" thickTop="1" thickBot="1">
      <c r="A175" s="6" t="s">
        <v>439</v>
      </c>
    </row>
    <row r="176" spans="1:1" ht="17" thickTop="1" thickBot="1">
      <c r="A176" s="6" t="s">
        <v>438</v>
      </c>
    </row>
    <row r="177" spans="1:1" ht="17" thickTop="1" thickBot="1">
      <c r="A177" s="7" t="s">
        <v>437</v>
      </c>
    </row>
    <row r="178" spans="1:1" ht="17" thickTop="1" thickBot="1">
      <c r="A178" s="6" t="s">
        <v>167</v>
      </c>
    </row>
    <row r="179" spans="1:1" ht="17" thickTop="1" thickBot="1">
      <c r="A179" s="6"/>
    </row>
    <row r="180" spans="1:1" ht="17" thickTop="1" thickBot="1">
      <c r="A180" s="6"/>
    </row>
    <row r="181" spans="1:1" ht="17" thickTop="1" thickBot="1">
      <c r="A181" s="6"/>
    </row>
    <row r="182" spans="1:1" ht="17" thickTop="1" thickBot="1">
      <c r="A182" s="6"/>
    </row>
    <row r="183" spans="1:1" ht="17" thickTop="1" thickBot="1">
      <c r="A183" s="6"/>
    </row>
    <row r="184" spans="1:1" ht="17" thickTop="1" thickBot="1">
      <c r="A184" s="6"/>
    </row>
    <row r="185" spans="1:1" ht="17" thickTop="1" thickBot="1">
      <c r="A185" s="6"/>
    </row>
    <row r="186" spans="1:1" ht="17" thickTop="1" thickBot="1">
      <c r="A186" s="6"/>
    </row>
    <row r="187" spans="1:1" ht="17" thickTop="1" thickBot="1">
      <c r="A187" s="6"/>
    </row>
    <row r="188" spans="1:1" ht="17" thickTop="1" thickBot="1">
      <c r="A188" s="6"/>
    </row>
    <row r="189" spans="1:1" ht="17" thickTop="1" thickBot="1">
      <c r="A189" s="6"/>
    </row>
    <row r="190" spans="1:1" ht="17" thickTop="1" thickBot="1">
      <c r="A190" s="6"/>
    </row>
    <row r="191" spans="1:1" ht="17" thickTop="1" thickBot="1">
      <c r="A191" s="6"/>
    </row>
    <row r="192" spans="1:1" ht="17" thickTop="1" thickBot="1">
      <c r="A192" s="6"/>
    </row>
    <row r="193" spans="1:1" ht="17" thickTop="1" thickBot="1">
      <c r="A193" s="6"/>
    </row>
    <row r="194" spans="1:1" ht="17" thickTop="1" thickBot="1">
      <c r="A194" s="6"/>
    </row>
    <row r="195" spans="1:1" ht="17" thickTop="1" thickBot="1">
      <c r="A195" s="6"/>
    </row>
    <row r="196" spans="1:1" ht="17" thickTop="1" thickBot="1">
      <c r="A196" s="6"/>
    </row>
    <row r="197" spans="1:1" ht="17" thickTop="1" thickBot="1">
      <c r="A197" s="6"/>
    </row>
    <row r="198" spans="1:1" ht="17" thickTop="1" thickBot="1">
      <c r="A198" s="6"/>
    </row>
    <row r="199" spans="1:1" ht="17" thickTop="1" thickBot="1">
      <c r="A199" s="6"/>
    </row>
    <row r="200" spans="1:1" ht="17" thickTop="1" thickBot="1">
      <c r="A200" s="6"/>
    </row>
    <row r="201" spans="1:1" ht="17" thickTop="1" thickBot="1">
      <c r="A201" s="6"/>
    </row>
    <row r="202" spans="1:1" ht="17" thickTop="1" thickBot="1">
      <c r="A202" s="6"/>
    </row>
    <row r="203" spans="1:1" ht="17" thickTop="1" thickBot="1">
      <c r="A203" s="6"/>
    </row>
    <row r="204" spans="1:1" ht="17" thickTop="1" thickBot="1">
      <c r="A204" s="6"/>
    </row>
    <row r="205" spans="1:1" ht="17" thickTop="1" thickBot="1">
      <c r="A205" s="6"/>
    </row>
    <row r="206" spans="1:1" ht="17" thickTop="1" thickBot="1">
      <c r="A206" s="6"/>
    </row>
    <row r="207" spans="1:1" ht="17" thickTop="1" thickBot="1">
      <c r="A207" s="6"/>
    </row>
    <row r="208" spans="1:1" ht="17" thickTop="1" thickBot="1">
      <c r="A208" s="6"/>
    </row>
    <row r="209" spans="1:1" ht="17" thickTop="1" thickBot="1">
      <c r="A209" s="6"/>
    </row>
    <row r="210" spans="1:1" ht="17" thickTop="1" thickBot="1">
      <c r="A210" s="6"/>
    </row>
    <row r="211" spans="1:1" ht="17" thickTop="1" thickBot="1">
      <c r="A211" s="6"/>
    </row>
    <row r="212" spans="1:1" ht="17" thickTop="1" thickBot="1">
      <c r="A212" s="6"/>
    </row>
    <row r="213" spans="1:1" ht="17" thickTop="1" thickBot="1">
      <c r="A213" s="6"/>
    </row>
    <row r="214" spans="1:1" ht="17" thickTop="1" thickBot="1">
      <c r="A214" s="6"/>
    </row>
    <row r="215" spans="1:1" ht="17" thickTop="1" thickBot="1">
      <c r="A215" s="6"/>
    </row>
    <row r="216" spans="1:1" ht="17" thickTop="1" thickBot="1">
      <c r="A216" s="6"/>
    </row>
    <row r="217" spans="1:1" ht="17" thickTop="1" thickBot="1">
      <c r="A217" s="6"/>
    </row>
    <row r="218" spans="1:1" ht="17" thickTop="1" thickBot="1">
      <c r="A218" s="6"/>
    </row>
    <row r="219" spans="1:1" ht="17" thickTop="1" thickBot="1">
      <c r="A219" s="6"/>
    </row>
    <row r="220" spans="1:1" ht="17" thickTop="1" thickBot="1">
      <c r="A220" s="6"/>
    </row>
    <row r="221" spans="1:1" ht="17" thickTop="1" thickBot="1">
      <c r="A221" s="6"/>
    </row>
    <row r="222" spans="1:1" ht="17" thickTop="1" thickBot="1">
      <c r="A222" s="6"/>
    </row>
    <row r="223" spans="1:1" ht="17" thickTop="1" thickBot="1">
      <c r="A223" s="6"/>
    </row>
    <row r="224" spans="1:1" ht="17" thickTop="1" thickBot="1">
      <c r="A224" s="6"/>
    </row>
    <row r="225" spans="1:1" ht="17" thickTop="1" thickBot="1">
      <c r="A225" s="6"/>
    </row>
    <row r="226" spans="1:1" ht="17" thickTop="1" thickBot="1">
      <c r="A226" s="6"/>
    </row>
    <row r="227" spans="1:1" ht="17" thickTop="1" thickBot="1">
      <c r="A227" s="6"/>
    </row>
    <row r="228" spans="1:1" ht="17" thickTop="1" thickBot="1">
      <c r="A228" s="6"/>
    </row>
    <row r="229" spans="1:1" ht="17" thickTop="1" thickBot="1">
      <c r="A229" s="6"/>
    </row>
    <row r="230" spans="1:1" ht="17" thickTop="1" thickBot="1">
      <c r="A230" s="6"/>
    </row>
    <row r="231" spans="1:1" ht="17" thickTop="1" thickBot="1">
      <c r="A231" s="6"/>
    </row>
    <row r="232" spans="1:1" ht="17" thickTop="1" thickBot="1">
      <c r="A232" s="6"/>
    </row>
    <row r="233" spans="1:1" ht="17" thickTop="1" thickBot="1">
      <c r="A233" s="6"/>
    </row>
    <row r="234" spans="1:1" ht="17" thickTop="1" thickBot="1">
      <c r="A234" s="6"/>
    </row>
    <row r="235" spans="1:1" ht="17" thickTop="1" thickBot="1">
      <c r="A235" s="6"/>
    </row>
    <row r="236" spans="1:1" ht="17" thickTop="1" thickBot="1">
      <c r="A236" s="6"/>
    </row>
    <row r="237" spans="1:1" ht="17" thickTop="1" thickBot="1">
      <c r="A237" s="6"/>
    </row>
    <row r="238" spans="1:1" ht="17" thickTop="1" thickBot="1">
      <c r="A238" s="6"/>
    </row>
    <row r="239" spans="1:1" ht="17" thickTop="1" thickBot="1">
      <c r="A239" s="6"/>
    </row>
    <row r="240" spans="1:1" ht="17" thickTop="1" thickBot="1">
      <c r="A240" s="6"/>
    </row>
    <row r="241" spans="1:1" ht="17" thickTop="1" thickBot="1">
      <c r="A241" s="6"/>
    </row>
    <row r="242" spans="1:1" ht="17" thickTop="1" thickBot="1">
      <c r="A242" s="6"/>
    </row>
    <row r="243" spans="1:1" ht="17" thickTop="1" thickBot="1">
      <c r="A243" s="6"/>
    </row>
    <row r="244" spans="1:1" ht="17" thickTop="1" thickBot="1">
      <c r="A244" s="6"/>
    </row>
    <row r="245" spans="1:1" ht="17" thickTop="1" thickBot="1">
      <c r="A245" s="6"/>
    </row>
    <row r="246" spans="1:1" ht="17" thickTop="1" thickBot="1">
      <c r="A246" s="6"/>
    </row>
    <row r="247" spans="1:1" ht="17" thickTop="1" thickBot="1">
      <c r="A247" s="6"/>
    </row>
    <row r="248" spans="1:1" ht="17" thickTop="1" thickBot="1">
      <c r="A248" s="6"/>
    </row>
    <row r="249" spans="1:1" ht="17" thickTop="1" thickBot="1">
      <c r="A249" s="6"/>
    </row>
    <row r="250" spans="1:1" ht="17" thickTop="1" thickBot="1">
      <c r="A250" s="6"/>
    </row>
    <row r="251" spans="1:1" ht="17" thickTop="1" thickBot="1">
      <c r="A251" s="6"/>
    </row>
    <row r="252" spans="1:1" ht="17" thickTop="1" thickBot="1">
      <c r="A252" s="6"/>
    </row>
    <row r="253" spans="1:1" ht="17" thickTop="1" thickBot="1">
      <c r="A253" s="6"/>
    </row>
    <row r="254" spans="1:1" ht="17" thickTop="1" thickBot="1">
      <c r="A254" s="6"/>
    </row>
    <row r="255" spans="1:1" ht="17" thickTop="1" thickBot="1">
      <c r="A255" s="6"/>
    </row>
    <row r="256" spans="1:1" ht="17" thickTop="1" thickBot="1">
      <c r="A256" s="6"/>
    </row>
    <row r="257" spans="1:1" ht="17" thickTop="1" thickBot="1">
      <c r="A257" s="6"/>
    </row>
    <row r="258" spans="1:1" ht="17" thickTop="1" thickBot="1">
      <c r="A258" s="6"/>
    </row>
    <row r="259" spans="1:1" ht="17" thickTop="1" thickBot="1">
      <c r="A259" s="6"/>
    </row>
    <row r="260" spans="1:1" ht="17" thickTop="1" thickBot="1">
      <c r="A260" s="6"/>
    </row>
    <row r="261" spans="1:1" ht="17" thickTop="1" thickBot="1">
      <c r="A261" s="6"/>
    </row>
    <row r="262" spans="1:1" ht="17" thickTop="1" thickBot="1">
      <c r="A262" s="6"/>
    </row>
    <row r="263" spans="1:1" ht="17" thickTop="1" thickBot="1">
      <c r="A263" s="6"/>
    </row>
    <row r="264" spans="1:1" ht="17" thickTop="1" thickBot="1">
      <c r="A264" s="6"/>
    </row>
    <row r="265" spans="1:1" ht="17" thickTop="1" thickBot="1">
      <c r="A265" s="6"/>
    </row>
    <row r="266" spans="1:1" ht="17" thickTop="1" thickBot="1">
      <c r="A266" s="6"/>
    </row>
    <row r="267" spans="1:1" ht="17" thickTop="1" thickBot="1">
      <c r="A267" s="6"/>
    </row>
    <row r="268" spans="1:1" ht="17" thickTop="1" thickBot="1">
      <c r="A268" s="6"/>
    </row>
    <row r="269" spans="1:1" ht="17" thickTop="1" thickBot="1">
      <c r="A269" s="6"/>
    </row>
    <row r="270" spans="1:1" ht="17" thickTop="1" thickBot="1">
      <c r="A270" s="6"/>
    </row>
    <row r="271" spans="1:1" ht="17" thickTop="1" thickBot="1">
      <c r="A271" s="6"/>
    </row>
    <row r="272" spans="1:1" ht="17" thickTop="1" thickBot="1">
      <c r="A272" s="6"/>
    </row>
    <row r="273" spans="1:1" ht="17" thickTop="1" thickBot="1">
      <c r="A273" s="6"/>
    </row>
    <row r="274" spans="1:1" ht="17" thickTop="1" thickBot="1">
      <c r="A274" s="6"/>
    </row>
    <row r="275" spans="1:1" ht="17" thickTop="1" thickBot="1">
      <c r="A275" s="6"/>
    </row>
    <row r="276" spans="1:1" ht="17" thickTop="1" thickBot="1">
      <c r="A276" s="6"/>
    </row>
    <row r="277" spans="1:1" ht="17" thickTop="1" thickBot="1">
      <c r="A277" s="6"/>
    </row>
    <row r="278" spans="1:1" ht="17" thickTop="1" thickBot="1">
      <c r="A278" s="6"/>
    </row>
    <row r="279" spans="1:1" ht="17" thickTop="1" thickBot="1">
      <c r="A279" s="6"/>
    </row>
    <row r="280" spans="1:1" ht="17" thickTop="1" thickBot="1">
      <c r="A280" s="6"/>
    </row>
    <row r="281" spans="1:1" ht="17" thickTop="1" thickBot="1">
      <c r="A281" s="6"/>
    </row>
    <row r="282" spans="1:1" ht="17" thickTop="1" thickBot="1">
      <c r="A282" s="6"/>
    </row>
    <row r="283" spans="1:1" ht="17" thickTop="1" thickBot="1">
      <c r="A283" s="6"/>
    </row>
    <row r="284" spans="1:1" ht="17" thickTop="1" thickBot="1">
      <c r="A284" s="6"/>
    </row>
    <row r="285" spans="1:1" ht="17" thickTop="1" thickBot="1">
      <c r="A285" s="6"/>
    </row>
    <row r="286" spans="1:1" ht="17" thickTop="1" thickBot="1">
      <c r="A286" s="6"/>
    </row>
    <row r="287" spans="1:1" ht="17" thickTop="1" thickBot="1">
      <c r="A287" s="6"/>
    </row>
    <row r="288" spans="1:1" ht="17" thickTop="1" thickBot="1">
      <c r="A288" s="6"/>
    </row>
    <row r="289" spans="1:1" ht="17" thickTop="1" thickBot="1">
      <c r="A289" s="6"/>
    </row>
    <row r="290" spans="1:1" ht="17" thickTop="1" thickBot="1">
      <c r="A290" s="6"/>
    </row>
    <row r="291" spans="1:1" ht="17" thickTop="1" thickBot="1">
      <c r="A291" s="6"/>
    </row>
    <row r="292" spans="1:1" ht="17" thickTop="1" thickBot="1">
      <c r="A292" s="6"/>
    </row>
    <row r="293" spans="1:1" ht="17" thickTop="1" thickBot="1">
      <c r="A293" s="6"/>
    </row>
    <row r="294" spans="1:1" ht="17" thickTop="1" thickBot="1">
      <c r="A294" s="6"/>
    </row>
    <row r="295" spans="1:1" ht="17" thickTop="1" thickBot="1">
      <c r="A295" s="6"/>
    </row>
    <row r="296" spans="1:1" ht="17" thickTop="1" thickBot="1">
      <c r="A296" s="6"/>
    </row>
    <row r="297" spans="1:1" ht="17" thickTop="1" thickBot="1">
      <c r="A297" s="6"/>
    </row>
    <row r="298" spans="1:1" ht="17" thickTop="1" thickBot="1">
      <c r="A298" s="6"/>
    </row>
    <row r="299" spans="1:1" ht="17" thickTop="1" thickBot="1">
      <c r="A299" s="6"/>
    </row>
    <row r="300" spans="1:1" ht="17" thickTop="1" thickBot="1">
      <c r="A300" s="6"/>
    </row>
    <row r="301" spans="1:1" ht="17" thickTop="1" thickBot="1">
      <c r="A301" s="6"/>
    </row>
    <row r="302" spans="1:1" ht="17" thickTop="1" thickBot="1">
      <c r="A302" s="6"/>
    </row>
    <row r="303" spans="1:1" ht="17" thickTop="1" thickBot="1">
      <c r="A303" s="6"/>
    </row>
    <row r="304" spans="1:1" ht="17" thickTop="1" thickBot="1">
      <c r="A304" s="6"/>
    </row>
    <row r="305" spans="1:1" ht="17" thickTop="1" thickBot="1">
      <c r="A305" s="6"/>
    </row>
    <row r="306" spans="1:1" ht="17" thickTop="1" thickBot="1">
      <c r="A306" s="6"/>
    </row>
    <row r="307" spans="1:1" ht="17" thickTop="1" thickBot="1">
      <c r="A307" s="6"/>
    </row>
    <row r="308" spans="1:1" ht="17" thickTop="1" thickBot="1">
      <c r="A308" s="6"/>
    </row>
    <row r="309" spans="1:1" ht="17" thickTop="1" thickBot="1">
      <c r="A309" s="6"/>
    </row>
    <row r="310" spans="1:1" ht="17" thickTop="1" thickBot="1">
      <c r="A310" s="6"/>
    </row>
    <row r="311" spans="1:1" ht="17" thickTop="1" thickBot="1">
      <c r="A311" s="6"/>
    </row>
    <row r="312" spans="1:1" ht="17" thickTop="1" thickBot="1">
      <c r="A312" s="6"/>
    </row>
    <row r="313" spans="1:1" ht="17" thickTop="1" thickBot="1">
      <c r="A313" s="6"/>
    </row>
    <row r="314" spans="1:1" ht="17" thickTop="1" thickBot="1">
      <c r="A314" s="6"/>
    </row>
    <row r="315" spans="1:1" ht="17" thickTop="1" thickBot="1">
      <c r="A315" s="6"/>
    </row>
    <row r="316" spans="1:1" ht="17" thickTop="1" thickBot="1">
      <c r="A316" s="6"/>
    </row>
    <row r="317" spans="1:1" ht="17" thickTop="1" thickBot="1">
      <c r="A317" s="6"/>
    </row>
    <row r="318" spans="1:1" ht="17" thickTop="1" thickBot="1">
      <c r="A318" s="6"/>
    </row>
    <row r="319" spans="1:1" ht="17" thickTop="1" thickBot="1">
      <c r="A319" s="6"/>
    </row>
    <row r="320" spans="1:1" ht="17" thickTop="1" thickBot="1">
      <c r="A320" s="6"/>
    </row>
    <row r="321" spans="1:1" ht="17" thickTop="1" thickBot="1">
      <c r="A321" s="6"/>
    </row>
    <row r="322" spans="1:1" ht="17" thickTop="1" thickBot="1">
      <c r="A322" s="6"/>
    </row>
    <row r="323" spans="1:1" ht="17" thickTop="1" thickBot="1">
      <c r="A323" s="6"/>
    </row>
    <row r="324" spans="1:1" ht="17" thickTop="1" thickBot="1">
      <c r="A324" s="6"/>
    </row>
    <row r="325" spans="1:1" ht="17" thickTop="1" thickBot="1">
      <c r="A325" s="6"/>
    </row>
    <row r="326" spans="1:1" ht="17" thickTop="1" thickBot="1">
      <c r="A326" s="6"/>
    </row>
    <row r="327" spans="1:1" ht="17" thickTop="1" thickBot="1">
      <c r="A327" s="6"/>
    </row>
    <row r="328" spans="1:1" ht="17" thickTop="1" thickBot="1">
      <c r="A328" s="6"/>
    </row>
    <row r="329" spans="1:1" ht="17" thickTop="1" thickBot="1">
      <c r="A329" s="6"/>
    </row>
    <row r="330" spans="1:1" ht="17" thickTop="1" thickBot="1">
      <c r="A330" s="6"/>
    </row>
    <row r="331" spans="1:1" ht="17" thickTop="1" thickBot="1">
      <c r="A331" s="6"/>
    </row>
    <row r="332" spans="1:1" ht="17" thickTop="1" thickBot="1">
      <c r="A332" s="6"/>
    </row>
    <row r="333" spans="1:1" ht="17" thickTop="1" thickBot="1">
      <c r="A333" s="6"/>
    </row>
    <row r="334" spans="1:1" ht="17" thickTop="1" thickBot="1">
      <c r="A334" s="6"/>
    </row>
    <row r="335" spans="1:1" ht="17" thickTop="1" thickBot="1">
      <c r="A335" s="6"/>
    </row>
    <row r="336" spans="1:1" ht="17" thickTop="1" thickBot="1">
      <c r="A336" s="6"/>
    </row>
    <row r="337" spans="1:1" ht="17" thickTop="1" thickBot="1">
      <c r="A337" s="6"/>
    </row>
    <row r="338" spans="1:1" ht="17" thickTop="1" thickBot="1">
      <c r="A338" s="6"/>
    </row>
    <row r="339" spans="1:1" ht="17" thickTop="1" thickBot="1">
      <c r="A339" s="6"/>
    </row>
    <row r="340" spans="1:1" ht="17" thickTop="1" thickBot="1">
      <c r="A340" s="6"/>
    </row>
    <row r="341" spans="1:1" ht="17" thickTop="1" thickBot="1">
      <c r="A341" s="6"/>
    </row>
    <row r="342" spans="1:1" ht="17" thickTop="1" thickBot="1">
      <c r="A342" s="6"/>
    </row>
    <row r="343" spans="1:1" ht="17" thickTop="1" thickBot="1">
      <c r="A343" s="6"/>
    </row>
    <row r="344" spans="1:1" ht="17" thickTop="1" thickBot="1">
      <c r="A344" s="6"/>
    </row>
    <row r="345" spans="1:1" ht="17" thickTop="1" thickBot="1">
      <c r="A345" s="6"/>
    </row>
    <row r="346" spans="1:1" ht="17" thickTop="1" thickBot="1">
      <c r="A346" s="6"/>
    </row>
    <row r="347" spans="1:1" ht="17" thickTop="1" thickBot="1">
      <c r="A347" s="6"/>
    </row>
    <row r="348" spans="1:1" ht="17" thickTop="1" thickBot="1">
      <c r="A348" s="6"/>
    </row>
    <row r="349" spans="1:1" ht="17" thickTop="1" thickBot="1">
      <c r="A349" s="6"/>
    </row>
    <row r="350" spans="1:1" ht="17" thickTop="1" thickBot="1">
      <c r="A350" s="6"/>
    </row>
    <row r="351" spans="1:1" ht="17" thickTop="1" thickBot="1">
      <c r="A351" s="6"/>
    </row>
    <row r="352" spans="1:1" ht="17" thickTop="1" thickBot="1">
      <c r="A352" s="6"/>
    </row>
    <row r="353" spans="1:1" ht="17" thickTop="1" thickBot="1">
      <c r="A353" s="6"/>
    </row>
    <row r="354" spans="1:1" ht="17" thickTop="1" thickBot="1">
      <c r="A354" s="6"/>
    </row>
    <row r="355" spans="1:1" ht="17" thickTop="1" thickBot="1">
      <c r="A355" s="6"/>
    </row>
    <row r="356" spans="1:1" ht="17" thickTop="1" thickBot="1">
      <c r="A356" s="6"/>
    </row>
    <row r="357" spans="1:1" ht="17" thickTop="1" thickBot="1">
      <c r="A357" s="6"/>
    </row>
    <row r="358" spans="1:1" ht="17" thickTop="1" thickBot="1">
      <c r="A358" s="6"/>
    </row>
    <row r="359" spans="1:1" ht="17" thickTop="1" thickBot="1">
      <c r="A359" s="6"/>
    </row>
    <row r="360" spans="1:1" ht="17" thickTop="1" thickBot="1">
      <c r="A360" s="6"/>
    </row>
    <row r="361" spans="1:1" ht="17" thickTop="1" thickBot="1">
      <c r="A361" s="6"/>
    </row>
    <row r="362" spans="1:1" ht="17" thickTop="1" thickBot="1">
      <c r="A362" s="6"/>
    </row>
    <row r="363" spans="1:1" ht="17" thickTop="1" thickBot="1">
      <c r="A363" s="6"/>
    </row>
    <row r="364" spans="1:1" ht="17" thickTop="1" thickBot="1">
      <c r="A364" s="6"/>
    </row>
    <row r="365" spans="1:1" ht="17" thickTop="1" thickBot="1">
      <c r="A365" s="6"/>
    </row>
    <row r="366" spans="1:1" ht="17" thickTop="1" thickBot="1">
      <c r="A366" s="6"/>
    </row>
    <row r="367" spans="1:1" ht="17" thickTop="1" thickBot="1">
      <c r="A367" s="6"/>
    </row>
    <row r="368" spans="1:1" ht="17" thickTop="1" thickBot="1">
      <c r="A368" s="6"/>
    </row>
    <row r="369" spans="1:1" ht="17" thickTop="1" thickBot="1">
      <c r="A369" s="6"/>
    </row>
    <row r="370" spans="1:1" ht="17" thickTop="1" thickBot="1">
      <c r="A370" s="6"/>
    </row>
    <row r="371" spans="1:1" ht="17" thickTop="1" thickBot="1">
      <c r="A371" s="6"/>
    </row>
    <row r="372" spans="1:1" ht="17" thickTop="1" thickBot="1">
      <c r="A372" s="6"/>
    </row>
    <row r="373" spans="1:1" ht="17" thickTop="1" thickBot="1">
      <c r="A373" s="6"/>
    </row>
    <row r="374" spans="1:1" ht="17" thickTop="1" thickBot="1">
      <c r="A374" s="6"/>
    </row>
    <row r="375" spans="1:1" ht="17" thickTop="1" thickBot="1">
      <c r="A375" s="6"/>
    </row>
    <row r="376" spans="1:1" ht="17" thickTop="1" thickBot="1">
      <c r="A376" s="6"/>
    </row>
    <row r="377" spans="1:1" ht="17" thickTop="1" thickBot="1">
      <c r="A377" s="6"/>
    </row>
    <row r="378" spans="1:1" ht="17" thickTop="1" thickBot="1">
      <c r="A378" s="6"/>
    </row>
    <row r="379" spans="1:1" ht="17" thickTop="1" thickBot="1">
      <c r="A379" s="6"/>
    </row>
    <row r="380" spans="1:1" ht="17" thickTop="1" thickBot="1">
      <c r="A380" s="6"/>
    </row>
    <row r="381" spans="1:1" ht="17" thickTop="1" thickBot="1">
      <c r="A381" s="6"/>
    </row>
    <row r="382" spans="1:1" ht="17" thickTop="1" thickBot="1">
      <c r="A382" s="6"/>
    </row>
    <row r="383" spans="1:1" ht="17" thickTop="1" thickBot="1">
      <c r="A383" s="6"/>
    </row>
    <row r="384" spans="1:1" ht="17" thickTop="1" thickBot="1">
      <c r="A384" s="6"/>
    </row>
    <row r="385" spans="1:1" ht="17" thickTop="1" thickBot="1">
      <c r="A385" s="6"/>
    </row>
    <row r="386" spans="1:1" ht="17" thickTop="1" thickBot="1">
      <c r="A386" s="6"/>
    </row>
    <row r="387" spans="1:1" ht="17" thickTop="1" thickBot="1">
      <c r="A387" s="6"/>
    </row>
    <row r="388" spans="1:1" ht="17" thickTop="1" thickBot="1">
      <c r="A388" s="6"/>
    </row>
    <row r="389" spans="1:1" ht="17" thickTop="1" thickBot="1">
      <c r="A389" s="6"/>
    </row>
    <row r="390" spans="1:1" ht="17" thickTop="1" thickBot="1">
      <c r="A390" s="6"/>
    </row>
    <row r="391" spans="1:1" ht="17" thickTop="1" thickBot="1">
      <c r="A391" s="6"/>
    </row>
    <row r="392" spans="1:1" ht="17" thickTop="1" thickBot="1">
      <c r="A392" s="6"/>
    </row>
    <row r="393" spans="1:1" ht="17" thickTop="1" thickBot="1">
      <c r="A393" s="6"/>
    </row>
    <row r="394" spans="1:1" ht="17" thickTop="1" thickBot="1">
      <c r="A394" s="6"/>
    </row>
    <row r="395" spans="1:1" ht="17" thickTop="1" thickBot="1">
      <c r="A395" s="6"/>
    </row>
    <row r="396" spans="1:1" ht="17" thickTop="1" thickBot="1">
      <c r="A396" s="6"/>
    </row>
    <row r="397" spans="1:1" ht="17" thickTop="1" thickBot="1">
      <c r="A397" s="6"/>
    </row>
    <row r="398" spans="1:1" ht="17" thickTop="1" thickBot="1">
      <c r="A398" s="6"/>
    </row>
    <row r="399" spans="1:1" ht="17" thickTop="1" thickBot="1">
      <c r="A399" s="6"/>
    </row>
    <row r="400" spans="1:1" ht="17" thickTop="1" thickBot="1">
      <c r="A400" s="6"/>
    </row>
    <row r="401" spans="1:1" ht="17" thickTop="1" thickBot="1">
      <c r="A401" s="6"/>
    </row>
    <row r="402" spans="1:1" ht="17" thickTop="1" thickBot="1">
      <c r="A402" s="6"/>
    </row>
    <row r="403" spans="1:1" ht="17" thickTop="1" thickBot="1">
      <c r="A403" s="6"/>
    </row>
    <row r="404" spans="1:1" ht="17" thickTop="1" thickBot="1">
      <c r="A404" s="6"/>
    </row>
    <row r="405" spans="1:1" ht="17" thickTop="1" thickBot="1">
      <c r="A405" s="6"/>
    </row>
    <row r="406" spans="1:1" ht="17" thickTop="1" thickBot="1">
      <c r="A406" s="6"/>
    </row>
    <row r="407" spans="1:1" ht="17" thickTop="1" thickBot="1">
      <c r="A407" s="6"/>
    </row>
    <row r="408" spans="1:1" ht="17" thickTop="1" thickBot="1">
      <c r="A408" s="6"/>
    </row>
    <row r="409" spans="1:1" ht="17" thickTop="1" thickBot="1">
      <c r="A409" s="6"/>
    </row>
    <row r="410" spans="1:1" ht="17" thickTop="1" thickBot="1">
      <c r="A410" s="6"/>
    </row>
    <row r="411" spans="1:1" ht="17" thickTop="1" thickBot="1">
      <c r="A411" s="6"/>
    </row>
    <row r="412" spans="1:1" ht="17" thickTop="1" thickBot="1">
      <c r="A412" s="6"/>
    </row>
    <row r="413" spans="1:1" ht="17" thickTop="1" thickBot="1">
      <c r="A413" s="6"/>
    </row>
    <row r="414" spans="1:1" ht="17" thickTop="1" thickBot="1">
      <c r="A414" s="6"/>
    </row>
    <row r="415" spans="1:1" ht="17" thickTop="1" thickBot="1">
      <c r="A415" s="6"/>
    </row>
    <row r="416" spans="1:1" ht="17" thickTop="1" thickBot="1">
      <c r="A416" s="6"/>
    </row>
    <row r="417" spans="1:1" ht="17" thickTop="1" thickBot="1">
      <c r="A417" s="6"/>
    </row>
    <row r="418" spans="1:1" ht="17" thickTop="1" thickBot="1">
      <c r="A418" s="6"/>
    </row>
    <row r="419" spans="1:1" ht="17" thickTop="1" thickBot="1">
      <c r="A419" s="6"/>
    </row>
    <row r="420" spans="1:1" ht="17" thickTop="1" thickBot="1">
      <c r="A420" s="6"/>
    </row>
    <row r="421" spans="1:1" ht="17" thickTop="1" thickBot="1">
      <c r="A421" s="6"/>
    </row>
    <row r="422" spans="1:1" ht="17" thickTop="1" thickBot="1">
      <c r="A422" s="6"/>
    </row>
    <row r="423" spans="1:1" ht="17" thickTop="1" thickBot="1">
      <c r="A423" s="6"/>
    </row>
    <row r="424" spans="1:1" ht="17" thickTop="1" thickBot="1">
      <c r="A424" s="6"/>
    </row>
    <row r="425" spans="1:1" ht="17" thickTop="1" thickBot="1">
      <c r="A425" s="6"/>
    </row>
    <row r="426" spans="1:1" ht="17" thickTop="1" thickBot="1">
      <c r="A426" s="6"/>
    </row>
    <row r="427" spans="1:1" ht="17" thickTop="1" thickBot="1">
      <c r="A427" s="6"/>
    </row>
    <row r="428" spans="1:1" ht="17" thickTop="1" thickBot="1">
      <c r="A428" s="6"/>
    </row>
    <row r="429" spans="1:1" ht="17" thickTop="1" thickBot="1">
      <c r="A429" s="6"/>
    </row>
    <row r="430" spans="1:1" ht="17" thickTop="1" thickBot="1">
      <c r="A430" s="6"/>
    </row>
    <row r="431" spans="1:1" ht="17" thickTop="1" thickBot="1">
      <c r="A431" s="6"/>
    </row>
    <row r="432" spans="1:1" ht="17" thickTop="1" thickBot="1">
      <c r="A432" s="6"/>
    </row>
    <row r="433" spans="1:1" ht="17" thickTop="1" thickBot="1">
      <c r="A433" s="6"/>
    </row>
    <row r="434" spans="1:1" ht="17" thickTop="1" thickBot="1">
      <c r="A434" s="6"/>
    </row>
    <row r="435" spans="1:1" ht="17" thickTop="1" thickBot="1">
      <c r="A435" s="6"/>
    </row>
    <row r="436" spans="1:1" ht="17" thickTop="1" thickBot="1">
      <c r="A436" s="6"/>
    </row>
    <row r="437" spans="1:1" ht="17" thickTop="1" thickBot="1">
      <c r="A437" s="6"/>
    </row>
    <row r="438" spans="1:1" ht="17" thickTop="1" thickBot="1">
      <c r="A438" s="6"/>
    </row>
    <row r="439" spans="1:1" ht="17" thickTop="1" thickBot="1">
      <c r="A439" s="6"/>
    </row>
    <row r="440" spans="1:1" ht="17" thickTop="1" thickBot="1">
      <c r="A440" s="6"/>
    </row>
    <row r="441" spans="1:1" ht="17" thickTop="1" thickBot="1">
      <c r="A441" s="6"/>
    </row>
    <row r="442" spans="1:1" ht="17" thickTop="1" thickBot="1">
      <c r="A442" s="6"/>
    </row>
    <row r="443" spans="1:1" ht="17" thickTop="1" thickBot="1">
      <c r="A443" s="6"/>
    </row>
    <row r="444" spans="1:1" ht="17" thickTop="1" thickBot="1">
      <c r="A444" s="6"/>
    </row>
    <row r="445" spans="1:1" ht="17" thickTop="1" thickBot="1">
      <c r="A445" s="6"/>
    </row>
    <row r="446" spans="1:1" ht="17" thickTop="1" thickBot="1">
      <c r="A446" s="6"/>
    </row>
    <row r="447" spans="1:1" ht="17" thickTop="1" thickBot="1">
      <c r="A447" s="6"/>
    </row>
    <row r="448" spans="1:1" ht="17" thickTop="1" thickBot="1">
      <c r="A448" s="6"/>
    </row>
    <row r="449" spans="1:1" ht="17" thickTop="1" thickBot="1">
      <c r="A449" s="6"/>
    </row>
    <row r="450" spans="1:1" ht="17" thickTop="1" thickBot="1">
      <c r="A450" s="6"/>
    </row>
    <row r="451" spans="1:1" ht="17" thickTop="1" thickBot="1">
      <c r="A451" s="6"/>
    </row>
    <row r="452" spans="1:1" ht="17" thickTop="1" thickBot="1">
      <c r="A452" s="6"/>
    </row>
    <row r="453" spans="1:1" ht="17" thickTop="1" thickBot="1">
      <c r="A453" s="6"/>
    </row>
    <row r="454" spans="1:1" ht="17" thickTop="1" thickBot="1">
      <c r="A454" s="6"/>
    </row>
    <row r="455" spans="1:1" ht="17" thickTop="1" thickBot="1">
      <c r="A455" s="6"/>
    </row>
    <row r="456" spans="1:1" ht="17" thickTop="1" thickBot="1">
      <c r="A456" s="6"/>
    </row>
    <row r="457" spans="1:1" ht="17" thickTop="1" thickBot="1">
      <c r="A457" s="6"/>
    </row>
    <row r="458" spans="1:1" ht="17" thickTop="1" thickBot="1">
      <c r="A458" s="6"/>
    </row>
    <row r="459" spans="1:1" ht="17" thickTop="1" thickBot="1">
      <c r="A459" s="6"/>
    </row>
    <row r="460" spans="1:1" ht="17" thickTop="1" thickBot="1">
      <c r="A460" s="6"/>
    </row>
    <row r="461" spans="1:1" ht="17" thickTop="1" thickBot="1">
      <c r="A461" s="6"/>
    </row>
    <row r="462" spans="1:1" ht="17" thickTop="1" thickBot="1">
      <c r="A462" s="6"/>
    </row>
    <row r="463" spans="1:1" ht="17" thickTop="1" thickBot="1">
      <c r="A463" s="6"/>
    </row>
    <row r="464" spans="1:1" ht="17" thickTop="1" thickBot="1">
      <c r="A464" s="6"/>
    </row>
    <row r="465" spans="1:1" ht="17" thickTop="1" thickBot="1">
      <c r="A465" s="6"/>
    </row>
    <row r="466" spans="1:1" ht="17" thickTop="1" thickBot="1">
      <c r="A466" s="6"/>
    </row>
    <row r="467" spans="1:1" ht="17" thickTop="1" thickBot="1">
      <c r="A467" s="6"/>
    </row>
    <row r="468" spans="1:1" ht="17" thickTop="1" thickBot="1">
      <c r="A468" s="6"/>
    </row>
    <row r="469" spans="1:1" ht="17" thickTop="1" thickBot="1">
      <c r="A469" s="6"/>
    </row>
    <row r="470" spans="1:1" ht="17" thickTop="1" thickBot="1">
      <c r="A470" s="6"/>
    </row>
    <row r="471" spans="1:1" ht="17" thickTop="1" thickBot="1">
      <c r="A471" s="6"/>
    </row>
    <row r="472" spans="1:1" ht="17" thickTop="1" thickBot="1">
      <c r="A472" s="6"/>
    </row>
    <row r="473" spans="1:1" ht="17" thickTop="1" thickBot="1">
      <c r="A473" s="6"/>
    </row>
    <row r="474" spans="1:1" ht="17" thickTop="1" thickBot="1">
      <c r="A474" s="6"/>
    </row>
    <row r="475" spans="1:1" ht="17" thickTop="1" thickBot="1">
      <c r="A475" s="6"/>
    </row>
    <row r="476" spans="1:1" ht="17" thickTop="1" thickBot="1">
      <c r="A476" s="6"/>
    </row>
    <row r="477" spans="1:1" ht="17" thickTop="1" thickBot="1">
      <c r="A477" s="6"/>
    </row>
    <row r="478" spans="1:1" ht="17" thickTop="1" thickBot="1">
      <c r="A478" s="6"/>
    </row>
    <row r="479" spans="1:1" ht="17" thickTop="1" thickBot="1">
      <c r="A479" s="6"/>
    </row>
    <row r="480" spans="1:1" ht="17" thickTop="1" thickBot="1">
      <c r="A480" s="6"/>
    </row>
    <row r="481" spans="1:1" ht="17" thickTop="1" thickBot="1">
      <c r="A481" s="6"/>
    </row>
    <row r="482" spans="1:1" ht="17" thickTop="1" thickBot="1">
      <c r="A482" s="6"/>
    </row>
    <row r="483" spans="1:1" ht="17" thickTop="1" thickBot="1">
      <c r="A483" s="6"/>
    </row>
    <row r="484" spans="1:1" ht="17" thickTop="1" thickBot="1">
      <c r="A484" s="6"/>
    </row>
    <row r="485" spans="1:1" ht="17" thickTop="1" thickBot="1">
      <c r="A485" s="6"/>
    </row>
    <row r="486" spans="1:1" ht="17" thickTop="1" thickBot="1">
      <c r="A486" s="6"/>
    </row>
    <row r="487" spans="1:1" ht="17" thickTop="1" thickBot="1">
      <c r="A487" s="6"/>
    </row>
    <row r="488" spans="1:1" ht="17" thickTop="1" thickBot="1">
      <c r="A488" s="6"/>
    </row>
    <row r="489" spans="1:1" ht="17" thickTop="1" thickBot="1">
      <c r="A489" s="6"/>
    </row>
    <row r="490" spans="1:1" ht="17" thickTop="1" thickBot="1">
      <c r="A490" s="6"/>
    </row>
    <row r="491" spans="1:1" ht="17" thickTop="1" thickBot="1">
      <c r="A491" s="6"/>
    </row>
    <row r="492" spans="1:1" ht="17" thickTop="1" thickBot="1">
      <c r="A492" s="6"/>
    </row>
    <row r="493" spans="1:1" ht="17" thickTop="1" thickBot="1">
      <c r="A493" s="6"/>
    </row>
    <row r="494" spans="1:1" ht="17" thickTop="1" thickBot="1">
      <c r="A494" s="6"/>
    </row>
    <row r="495" spans="1:1" ht="17" thickTop="1" thickBot="1">
      <c r="A495" s="6"/>
    </row>
    <row r="496" spans="1:1" ht="17" thickTop="1" thickBot="1">
      <c r="A496" s="6"/>
    </row>
    <row r="497" spans="1:1" ht="17" thickTop="1" thickBot="1">
      <c r="A497" s="6"/>
    </row>
    <row r="498" spans="1:1" ht="17" thickTop="1" thickBot="1">
      <c r="A498" s="6"/>
    </row>
    <row r="499" spans="1:1" ht="17" thickTop="1" thickBot="1">
      <c r="A499" s="6"/>
    </row>
    <row r="500" spans="1:1" ht="17" thickTop="1" thickBot="1">
      <c r="A500" s="6"/>
    </row>
    <row r="501" spans="1:1" ht="17" thickTop="1" thickBot="1">
      <c r="A501" s="6"/>
    </row>
    <row r="502" spans="1:1" ht="17" thickTop="1" thickBot="1">
      <c r="A502" s="6"/>
    </row>
    <row r="503" spans="1:1" ht="17" thickTop="1" thickBot="1">
      <c r="A503" s="6"/>
    </row>
    <row r="504" spans="1:1" ht="17" thickTop="1" thickBot="1">
      <c r="A504" s="6"/>
    </row>
    <row r="505" spans="1:1" ht="17" thickTop="1" thickBot="1">
      <c r="A505" s="6"/>
    </row>
    <row r="506" spans="1:1" ht="17" thickTop="1" thickBot="1">
      <c r="A506" s="6"/>
    </row>
    <row r="507" spans="1:1" ht="17" thickTop="1" thickBot="1">
      <c r="A507" s="6"/>
    </row>
    <row r="508" spans="1:1" ht="17" thickTop="1" thickBot="1">
      <c r="A508" s="6"/>
    </row>
    <row r="509" spans="1:1" ht="17" thickTop="1" thickBot="1">
      <c r="A509" s="6"/>
    </row>
    <row r="510" spans="1:1" ht="17" thickTop="1" thickBot="1">
      <c r="A510" s="6"/>
    </row>
    <row r="511" spans="1:1" ht="17" thickTop="1" thickBot="1">
      <c r="A511" s="6"/>
    </row>
    <row r="512" spans="1:1" ht="17" thickTop="1" thickBot="1">
      <c r="A512" s="6"/>
    </row>
    <row r="513" spans="1:1" ht="17" thickTop="1" thickBot="1">
      <c r="A513" s="6"/>
    </row>
    <row r="514" spans="1:1" ht="17" thickTop="1" thickBot="1">
      <c r="A514" s="6"/>
    </row>
    <row r="515" spans="1:1" ht="17" thickTop="1" thickBot="1">
      <c r="A515" s="6"/>
    </row>
    <row r="516" spans="1:1" ht="17" thickTop="1" thickBot="1">
      <c r="A516" s="6"/>
    </row>
    <row r="517" spans="1:1" ht="17" thickTop="1" thickBot="1">
      <c r="A517" s="6"/>
    </row>
    <row r="518" spans="1:1" ht="17" thickTop="1" thickBot="1">
      <c r="A518" s="6"/>
    </row>
    <row r="519" spans="1:1" ht="17" thickTop="1" thickBot="1">
      <c r="A519" s="6"/>
    </row>
    <row r="520" spans="1:1" ht="17" thickTop="1" thickBot="1">
      <c r="A520" s="6"/>
    </row>
    <row r="521" spans="1:1" ht="17" thickTop="1" thickBot="1">
      <c r="A521" s="6"/>
    </row>
    <row r="522" spans="1:1" ht="17" thickTop="1" thickBot="1">
      <c r="A522" s="6"/>
    </row>
    <row r="523" spans="1:1" ht="17" thickTop="1" thickBot="1">
      <c r="A523" s="6"/>
    </row>
    <row r="524" spans="1:1" ht="17" thickTop="1" thickBot="1">
      <c r="A524" s="6"/>
    </row>
    <row r="525" spans="1:1" ht="17" thickTop="1" thickBot="1">
      <c r="A525" s="6"/>
    </row>
    <row r="526" spans="1:1" ht="17" thickTop="1" thickBot="1">
      <c r="A526" s="6"/>
    </row>
    <row r="527" spans="1:1" ht="17" thickTop="1" thickBot="1">
      <c r="A527" s="6"/>
    </row>
    <row r="528" spans="1:1" ht="17" thickTop="1" thickBot="1">
      <c r="A528" s="6"/>
    </row>
    <row r="529" spans="1:1" ht="17" thickTop="1" thickBot="1">
      <c r="A529" s="6"/>
    </row>
    <row r="530" spans="1:1" ht="17" thickTop="1" thickBot="1">
      <c r="A530" s="6"/>
    </row>
    <row r="531" spans="1:1" ht="17" thickTop="1" thickBot="1">
      <c r="A531" s="6"/>
    </row>
    <row r="532" spans="1:1" ht="17" thickTop="1" thickBot="1">
      <c r="A532" s="6"/>
    </row>
    <row r="533" spans="1:1" ht="17" thickTop="1" thickBot="1">
      <c r="A533" s="6"/>
    </row>
    <row r="534" spans="1:1" ht="17" thickTop="1" thickBot="1">
      <c r="A534" s="6"/>
    </row>
    <row r="535" spans="1:1" ht="17" thickTop="1" thickBot="1">
      <c r="A535" s="6"/>
    </row>
    <row r="536" spans="1:1" ht="17" thickTop="1" thickBot="1">
      <c r="A536" s="6"/>
    </row>
    <row r="537" spans="1:1" ht="17" thickTop="1" thickBot="1">
      <c r="A537" s="6"/>
    </row>
    <row r="538" spans="1:1" ht="17" thickTop="1" thickBot="1">
      <c r="A538" s="6"/>
    </row>
    <row r="539" spans="1:1" ht="17" thickTop="1" thickBot="1">
      <c r="A539" s="6"/>
    </row>
    <row r="540" spans="1:1" ht="17" thickTop="1" thickBot="1">
      <c r="A540" s="6"/>
    </row>
    <row r="541" spans="1:1" ht="17" thickTop="1" thickBot="1">
      <c r="A541" s="6"/>
    </row>
    <row r="542" spans="1:1" ht="17" thickTop="1" thickBot="1">
      <c r="A542" s="6"/>
    </row>
    <row r="543" spans="1:1" ht="17" thickTop="1" thickBot="1">
      <c r="A543" s="6"/>
    </row>
    <row r="544" spans="1:1" ht="17" thickTop="1" thickBot="1">
      <c r="A544" s="6"/>
    </row>
    <row r="545" spans="1:1" ht="17" thickTop="1" thickBot="1">
      <c r="A545" s="6"/>
    </row>
    <row r="546" spans="1:1" ht="17" thickTop="1" thickBot="1">
      <c r="A546" s="6"/>
    </row>
    <row r="547" spans="1:1" ht="17" thickTop="1" thickBot="1">
      <c r="A547" s="6"/>
    </row>
    <row r="548" spans="1:1" ht="17" thickTop="1" thickBot="1">
      <c r="A548" s="6"/>
    </row>
    <row r="549" spans="1:1" ht="17" thickTop="1" thickBot="1">
      <c r="A549" s="6"/>
    </row>
    <row r="550" spans="1:1" ht="17" thickTop="1" thickBot="1">
      <c r="A550" s="6"/>
    </row>
    <row r="551" spans="1:1" ht="17" thickTop="1" thickBot="1">
      <c r="A551" s="6"/>
    </row>
    <row r="552" spans="1:1" ht="17" thickTop="1" thickBot="1">
      <c r="A552" s="6"/>
    </row>
    <row r="553" spans="1:1" ht="17" thickTop="1" thickBot="1">
      <c r="A553" s="6"/>
    </row>
    <row r="554" spans="1:1" ht="17" thickTop="1" thickBot="1">
      <c r="A554" s="6"/>
    </row>
    <row r="555" spans="1:1" ht="17" thickTop="1" thickBot="1">
      <c r="A555" s="6"/>
    </row>
    <row r="556" spans="1:1" ht="17" thickTop="1" thickBot="1">
      <c r="A556" s="6"/>
    </row>
    <row r="557" spans="1:1" ht="17" thickTop="1" thickBot="1">
      <c r="A557" s="6"/>
    </row>
    <row r="558" spans="1:1" ht="17" thickTop="1" thickBot="1">
      <c r="A558" s="6"/>
    </row>
    <row r="559" spans="1:1" ht="17" thickTop="1" thickBot="1">
      <c r="A559" s="6"/>
    </row>
    <row r="560" spans="1:1" ht="17" thickTop="1" thickBot="1">
      <c r="A560" s="6"/>
    </row>
    <row r="561" spans="1:1" ht="17" thickTop="1" thickBot="1">
      <c r="A561" s="6"/>
    </row>
    <row r="562" spans="1:1" ht="17" thickTop="1" thickBot="1">
      <c r="A562" s="6"/>
    </row>
    <row r="563" spans="1:1" ht="17" thickTop="1" thickBot="1">
      <c r="A563" s="6"/>
    </row>
    <row r="564" spans="1:1" ht="17" thickTop="1" thickBot="1">
      <c r="A564" s="6"/>
    </row>
    <row r="565" spans="1:1" ht="17" thickTop="1" thickBot="1">
      <c r="A565" s="6"/>
    </row>
    <row r="566" spans="1:1" ht="17" thickTop="1" thickBot="1">
      <c r="A566" s="6"/>
    </row>
    <row r="567" spans="1:1" ht="17" thickTop="1" thickBot="1">
      <c r="A567" s="6"/>
    </row>
    <row r="568" spans="1:1" ht="17" thickTop="1" thickBot="1">
      <c r="A568" s="6"/>
    </row>
    <row r="569" spans="1:1" ht="17" thickTop="1" thickBot="1">
      <c r="A569" s="6"/>
    </row>
    <row r="570" spans="1:1" ht="17" thickTop="1" thickBot="1">
      <c r="A570" s="6"/>
    </row>
    <row r="571" spans="1:1" ht="17" thickTop="1" thickBot="1">
      <c r="A571" s="6"/>
    </row>
    <row r="572" spans="1:1" ht="17" thickTop="1" thickBot="1">
      <c r="A572" s="6"/>
    </row>
    <row r="573" spans="1:1" ht="17" thickTop="1" thickBot="1">
      <c r="A573" s="6"/>
    </row>
    <row r="574" spans="1:1" ht="17" thickTop="1" thickBot="1">
      <c r="A574" s="6"/>
    </row>
    <row r="575" spans="1:1" ht="17" thickTop="1" thickBot="1">
      <c r="A575" s="6"/>
    </row>
    <row r="576" spans="1:1" ht="17" thickTop="1" thickBot="1">
      <c r="A576" s="6"/>
    </row>
    <row r="577" spans="1:1" ht="17" thickTop="1" thickBot="1">
      <c r="A577" s="6"/>
    </row>
    <row r="578" spans="1:1" ht="17" thickTop="1" thickBot="1">
      <c r="A578" s="6"/>
    </row>
    <row r="579" spans="1:1" ht="17" thickTop="1" thickBot="1">
      <c r="A579" s="6"/>
    </row>
    <row r="580" spans="1:1" ht="17" thickTop="1" thickBot="1">
      <c r="A580" s="6"/>
    </row>
    <row r="581" spans="1:1" ht="17" thickTop="1" thickBot="1">
      <c r="A581" s="6"/>
    </row>
    <row r="582" spans="1:1" ht="17" thickTop="1" thickBot="1">
      <c r="A582" s="6"/>
    </row>
    <row r="583" spans="1:1" ht="17" thickTop="1" thickBot="1">
      <c r="A583" s="6"/>
    </row>
    <row r="584" spans="1:1" ht="17" thickTop="1" thickBot="1">
      <c r="A584" s="6"/>
    </row>
    <row r="585" spans="1:1" ht="17" thickTop="1" thickBot="1">
      <c r="A585" s="6"/>
    </row>
    <row r="586" spans="1:1" ht="17" thickTop="1" thickBot="1">
      <c r="A586" s="6"/>
    </row>
    <row r="587" spans="1:1" ht="17" thickTop="1" thickBot="1">
      <c r="A587" s="6"/>
    </row>
    <row r="588" spans="1:1" ht="17" thickTop="1" thickBot="1">
      <c r="A588" s="6"/>
    </row>
    <row r="589" spans="1:1" ht="17" thickTop="1" thickBot="1">
      <c r="A589" s="6"/>
    </row>
    <row r="590" spans="1:1" ht="17" thickTop="1" thickBot="1">
      <c r="A590" s="6"/>
    </row>
    <row r="591" spans="1:1" ht="17" thickTop="1" thickBot="1">
      <c r="A591" s="6"/>
    </row>
    <row r="592" spans="1:1" ht="17" thickTop="1" thickBot="1">
      <c r="A592" s="6"/>
    </row>
    <row r="593" spans="1:1" ht="17" thickTop="1" thickBot="1">
      <c r="A593" s="6"/>
    </row>
    <row r="594" spans="1:1" ht="17" thickTop="1" thickBot="1">
      <c r="A594" s="6"/>
    </row>
    <row r="595" spans="1:1" ht="17" thickTop="1" thickBot="1">
      <c r="A595" s="6"/>
    </row>
    <row r="596" spans="1:1" ht="17" thickTop="1" thickBot="1">
      <c r="A596" s="6"/>
    </row>
    <row r="597" spans="1:1" ht="17" thickTop="1" thickBot="1">
      <c r="A597" s="6"/>
    </row>
    <row r="598" spans="1:1" ht="17" thickTop="1" thickBot="1">
      <c r="A598" s="6"/>
    </row>
    <row r="599" spans="1:1" ht="17" thickTop="1" thickBot="1">
      <c r="A599" s="6"/>
    </row>
    <row r="600" spans="1:1" ht="17" thickTop="1" thickBot="1">
      <c r="A600" s="6"/>
    </row>
    <row r="601" spans="1:1" ht="17" thickTop="1" thickBot="1">
      <c r="A601" s="6"/>
    </row>
    <row r="602" spans="1:1" ht="17" thickTop="1" thickBot="1">
      <c r="A602" s="6"/>
    </row>
    <row r="603" spans="1:1" ht="17" thickTop="1" thickBot="1">
      <c r="A603" s="6"/>
    </row>
    <row r="604" spans="1:1" ht="17" thickTop="1" thickBot="1">
      <c r="A604" s="6"/>
    </row>
    <row r="605" spans="1:1" ht="17" thickTop="1" thickBot="1">
      <c r="A605" s="6"/>
    </row>
    <row r="606" spans="1:1" ht="17" thickTop="1" thickBot="1">
      <c r="A606" s="6"/>
    </row>
    <row r="607" spans="1:1" ht="17" thickTop="1" thickBot="1">
      <c r="A607" s="6"/>
    </row>
    <row r="608" spans="1:1" ht="17" thickTop="1" thickBot="1">
      <c r="A608" s="6"/>
    </row>
    <row r="609" spans="1:1" ht="17" thickTop="1" thickBot="1">
      <c r="A609" s="6"/>
    </row>
    <row r="610" spans="1:1" ht="17" thickTop="1" thickBot="1">
      <c r="A610" s="6"/>
    </row>
    <row r="611" spans="1:1" ht="17" thickTop="1" thickBot="1">
      <c r="A611" s="6"/>
    </row>
    <row r="612" spans="1:1" ht="17" thickTop="1" thickBot="1">
      <c r="A612" s="6"/>
    </row>
    <row r="613" spans="1:1" ht="17" thickTop="1" thickBot="1">
      <c r="A613" s="6"/>
    </row>
    <row r="614" spans="1:1" ht="17" thickTop="1" thickBot="1">
      <c r="A614" s="6"/>
    </row>
    <row r="615" spans="1:1" ht="17" thickTop="1" thickBot="1">
      <c r="A615" s="6"/>
    </row>
    <row r="616" spans="1:1" ht="17" thickTop="1" thickBot="1">
      <c r="A616" s="6"/>
    </row>
    <row r="617" spans="1:1" ht="17" thickTop="1" thickBot="1">
      <c r="A617" s="6"/>
    </row>
    <row r="618" spans="1:1" ht="17" thickTop="1" thickBot="1">
      <c r="A618" s="6"/>
    </row>
    <row r="619" spans="1:1" ht="17" thickTop="1" thickBot="1">
      <c r="A619" s="6"/>
    </row>
    <row r="620" spans="1:1" ht="17" thickTop="1" thickBot="1">
      <c r="A620" s="6"/>
    </row>
    <row r="621" spans="1:1" ht="17" thickTop="1" thickBot="1">
      <c r="A621" s="6"/>
    </row>
    <row r="622" spans="1:1" ht="17" thickTop="1" thickBot="1">
      <c r="A622" s="6"/>
    </row>
    <row r="623" spans="1:1" ht="17" thickTop="1" thickBot="1">
      <c r="A623" s="6"/>
    </row>
    <row r="624" spans="1:1" ht="17" thickTop="1" thickBot="1">
      <c r="A624" s="6"/>
    </row>
    <row r="625" spans="1:1" ht="17" thickTop="1" thickBot="1">
      <c r="A625" s="6"/>
    </row>
    <row r="626" spans="1:1" ht="17" thickTop="1" thickBot="1">
      <c r="A626" s="6"/>
    </row>
    <row r="627" spans="1:1" ht="17" thickTop="1" thickBot="1">
      <c r="A627" s="6"/>
    </row>
    <row r="628" spans="1:1" ht="17" thickTop="1" thickBot="1">
      <c r="A628" s="6"/>
    </row>
    <row r="629" spans="1:1" ht="17" thickTop="1" thickBot="1">
      <c r="A629" s="6"/>
    </row>
    <row r="630" spans="1:1" ht="17" thickTop="1" thickBot="1">
      <c r="A630" s="6"/>
    </row>
    <row r="631" spans="1:1" ht="17" thickTop="1" thickBot="1">
      <c r="A631" s="6"/>
    </row>
    <row r="632" spans="1:1" ht="17" thickTop="1" thickBot="1">
      <c r="A632" s="6"/>
    </row>
    <row r="633" spans="1:1" ht="17" thickTop="1" thickBot="1">
      <c r="A633" s="6"/>
    </row>
    <row r="634" spans="1:1" ht="17" thickTop="1" thickBot="1">
      <c r="A634" s="6"/>
    </row>
    <row r="635" spans="1:1" ht="17" thickTop="1" thickBot="1">
      <c r="A635" s="6"/>
    </row>
    <row r="636" spans="1:1" ht="17" thickTop="1" thickBot="1">
      <c r="A636" s="6"/>
    </row>
    <row r="637" spans="1:1" ht="17" thickTop="1" thickBot="1">
      <c r="A637" s="6"/>
    </row>
    <row r="638" spans="1:1" ht="17" thickTop="1" thickBot="1">
      <c r="A638" s="6"/>
    </row>
    <row r="639" spans="1:1" ht="17" thickTop="1" thickBot="1">
      <c r="A639" s="6"/>
    </row>
    <row r="640" spans="1:1" ht="17" thickTop="1" thickBot="1">
      <c r="A640" s="6"/>
    </row>
    <row r="641" spans="1:1" ht="17" thickTop="1" thickBot="1">
      <c r="A641" s="6"/>
    </row>
    <row r="642" spans="1:1" ht="17" thickTop="1" thickBot="1">
      <c r="A642" s="6"/>
    </row>
    <row r="643" spans="1:1" ht="17" thickTop="1" thickBot="1">
      <c r="A643" s="6"/>
    </row>
    <row r="644" spans="1:1" ht="17" thickTop="1" thickBot="1">
      <c r="A644" s="6"/>
    </row>
    <row r="645" spans="1:1" ht="17" thickTop="1" thickBot="1">
      <c r="A645" s="6"/>
    </row>
    <row r="646" spans="1:1" ht="17" thickTop="1" thickBot="1">
      <c r="A646" s="6"/>
    </row>
    <row r="647" spans="1:1" ht="17" thickTop="1" thickBot="1">
      <c r="A647" s="6"/>
    </row>
    <row r="648" spans="1:1" ht="17" thickTop="1" thickBot="1">
      <c r="A648" s="6"/>
    </row>
    <row r="649" spans="1:1" ht="17" thickTop="1" thickBot="1">
      <c r="A649" s="6"/>
    </row>
    <row r="650" spans="1:1" ht="17" thickTop="1" thickBot="1">
      <c r="A650" s="6"/>
    </row>
    <row r="651" spans="1:1" ht="17" thickTop="1" thickBot="1">
      <c r="A651" s="6"/>
    </row>
    <row r="652" spans="1:1" ht="17" thickTop="1" thickBot="1">
      <c r="A652" s="6"/>
    </row>
    <row r="653" spans="1:1" ht="17" thickTop="1" thickBot="1">
      <c r="A653" s="6"/>
    </row>
    <row r="654" spans="1:1" ht="17" thickTop="1" thickBot="1">
      <c r="A654" s="6"/>
    </row>
    <row r="655" spans="1:1" ht="17" thickTop="1" thickBot="1">
      <c r="A655" s="6"/>
    </row>
    <row r="656" spans="1:1" ht="17" thickTop="1" thickBot="1">
      <c r="A656" s="6"/>
    </row>
    <row r="657" spans="1:1" ht="17" thickTop="1" thickBot="1">
      <c r="A657" s="6"/>
    </row>
    <row r="658" spans="1:1" ht="17" thickTop="1" thickBot="1">
      <c r="A658" s="6"/>
    </row>
    <row r="659" spans="1:1" ht="17" thickTop="1" thickBot="1">
      <c r="A659" s="6"/>
    </row>
    <row r="660" spans="1:1" ht="17" thickTop="1" thickBot="1">
      <c r="A660" s="6"/>
    </row>
    <row r="661" spans="1:1" ht="17" thickTop="1" thickBot="1">
      <c r="A661" s="6"/>
    </row>
    <row r="662" spans="1:1" ht="17" thickTop="1" thickBot="1">
      <c r="A662" s="6"/>
    </row>
    <row r="663" spans="1:1" ht="17" thickTop="1" thickBot="1">
      <c r="A663" s="6"/>
    </row>
    <row r="664" spans="1:1" ht="17" thickTop="1" thickBot="1">
      <c r="A664" s="6"/>
    </row>
    <row r="665" spans="1:1" ht="17" thickTop="1" thickBot="1">
      <c r="A665" s="6"/>
    </row>
    <row r="666" spans="1:1" ht="17" thickTop="1" thickBot="1">
      <c r="A666" s="6"/>
    </row>
    <row r="667" spans="1:1" ht="17" thickTop="1" thickBot="1">
      <c r="A667" s="6"/>
    </row>
    <row r="668" spans="1:1" ht="17" thickTop="1" thickBot="1">
      <c r="A668" s="6"/>
    </row>
    <row r="669" spans="1:1" ht="17" thickTop="1" thickBot="1">
      <c r="A669" s="6"/>
    </row>
    <row r="670" spans="1:1" ht="17" thickTop="1" thickBot="1">
      <c r="A670" s="6"/>
    </row>
    <row r="671" spans="1:1" ht="17" thickTop="1" thickBot="1">
      <c r="A671" s="6"/>
    </row>
    <row r="672" spans="1:1" ht="17" thickTop="1" thickBot="1">
      <c r="A672" s="6"/>
    </row>
    <row r="673" spans="1:1" ht="17" thickTop="1" thickBot="1">
      <c r="A673" s="6"/>
    </row>
    <row r="674" spans="1:1" ht="17" thickTop="1" thickBot="1">
      <c r="A674" s="6"/>
    </row>
    <row r="675" spans="1:1" ht="17" thickTop="1" thickBot="1">
      <c r="A675" s="6"/>
    </row>
    <row r="676" spans="1:1" ht="17" thickTop="1" thickBot="1">
      <c r="A676" s="6"/>
    </row>
    <row r="677" spans="1:1" ht="17" thickTop="1" thickBot="1">
      <c r="A677" s="6"/>
    </row>
    <row r="678" spans="1:1" ht="17" thickTop="1" thickBot="1">
      <c r="A678" s="6"/>
    </row>
    <row r="679" spans="1:1" ht="17" thickTop="1" thickBot="1">
      <c r="A679" s="6"/>
    </row>
    <row r="680" spans="1:1" ht="17" thickTop="1" thickBot="1">
      <c r="A680" s="6"/>
    </row>
    <row r="681" spans="1:1" ht="17" thickTop="1" thickBot="1">
      <c r="A681" s="6"/>
    </row>
    <row r="682" spans="1:1" ht="17" thickTop="1" thickBot="1">
      <c r="A682" s="6"/>
    </row>
    <row r="683" spans="1:1" ht="17" thickTop="1" thickBot="1">
      <c r="A683" s="6"/>
    </row>
    <row r="684" spans="1:1" ht="17" thickTop="1" thickBot="1">
      <c r="A684" s="6"/>
    </row>
    <row r="685" spans="1:1" ht="17" thickTop="1" thickBot="1">
      <c r="A685" s="6"/>
    </row>
    <row r="686" spans="1:1" ht="17" thickTop="1" thickBot="1">
      <c r="A686" s="6"/>
    </row>
    <row r="687" spans="1:1" ht="17" thickTop="1" thickBot="1">
      <c r="A687" s="6"/>
    </row>
    <row r="688" spans="1:1" ht="17" thickTop="1" thickBot="1">
      <c r="A688" s="6"/>
    </row>
    <row r="689" spans="1:1" ht="17" thickTop="1" thickBot="1">
      <c r="A689" s="6"/>
    </row>
    <row r="690" spans="1:1" ht="17" thickTop="1" thickBot="1">
      <c r="A690" s="6"/>
    </row>
    <row r="691" spans="1:1" ht="17" thickTop="1" thickBot="1">
      <c r="A691" s="6"/>
    </row>
    <row r="692" spans="1:1" ht="17" thickTop="1" thickBot="1">
      <c r="A692" s="6"/>
    </row>
    <row r="693" spans="1:1" ht="17" thickTop="1" thickBot="1">
      <c r="A693" s="6"/>
    </row>
    <row r="694" spans="1:1" ht="17" thickTop="1" thickBot="1">
      <c r="A694" s="6"/>
    </row>
    <row r="695" spans="1:1" ht="17" thickTop="1" thickBot="1">
      <c r="A695" s="6"/>
    </row>
    <row r="696" spans="1:1" ht="17" thickTop="1" thickBot="1">
      <c r="A696" s="6"/>
    </row>
    <row r="697" spans="1:1" ht="17" thickTop="1" thickBot="1">
      <c r="A697" s="6"/>
    </row>
    <row r="698" spans="1:1" ht="17" thickTop="1" thickBot="1">
      <c r="A698" s="6"/>
    </row>
    <row r="699" spans="1:1" ht="17" thickTop="1" thickBot="1">
      <c r="A699" s="6"/>
    </row>
    <row r="700" spans="1:1" ht="17" thickTop="1" thickBot="1">
      <c r="A700" s="6"/>
    </row>
    <row r="701" spans="1:1" ht="17" thickTop="1" thickBot="1">
      <c r="A701" s="6"/>
    </row>
    <row r="702" spans="1:1" ht="17" thickTop="1" thickBot="1">
      <c r="A702" s="6"/>
    </row>
    <row r="703" spans="1:1" ht="17" thickTop="1" thickBot="1">
      <c r="A703" s="6"/>
    </row>
    <row r="704" spans="1:1" ht="17" thickTop="1" thickBot="1">
      <c r="A704" s="6"/>
    </row>
    <row r="705" spans="1:1" ht="17" thickTop="1" thickBot="1">
      <c r="A705" s="6"/>
    </row>
    <row r="706" spans="1:1" ht="17" thickTop="1" thickBot="1">
      <c r="A706" s="6"/>
    </row>
    <row r="707" spans="1:1" ht="17" thickTop="1" thickBot="1">
      <c r="A707" s="6"/>
    </row>
    <row r="708" spans="1:1" ht="17" thickTop="1" thickBot="1">
      <c r="A708" s="6"/>
    </row>
    <row r="709" spans="1:1" ht="17" thickTop="1" thickBot="1">
      <c r="A709" s="6"/>
    </row>
    <row r="710" spans="1:1" ht="17" thickTop="1" thickBot="1">
      <c r="A710" s="6"/>
    </row>
    <row r="711" spans="1:1" ht="17" thickTop="1" thickBot="1">
      <c r="A711" s="6"/>
    </row>
    <row r="712" spans="1:1" ht="17" thickTop="1" thickBot="1">
      <c r="A712" s="6"/>
    </row>
    <row r="713" spans="1:1" ht="17" thickTop="1" thickBot="1">
      <c r="A713" s="6"/>
    </row>
    <row r="714" spans="1:1" ht="17" thickTop="1" thickBot="1">
      <c r="A714" s="6"/>
    </row>
    <row r="715" spans="1:1" ht="17" thickTop="1" thickBot="1">
      <c r="A715" s="6"/>
    </row>
    <row r="716" spans="1:1" ht="17" thickTop="1" thickBot="1">
      <c r="A716" s="6"/>
    </row>
    <row r="717" spans="1:1" ht="17" thickTop="1" thickBot="1">
      <c r="A717" s="6"/>
    </row>
    <row r="718" spans="1:1" ht="17" thickTop="1" thickBot="1">
      <c r="A718" s="6"/>
    </row>
    <row r="719" spans="1:1" ht="17" thickTop="1" thickBot="1">
      <c r="A719" s="6"/>
    </row>
    <row r="720" spans="1:1" ht="17" thickTop="1" thickBot="1">
      <c r="A720" s="6"/>
    </row>
    <row r="721" spans="1:1" ht="17" thickTop="1" thickBot="1">
      <c r="A721" s="6"/>
    </row>
    <row r="722" spans="1:1" ht="17" thickTop="1" thickBot="1">
      <c r="A722" s="6"/>
    </row>
    <row r="723" spans="1:1" ht="17" thickTop="1" thickBot="1">
      <c r="A723" s="6"/>
    </row>
    <row r="724" spans="1:1" ht="17" thickTop="1" thickBot="1">
      <c r="A724" s="6"/>
    </row>
    <row r="725" spans="1:1" ht="17" thickTop="1" thickBot="1">
      <c r="A725" s="6"/>
    </row>
    <row r="726" spans="1:1" ht="17" thickTop="1" thickBot="1">
      <c r="A726" s="6"/>
    </row>
    <row r="727" spans="1:1" ht="17" thickTop="1" thickBot="1">
      <c r="A727" s="6"/>
    </row>
    <row r="728" spans="1:1" ht="17" thickTop="1" thickBot="1">
      <c r="A728" s="6"/>
    </row>
    <row r="729" spans="1:1" ht="17" thickTop="1" thickBot="1">
      <c r="A729" s="6"/>
    </row>
    <row r="730" spans="1:1" ht="17" thickTop="1" thickBot="1">
      <c r="A730" s="6"/>
    </row>
    <row r="731" spans="1:1" ht="17" thickTop="1" thickBot="1">
      <c r="A731" s="6"/>
    </row>
    <row r="732" spans="1:1" ht="17" thickTop="1" thickBot="1">
      <c r="A732" s="6"/>
    </row>
    <row r="733" spans="1:1" ht="17" thickTop="1" thickBot="1">
      <c r="A733" s="6"/>
    </row>
    <row r="734" spans="1:1" ht="17" thickTop="1" thickBot="1">
      <c r="A734" s="6"/>
    </row>
    <row r="735" spans="1:1" ht="17" thickTop="1" thickBot="1">
      <c r="A735" s="6"/>
    </row>
    <row r="736" spans="1:1" ht="17" thickTop="1" thickBot="1">
      <c r="A736" s="6"/>
    </row>
    <row r="737" spans="1:1" ht="17" thickTop="1" thickBot="1">
      <c r="A737" s="6"/>
    </row>
    <row r="738" spans="1:1" ht="17" thickTop="1" thickBot="1">
      <c r="A738" s="6"/>
    </row>
    <row r="739" spans="1:1" ht="17" thickTop="1" thickBot="1">
      <c r="A739" s="6"/>
    </row>
    <row r="740" spans="1:1" ht="17" thickTop="1" thickBot="1">
      <c r="A740" s="6"/>
    </row>
    <row r="741" spans="1:1" ht="17" thickTop="1" thickBot="1">
      <c r="A741" s="6"/>
    </row>
    <row r="742" spans="1:1" ht="17" thickTop="1" thickBot="1">
      <c r="A742" s="6"/>
    </row>
    <row r="743" spans="1:1" ht="17" thickTop="1" thickBot="1">
      <c r="A743" s="6"/>
    </row>
    <row r="744" spans="1:1" ht="17" thickTop="1" thickBot="1">
      <c r="A744" s="6"/>
    </row>
    <row r="745" spans="1:1" ht="17" thickTop="1" thickBot="1">
      <c r="A745" s="6"/>
    </row>
    <row r="746" spans="1:1" ht="17" thickTop="1" thickBot="1">
      <c r="A746" s="6"/>
    </row>
    <row r="747" spans="1:1" ht="17" thickTop="1" thickBot="1">
      <c r="A747" s="6"/>
    </row>
    <row r="748" spans="1:1" ht="17" thickTop="1" thickBot="1">
      <c r="A748" s="6"/>
    </row>
    <row r="749" spans="1:1" ht="17" thickTop="1" thickBot="1">
      <c r="A749" s="6"/>
    </row>
    <row r="750" spans="1:1" ht="17" thickTop="1" thickBot="1">
      <c r="A750" s="6"/>
    </row>
    <row r="751" spans="1:1" ht="17" thickTop="1" thickBot="1">
      <c r="A751" s="6"/>
    </row>
    <row r="752" spans="1:1" ht="17" thickTop="1" thickBot="1">
      <c r="A752" s="6"/>
    </row>
    <row r="753" spans="1:1" ht="17" thickTop="1" thickBot="1">
      <c r="A753" s="6"/>
    </row>
    <row r="754" spans="1:1" ht="17" thickTop="1" thickBot="1">
      <c r="A754" s="6"/>
    </row>
    <row r="755" spans="1:1" ht="17" thickTop="1" thickBot="1">
      <c r="A755" s="6"/>
    </row>
    <row r="756" spans="1:1" ht="17" thickTop="1" thickBot="1">
      <c r="A756" s="6"/>
    </row>
    <row r="757" spans="1:1" ht="17" thickTop="1" thickBot="1">
      <c r="A757" s="6"/>
    </row>
    <row r="758" spans="1:1" ht="17" thickTop="1" thickBot="1">
      <c r="A758" s="6"/>
    </row>
    <row r="759" spans="1:1" ht="17" thickTop="1" thickBot="1">
      <c r="A759" s="6"/>
    </row>
    <row r="760" spans="1:1" ht="17" thickTop="1" thickBot="1">
      <c r="A760" s="6"/>
    </row>
    <row r="761" spans="1:1" ht="17" thickTop="1" thickBot="1">
      <c r="A761" s="6"/>
    </row>
    <row r="762" spans="1:1" ht="17" thickTop="1" thickBot="1">
      <c r="A762" s="6"/>
    </row>
    <row r="763" spans="1:1" ht="17" thickTop="1" thickBot="1">
      <c r="A763" s="6"/>
    </row>
    <row r="764" spans="1:1" ht="17" thickTop="1" thickBot="1">
      <c r="A764" s="6"/>
    </row>
    <row r="765" spans="1:1" ht="17" thickTop="1" thickBot="1">
      <c r="A765" s="6"/>
    </row>
    <row r="766" spans="1:1" ht="17" thickTop="1" thickBot="1">
      <c r="A766" s="6"/>
    </row>
    <row r="767" spans="1:1" ht="17" thickTop="1" thickBot="1">
      <c r="A767" s="6"/>
    </row>
    <row r="768" spans="1:1" ht="17" thickTop="1" thickBot="1">
      <c r="A768" s="6"/>
    </row>
    <row r="769" spans="1:1" ht="17" thickTop="1" thickBot="1">
      <c r="A769" s="6"/>
    </row>
    <row r="770" spans="1:1" ht="17" thickTop="1" thickBot="1">
      <c r="A770" s="6"/>
    </row>
    <row r="771" spans="1:1" ht="17" thickTop="1" thickBot="1">
      <c r="A771" s="6"/>
    </row>
    <row r="772" spans="1:1" ht="17" thickTop="1" thickBot="1">
      <c r="A772" s="6"/>
    </row>
    <row r="773" spans="1:1" ht="17" thickTop="1" thickBot="1">
      <c r="A773" s="6"/>
    </row>
    <row r="774" spans="1:1" ht="17" thickTop="1" thickBot="1">
      <c r="A774" s="6"/>
    </row>
    <row r="775" spans="1:1" ht="17" thickTop="1" thickBot="1">
      <c r="A775" s="6"/>
    </row>
    <row r="776" spans="1:1" ht="17" thickTop="1" thickBot="1">
      <c r="A776" s="6"/>
    </row>
    <row r="777" spans="1:1" ht="17" thickTop="1" thickBot="1">
      <c r="A777" s="6"/>
    </row>
    <row r="778" spans="1:1" ht="17" thickTop="1" thickBot="1">
      <c r="A778" s="6"/>
    </row>
    <row r="779" spans="1:1" ht="17" thickTop="1" thickBot="1">
      <c r="A779" s="6"/>
    </row>
    <row r="780" spans="1:1" ht="17" thickTop="1" thickBot="1">
      <c r="A780" s="6"/>
    </row>
    <row r="781" spans="1:1" ht="17" thickTop="1" thickBot="1">
      <c r="A781" s="6"/>
    </row>
    <row r="782" spans="1:1" ht="17" thickTop="1" thickBot="1">
      <c r="A782" s="6"/>
    </row>
    <row r="783" spans="1:1" ht="17" thickTop="1" thickBot="1">
      <c r="A783" s="6"/>
    </row>
    <row r="784" spans="1:1" ht="17" thickTop="1" thickBot="1">
      <c r="A784" s="6"/>
    </row>
    <row r="785" spans="1:1" ht="17" thickTop="1" thickBot="1">
      <c r="A785" s="6"/>
    </row>
    <row r="786" spans="1:1" ht="17" thickTop="1" thickBot="1">
      <c r="A786" s="6"/>
    </row>
    <row r="787" spans="1:1" ht="17" thickTop="1" thickBot="1">
      <c r="A787" s="6"/>
    </row>
    <row r="788" spans="1:1" ht="17" thickTop="1" thickBot="1">
      <c r="A788" s="6"/>
    </row>
    <row r="789" spans="1:1" ht="17" thickTop="1" thickBot="1">
      <c r="A789" s="6"/>
    </row>
    <row r="790" spans="1:1" ht="17" thickTop="1" thickBot="1">
      <c r="A790" s="6"/>
    </row>
    <row r="791" spans="1:1" ht="17" thickTop="1" thickBot="1">
      <c r="A791" s="6"/>
    </row>
    <row r="792" spans="1:1" ht="17" thickTop="1" thickBot="1">
      <c r="A792" s="6"/>
    </row>
    <row r="793" spans="1:1" ht="17" thickTop="1" thickBot="1">
      <c r="A793" s="6"/>
    </row>
    <row r="794" spans="1:1" ht="17" thickTop="1" thickBot="1">
      <c r="A794" s="6"/>
    </row>
    <row r="795" spans="1:1" ht="17" thickTop="1" thickBot="1">
      <c r="A795" s="6"/>
    </row>
    <row r="796" spans="1:1" ht="17" thickTop="1" thickBot="1">
      <c r="A796" s="6"/>
    </row>
    <row r="797" spans="1:1" ht="17" thickTop="1" thickBot="1">
      <c r="A797" s="6"/>
    </row>
    <row r="798" spans="1:1" ht="17" thickTop="1" thickBot="1">
      <c r="A798" s="6"/>
    </row>
    <row r="799" spans="1:1" ht="17" thickTop="1" thickBot="1">
      <c r="A799" s="6"/>
    </row>
    <row r="800" spans="1:1" ht="17" thickTop="1" thickBot="1">
      <c r="A800" s="6"/>
    </row>
    <row r="801" spans="1:1" ht="17" thickTop="1" thickBot="1">
      <c r="A801" s="6"/>
    </row>
    <row r="802" spans="1:1" ht="17" thickTop="1" thickBot="1">
      <c r="A802" s="6"/>
    </row>
    <row r="803" spans="1:1" ht="17" thickTop="1" thickBot="1">
      <c r="A803" s="6"/>
    </row>
    <row r="804" spans="1:1" ht="17" thickTop="1" thickBot="1">
      <c r="A804" s="6"/>
    </row>
    <row r="805" spans="1:1" ht="17" thickTop="1" thickBot="1">
      <c r="A805" s="6"/>
    </row>
    <row r="806" spans="1:1" ht="17" thickTop="1" thickBot="1">
      <c r="A806" s="6"/>
    </row>
    <row r="807" spans="1:1" ht="17" thickTop="1" thickBot="1">
      <c r="A807" s="6"/>
    </row>
    <row r="808" spans="1:1" ht="17" thickTop="1" thickBot="1">
      <c r="A808" s="6"/>
    </row>
    <row r="809" spans="1:1" ht="17" thickTop="1" thickBot="1">
      <c r="A809" s="6"/>
    </row>
    <row r="810" spans="1:1" ht="17" thickTop="1" thickBot="1">
      <c r="A810" s="6"/>
    </row>
    <row r="811" spans="1:1" ht="17" thickTop="1" thickBot="1">
      <c r="A811" s="6"/>
    </row>
    <row r="812" spans="1:1" ht="17" thickTop="1" thickBot="1">
      <c r="A812" s="6"/>
    </row>
    <row r="813" spans="1:1" ht="17" thickTop="1" thickBot="1">
      <c r="A813" s="6"/>
    </row>
    <row r="814" spans="1:1" ht="17" thickTop="1" thickBot="1">
      <c r="A814" s="6"/>
    </row>
    <row r="815" spans="1:1" ht="17" thickTop="1" thickBot="1">
      <c r="A815" s="6"/>
    </row>
    <row r="816" spans="1:1" ht="17" thickTop="1" thickBot="1">
      <c r="A816" s="6"/>
    </row>
    <row r="817" spans="1:1" ht="17" thickTop="1" thickBot="1">
      <c r="A817" s="6"/>
    </row>
    <row r="818" spans="1:1" ht="17" thickTop="1" thickBot="1">
      <c r="A818" s="6"/>
    </row>
    <row r="819" spans="1:1" ht="17" thickTop="1" thickBot="1">
      <c r="A819" s="6"/>
    </row>
    <row r="820" spans="1:1" ht="17" thickTop="1" thickBot="1">
      <c r="A820" s="6"/>
    </row>
    <row r="821" spans="1:1" ht="17" thickTop="1" thickBot="1">
      <c r="A821" s="6"/>
    </row>
    <row r="822" spans="1:1" ht="17" thickTop="1" thickBot="1">
      <c r="A822" s="6"/>
    </row>
    <row r="823" spans="1:1" ht="17" thickTop="1" thickBot="1">
      <c r="A823" s="6"/>
    </row>
    <row r="824" spans="1:1" ht="17" thickTop="1" thickBot="1">
      <c r="A824" s="6"/>
    </row>
    <row r="825" spans="1:1" ht="17" thickTop="1" thickBot="1">
      <c r="A825" s="6"/>
    </row>
    <row r="826" spans="1:1" ht="17" thickTop="1" thickBot="1">
      <c r="A826" s="6"/>
    </row>
    <row r="827" spans="1:1" ht="17" thickTop="1" thickBot="1">
      <c r="A827" s="6"/>
    </row>
    <row r="828" spans="1:1" ht="17" thickTop="1" thickBot="1">
      <c r="A828" s="6"/>
    </row>
    <row r="829" spans="1:1" ht="17" thickTop="1" thickBot="1">
      <c r="A829" s="6"/>
    </row>
    <row r="830" spans="1:1" ht="17" thickTop="1" thickBot="1">
      <c r="A830" s="6"/>
    </row>
    <row r="831" spans="1:1" ht="17" thickTop="1" thickBot="1">
      <c r="A831" s="6"/>
    </row>
    <row r="832" spans="1:1" ht="17" thickTop="1" thickBot="1">
      <c r="A832" s="6"/>
    </row>
    <row r="833" spans="1:1" ht="17" thickTop="1" thickBot="1">
      <c r="A833" s="6"/>
    </row>
    <row r="834" spans="1:1" ht="17" thickTop="1" thickBot="1">
      <c r="A834" s="6"/>
    </row>
    <row r="835" spans="1:1" ht="17" thickTop="1" thickBot="1">
      <c r="A835" s="6"/>
    </row>
    <row r="836" spans="1:1" ht="17" thickTop="1" thickBot="1">
      <c r="A836" s="6"/>
    </row>
    <row r="837" spans="1:1" ht="17" thickTop="1" thickBot="1">
      <c r="A837" s="6"/>
    </row>
    <row r="838" spans="1:1" ht="17" thickTop="1" thickBot="1">
      <c r="A838" s="6"/>
    </row>
    <row r="839" spans="1:1" ht="17" thickTop="1" thickBot="1">
      <c r="A839" s="6"/>
    </row>
    <row r="840" spans="1:1" ht="17" thickTop="1" thickBot="1">
      <c r="A840" s="6"/>
    </row>
    <row r="841" spans="1:1" ht="17" thickTop="1" thickBot="1">
      <c r="A841" s="6"/>
    </row>
    <row r="842" spans="1:1" ht="17" thickTop="1" thickBot="1">
      <c r="A842" s="6"/>
    </row>
    <row r="843" spans="1:1" ht="17" thickTop="1" thickBot="1">
      <c r="A843" s="6"/>
    </row>
    <row r="844" spans="1:1" ht="17" thickTop="1" thickBot="1">
      <c r="A844" s="6"/>
    </row>
    <row r="845" spans="1:1" ht="17" thickTop="1" thickBot="1">
      <c r="A845" s="6"/>
    </row>
    <row r="846" spans="1:1" ht="17" thickTop="1" thickBot="1">
      <c r="A846" s="6"/>
    </row>
    <row r="847" spans="1:1" ht="17" thickTop="1" thickBot="1">
      <c r="A847" s="6"/>
    </row>
    <row r="848" spans="1:1" ht="17" thickTop="1" thickBot="1">
      <c r="A848" s="6"/>
    </row>
    <row r="849" spans="1:1" ht="17" thickTop="1" thickBot="1">
      <c r="A849" s="6"/>
    </row>
    <row r="850" spans="1:1" ht="17" thickTop="1" thickBot="1">
      <c r="A850" s="6"/>
    </row>
    <row r="851" spans="1:1" ht="17" thickTop="1" thickBot="1">
      <c r="A851" s="6"/>
    </row>
    <row r="852" spans="1:1" ht="17" thickTop="1" thickBot="1">
      <c r="A852" s="6"/>
    </row>
    <row r="853" spans="1:1" ht="17" thickTop="1" thickBot="1">
      <c r="A853" s="6"/>
    </row>
    <row r="854" spans="1:1" ht="17" thickTop="1" thickBot="1">
      <c r="A854" s="6"/>
    </row>
    <row r="855" spans="1:1" ht="17" thickTop="1" thickBot="1">
      <c r="A855" s="6"/>
    </row>
    <row r="856" spans="1:1" ht="17" thickTop="1" thickBot="1">
      <c r="A856" s="6"/>
    </row>
    <row r="857" spans="1:1" ht="17" thickTop="1" thickBot="1">
      <c r="A857" s="6"/>
    </row>
    <row r="858" spans="1:1" ht="17" thickTop="1" thickBot="1">
      <c r="A858" s="6"/>
    </row>
    <row r="859" spans="1:1" ht="17" thickTop="1" thickBot="1">
      <c r="A859" s="6"/>
    </row>
    <row r="860" spans="1:1" ht="17" thickTop="1" thickBot="1">
      <c r="A860" s="6"/>
    </row>
    <row r="861" spans="1:1" ht="17" thickTop="1" thickBot="1">
      <c r="A861" s="6"/>
    </row>
    <row r="862" spans="1:1" ht="17" thickTop="1" thickBot="1">
      <c r="A862" s="6"/>
    </row>
    <row r="863" spans="1:1" ht="17" thickTop="1" thickBot="1">
      <c r="A863" s="6"/>
    </row>
    <row r="864" spans="1:1" ht="17" thickTop="1" thickBot="1">
      <c r="A864" s="6"/>
    </row>
    <row r="865" spans="1:1" ht="17" thickTop="1" thickBot="1">
      <c r="A865" s="6"/>
    </row>
    <row r="866" spans="1:1" ht="17" thickTop="1" thickBot="1">
      <c r="A866" s="6"/>
    </row>
    <row r="867" spans="1:1" ht="17" thickTop="1" thickBot="1">
      <c r="A867" s="6"/>
    </row>
    <row r="868" spans="1:1" ht="17" thickTop="1" thickBot="1">
      <c r="A868" s="6"/>
    </row>
    <row r="869" spans="1:1" ht="17" thickTop="1" thickBot="1">
      <c r="A869" s="6"/>
    </row>
    <row r="870" spans="1:1" ht="17" thickTop="1" thickBot="1">
      <c r="A870" s="6"/>
    </row>
    <row r="871" spans="1:1" ht="17" thickTop="1" thickBot="1">
      <c r="A871" s="6"/>
    </row>
    <row r="872" spans="1:1" ht="17" thickTop="1" thickBot="1">
      <c r="A872" s="6"/>
    </row>
    <row r="873" spans="1:1" ht="17" thickTop="1" thickBot="1">
      <c r="A873" s="6"/>
    </row>
    <row r="874" spans="1:1" ht="17" thickTop="1" thickBot="1">
      <c r="A874" s="6"/>
    </row>
    <row r="875" spans="1:1" ht="17" thickTop="1" thickBot="1">
      <c r="A875" s="6"/>
    </row>
    <row r="876" spans="1:1" ht="17" thickTop="1" thickBot="1">
      <c r="A876" s="6"/>
    </row>
    <row r="877" spans="1:1" ht="17" thickTop="1" thickBot="1">
      <c r="A877" s="6"/>
    </row>
    <row r="878" spans="1:1" ht="17" thickTop="1" thickBot="1">
      <c r="A878" s="6"/>
    </row>
    <row r="879" spans="1:1" ht="17" thickTop="1" thickBot="1">
      <c r="A879" s="6"/>
    </row>
    <row r="880" spans="1:1" ht="17" thickTop="1" thickBot="1">
      <c r="A880" s="6"/>
    </row>
    <row r="881" spans="1:1" ht="17" thickTop="1" thickBot="1">
      <c r="A881" s="6"/>
    </row>
    <row r="882" spans="1:1" ht="17" thickTop="1" thickBot="1">
      <c r="A882" s="6"/>
    </row>
    <row r="883" spans="1:1" ht="17" thickTop="1" thickBot="1">
      <c r="A883" s="6"/>
    </row>
    <row r="884" spans="1:1" ht="17" thickTop="1" thickBot="1">
      <c r="A884" s="6"/>
    </row>
    <row r="885" spans="1:1" ht="17" thickTop="1" thickBot="1">
      <c r="A885" s="6"/>
    </row>
    <row r="886" spans="1:1" ht="17" thickTop="1" thickBot="1">
      <c r="A886" s="6"/>
    </row>
    <row r="887" spans="1:1" ht="17" thickTop="1" thickBot="1">
      <c r="A887" s="6"/>
    </row>
    <row r="888" spans="1:1" ht="17" thickTop="1" thickBot="1">
      <c r="A888" s="6"/>
    </row>
    <row r="889" spans="1:1" ht="17" thickTop="1" thickBot="1">
      <c r="A889" s="6"/>
    </row>
    <row r="890" spans="1:1" ht="17" thickTop="1" thickBot="1">
      <c r="A890" s="6"/>
    </row>
    <row r="891" spans="1:1" ht="17" thickTop="1" thickBot="1">
      <c r="A891" s="6"/>
    </row>
    <row r="892" spans="1:1" ht="17" thickTop="1" thickBot="1">
      <c r="A892" s="6"/>
    </row>
    <row r="893" spans="1:1" ht="17" thickTop="1" thickBot="1">
      <c r="A893" s="6"/>
    </row>
    <row r="894" spans="1:1" ht="17" thickTop="1" thickBot="1">
      <c r="A894" s="6"/>
    </row>
    <row r="895" spans="1:1" ht="17" thickTop="1" thickBot="1">
      <c r="A895" s="6"/>
    </row>
    <row r="896" spans="1:1" ht="17" thickTop="1" thickBot="1">
      <c r="A896" s="6"/>
    </row>
    <row r="897" spans="1:1" ht="17" thickTop="1" thickBot="1">
      <c r="A897" s="6"/>
    </row>
    <row r="898" spans="1:1" ht="17" thickTop="1" thickBot="1">
      <c r="A898" s="6"/>
    </row>
    <row r="899" spans="1:1" ht="17" thickTop="1" thickBot="1">
      <c r="A899" s="6"/>
    </row>
    <row r="900" spans="1:1" ht="17" thickTop="1" thickBot="1">
      <c r="A900" s="6"/>
    </row>
    <row r="901" spans="1:1" ht="17" thickTop="1" thickBot="1">
      <c r="A901" s="6"/>
    </row>
    <row r="902" spans="1:1" ht="17" thickTop="1" thickBot="1">
      <c r="A902" s="6"/>
    </row>
    <row r="903" spans="1:1" ht="17" thickTop="1" thickBot="1">
      <c r="A903" s="6"/>
    </row>
    <row r="904" spans="1:1" ht="17" thickTop="1" thickBot="1">
      <c r="A904" s="6"/>
    </row>
    <row r="905" spans="1:1" ht="17" thickTop="1" thickBot="1">
      <c r="A905" s="6"/>
    </row>
    <row r="906" spans="1:1" ht="17" thickTop="1" thickBot="1">
      <c r="A906" s="6"/>
    </row>
    <row r="907" spans="1:1" ht="17" thickTop="1" thickBot="1">
      <c r="A907" s="6"/>
    </row>
    <row r="908" spans="1:1" ht="17" thickTop="1" thickBot="1">
      <c r="A908" s="6"/>
    </row>
    <row r="909" spans="1:1" ht="17" thickTop="1" thickBot="1">
      <c r="A909" s="6"/>
    </row>
    <row r="910" spans="1:1" ht="17" thickTop="1" thickBot="1">
      <c r="A910" s="6"/>
    </row>
    <row r="911" spans="1:1" ht="17" thickTop="1" thickBot="1">
      <c r="A911" s="6"/>
    </row>
    <row r="912" spans="1:1" ht="17" thickTop="1" thickBot="1">
      <c r="A912" s="6"/>
    </row>
    <row r="913" spans="1:1" ht="17" thickTop="1" thickBot="1">
      <c r="A913" s="6"/>
    </row>
    <row r="914" spans="1:1" ht="17" thickTop="1" thickBot="1">
      <c r="A914" s="6"/>
    </row>
    <row r="915" spans="1:1" ht="17" thickTop="1" thickBot="1">
      <c r="A915" s="6"/>
    </row>
    <row r="916" spans="1:1" ht="17" thickTop="1" thickBot="1">
      <c r="A916" s="6"/>
    </row>
    <row r="917" spans="1:1" ht="17" thickTop="1" thickBot="1">
      <c r="A917" s="6"/>
    </row>
    <row r="918" spans="1:1" ht="17" thickTop="1" thickBot="1">
      <c r="A918" s="6"/>
    </row>
    <row r="919" spans="1:1" ht="17" thickTop="1" thickBot="1">
      <c r="A919" s="6"/>
    </row>
    <row r="920" spans="1:1" ht="17" thickTop="1" thickBot="1">
      <c r="A920" s="6"/>
    </row>
    <row r="921" spans="1:1" ht="17" thickTop="1" thickBot="1">
      <c r="A921" s="6"/>
    </row>
    <row r="922" spans="1:1" ht="17" thickTop="1" thickBot="1">
      <c r="A922" s="6"/>
    </row>
    <row r="923" spans="1:1" ht="17" thickTop="1" thickBot="1">
      <c r="A923" s="6"/>
    </row>
    <row r="924" spans="1:1" ht="17" thickTop="1" thickBot="1">
      <c r="A924" s="6"/>
    </row>
    <row r="925" spans="1:1" ht="17" thickTop="1" thickBot="1">
      <c r="A925" s="6"/>
    </row>
    <row r="926" spans="1:1" ht="17" thickTop="1" thickBot="1">
      <c r="A926" s="6"/>
    </row>
    <row r="927" spans="1:1" ht="17" thickTop="1" thickBot="1">
      <c r="A927" s="6"/>
    </row>
    <row r="928" spans="1:1" ht="17" thickTop="1" thickBot="1">
      <c r="A928" s="6"/>
    </row>
    <row r="929" spans="1:1" ht="17" thickTop="1" thickBot="1">
      <c r="A929" s="6"/>
    </row>
    <row r="930" spans="1:1" ht="17" thickTop="1" thickBot="1">
      <c r="A930" s="6"/>
    </row>
    <row r="931" spans="1:1" ht="17" thickTop="1" thickBot="1">
      <c r="A931" s="6"/>
    </row>
    <row r="932" spans="1:1" ht="17" thickTop="1" thickBot="1">
      <c r="A932" s="6"/>
    </row>
    <row r="933" spans="1:1" ht="17" thickTop="1" thickBot="1">
      <c r="A933" s="6"/>
    </row>
    <row r="934" spans="1:1" ht="17" thickTop="1" thickBot="1">
      <c r="A934" s="6"/>
    </row>
    <row r="935" spans="1:1" ht="17" thickTop="1" thickBot="1">
      <c r="A935" s="6"/>
    </row>
    <row r="936" spans="1:1" ht="17" thickTop="1" thickBot="1">
      <c r="A936" s="6"/>
    </row>
    <row r="937" spans="1:1" ht="17" thickTop="1" thickBot="1">
      <c r="A937" s="6"/>
    </row>
    <row r="938" spans="1:1" ht="17" thickTop="1" thickBot="1">
      <c r="A938" s="6"/>
    </row>
    <row r="939" spans="1:1" ht="17" thickTop="1" thickBot="1">
      <c r="A939" s="6"/>
    </row>
    <row r="940" spans="1:1" ht="17" thickTop="1" thickBot="1">
      <c r="A940" s="6"/>
    </row>
    <row r="941" spans="1:1" ht="17" thickTop="1" thickBot="1">
      <c r="A941" s="6"/>
    </row>
    <row r="942" spans="1:1" ht="17" thickTop="1" thickBot="1">
      <c r="A942" s="6"/>
    </row>
    <row r="943" spans="1:1" ht="17" thickTop="1" thickBot="1">
      <c r="A943" s="6"/>
    </row>
    <row r="944" spans="1:1" ht="17" thickTop="1" thickBot="1">
      <c r="A944" s="6"/>
    </row>
    <row r="945" spans="1:1" ht="17" thickTop="1" thickBot="1">
      <c r="A945" s="6"/>
    </row>
    <row r="946" spans="1:1" ht="17" thickTop="1" thickBot="1">
      <c r="A946" s="6"/>
    </row>
    <row r="947" spans="1:1" ht="17" thickTop="1" thickBot="1">
      <c r="A947" s="6"/>
    </row>
    <row r="948" spans="1:1" ht="17" thickTop="1" thickBot="1">
      <c r="A948" s="6"/>
    </row>
    <row r="949" spans="1:1" ht="17" thickTop="1" thickBot="1">
      <c r="A949" s="6"/>
    </row>
    <row r="950" spans="1:1" ht="17" thickTop="1" thickBot="1">
      <c r="A950" s="6"/>
    </row>
    <row r="951" spans="1:1" ht="17" thickTop="1" thickBot="1">
      <c r="A951" s="6"/>
    </row>
    <row r="952" spans="1:1" ht="17" thickTop="1" thickBot="1">
      <c r="A952" s="6"/>
    </row>
    <row r="953" spans="1:1" ht="17" thickTop="1" thickBot="1">
      <c r="A953" s="6"/>
    </row>
    <row r="954" spans="1:1" ht="17" thickTop="1" thickBot="1">
      <c r="A954" s="6"/>
    </row>
    <row r="955" spans="1:1" ht="17" thickTop="1" thickBot="1">
      <c r="A955" s="6"/>
    </row>
    <row r="956" spans="1:1" ht="17" thickTop="1" thickBot="1">
      <c r="A956" s="6"/>
    </row>
    <row r="957" spans="1:1" ht="17" thickTop="1" thickBot="1">
      <c r="A957" s="6"/>
    </row>
    <row r="958" spans="1:1" ht="17" thickTop="1" thickBot="1">
      <c r="A958" s="6"/>
    </row>
    <row r="959" spans="1:1" ht="17" thickTop="1" thickBot="1">
      <c r="A959" s="6"/>
    </row>
    <row r="960" spans="1:1" ht="17" thickTop="1" thickBot="1">
      <c r="A960" s="6"/>
    </row>
    <row r="961" spans="1:1" ht="17" thickTop="1" thickBot="1">
      <c r="A961" s="6"/>
    </row>
    <row r="962" spans="1:1" ht="17" thickTop="1" thickBot="1">
      <c r="A962" s="6"/>
    </row>
    <row r="963" spans="1:1" ht="17" thickTop="1" thickBot="1">
      <c r="A963" s="6"/>
    </row>
    <row r="964" spans="1:1" ht="17" thickTop="1" thickBot="1">
      <c r="A964" s="6"/>
    </row>
    <row r="965" spans="1:1" ht="17" thickTop="1" thickBot="1">
      <c r="A965" s="6"/>
    </row>
    <row r="966" spans="1:1" ht="17" thickTop="1" thickBot="1">
      <c r="A966" s="6"/>
    </row>
    <row r="967" spans="1:1" ht="17" thickTop="1" thickBot="1">
      <c r="A967" s="6"/>
    </row>
    <row r="968" spans="1:1" ht="17" thickTop="1" thickBot="1">
      <c r="A968" s="6"/>
    </row>
    <row r="969" spans="1:1" ht="17" thickTop="1" thickBot="1">
      <c r="A969" s="6"/>
    </row>
    <row r="970" spans="1:1" ht="17" thickTop="1" thickBot="1">
      <c r="A970" s="6"/>
    </row>
    <row r="971" spans="1:1" ht="17" thickTop="1" thickBot="1">
      <c r="A971" s="6"/>
    </row>
    <row r="972" spans="1:1" ht="17" thickTop="1" thickBot="1">
      <c r="A972" s="6"/>
    </row>
    <row r="973" spans="1:1" ht="17" thickTop="1" thickBot="1">
      <c r="A973" s="6"/>
    </row>
    <row r="974" spans="1:1" ht="17" thickTop="1" thickBot="1">
      <c r="A974" s="6"/>
    </row>
    <row r="975" spans="1:1" ht="17" thickTop="1" thickBot="1">
      <c r="A975" s="6"/>
    </row>
    <row r="976" spans="1:1" ht="17" thickTop="1" thickBot="1">
      <c r="A976" s="6"/>
    </row>
    <row r="977" spans="1:1" ht="17" thickTop="1" thickBot="1">
      <c r="A977" s="6"/>
    </row>
    <row r="978" spans="1:1" ht="17" thickTop="1" thickBot="1">
      <c r="A978" s="6"/>
    </row>
    <row r="979" spans="1:1" ht="17" thickTop="1" thickBot="1">
      <c r="A979" s="6"/>
    </row>
    <row r="980" spans="1:1" ht="17" thickTop="1" thickBot="1">
      <c r="A980" s="6"/>
    </row>
    <row r="981" spans="1:1" ht="17" thickTop="1" thickBot="1">
      <c r="A981" s="6"/>
    </row>
    <row r="982" spans="1:1" ht="17" thickTop="1" thickBot="1">
      <c r="A982" s="6"/>
    </row>
    <row r="983" spans="1:1" ht="17" thickTop="1" thickBot="1">
      <c r="A983" s="6"/>
    </row>
    <row r="984" spans="1:1" ht="17" thickTop="1" thickBot="1">
      <c r="A984" s="6"/>
    </row>
    <row r="985" spans="1:1" ht="17" thickTop="1" thickBot="1">
      <c r="A985" s="6"/>
    </row>
    <row r="986" spans="1:1" ht="17" thickTop="1" thickBot="1">
      <c r="A986" s="6"/>
    </row>
    <row r="987" spans="1:1" ht="17" thickTop="1" thickBot="1">
      <c r="A987" s="6"/>
    </row>
    <row r="988" spans="1:1" ht="17" thickTop="1" thickBot="1">
      <c r="A988" s="6"/>
    </row>
    <row r="989" spans="1:1" ht="17" thickTop="1" thickBot="1">
      <c r="A989" s="6"/>
    </row>
    <row r="990" spans="1:1" ht="17" thickTop="1" thickBot="1">
      <c r="A990" s="6"/>
    </row>
    <row r="991" spans="1:1" ht="17" thickTop="1" thickBot="1">
      <c r="A991" s="6"/>
    </row>
    <row r="992" spans="1:1" ht="17" thickTop="1" thickBot="1">
      <c r="A992" s="6"/>
    </row>
    <row r="993" spans="1:1" ht="17" thickTop="1" thickBot="1">
      <c r="A993" s="6"/>
    </row>
    <row r="994" spans="1:1" ht="17" thickTop="1" thickBot="1">
      <c r="A994" s="6"/>
    </row>
    <row r="995" spans="1:1" ht="17" thickTop="1" thickBot="1">
      <c r="A995" s="6"/>
    </row>
    <row r="996" spans="1:1" ht="17" thickTop="1" thickBot="1">
      <c r="A996" s="6"/>
    </row>
    <row r="997" spans="1:1" ht="17" thickTop="1" thickBot="1">
      <c r="A997" s="6"/>
    </row>
    <row r="998" spans="1:1" ht="17" thickTop="1" thickBot="1">
      <c r="A998" s="6"/>
    </row>
    <row r="999" spans="1:1" ht="17" thickTop="1" thickBot="1">
      <c r="A999" s="6"/>
    </row>
    <row r="1000" spans="1:1" ht="17" thickTop="1" thickBot="1">
      <c r="A1000" s="6"/>
    </row>
    <row r="1001" spans="1:1" ht="17" thickTop="1" thickBot="1">
      <c r="A1001" s="6"/>
    </row>
    <row r="1002" spans="1:1" ht="17" thickTop="1" thickBot="1">
      <c r="A1002" s="6"/>
    </row>
    <row r="1003" spans="1:1" ht="17" thickTop="1" thickBot="1">
      <c r="A1003" s="6"/>
    </row>
    <row r="1004" spans="1:1" ht="17" thickTop="1" thickBot="1">
      <c r="A1004" s="6"/>
    </row>
    <row r="1005" spans="1:1" ht="17" thickTop="1" thickBot="1">
      <c r="A1005" s="6"/>
    </row>
    <row r="1006" spans="1:1" ht="17" thickTop="1" thickBot="1">
      <c r="A1006" s="6"/>
    </row>
    <row r="1007" spans="1:1" ht="17" thickTop="1" thickBot="1">
      <c r="A1007" s="6"/>
    </row>
    <row r="1008" spans="1:1" ht="17" thickTop="1" thickBot="1">
      <c r="A1008" s="6"/>
    </row>
    <row r="1009" spans="1:1" ht="17" thickTop="1" thickBot="1">
      <c r="A1009" s="6"/>
    </row>
    <row r="1010" spans="1:1" ht="17" thickTop="1" thickBot="1">
      <c r="A1010" s="6"/>
    </row>
    <row r="1011" spans="1:1" ht="17" thickTop="1" thickBot="1">
      <c r="A1011" s="6"/>
    </row>
    <row r="1012" spans="1:1" ht="17" thickTop="1" thickBot="1">
      <c r="A1012" s="6"/>
    </row>
    <row r="1013" spans="1:1" ht="17" thickTop="1" thickBot="1">
      <c r="A1013" s="6"/>
    </row>
    <row r="1014" spans="1:1" ht="17" thickTop="1" thickBot="1">
      <c r="A1014" s="6"/>
    </row>
    <row r="1015" spans="1:1" ht="17" thickTop="1" thickBot="1">
      <c r="A1015" s="6"/>
    </row>
    <row r="1016" spans="1:1" ht="17" thickTop="1" thickBot="1">
      <c r="A1016" s="6"/>
    </row>
    <row r="1017" spans="1:1" ht="17" thickTop="1" thickBot="1">
      <c r="A1017" s="6"/>
    </row>
    <row r="1018" spans="1:1" ht="17" thickTop="1" thickBot="1">
      <c r="A1018" s="6"/>
    </row>
    <row r="1019" spans="1:1" ht="17" thickTop="1" thickBot="1">
      <c r="A1019" s="6"/>
    </row>
    <row r="1020" spans="1:1" ht="17" thickTop="1" thickBot="1">
      <c r="A1020" s="6"/>
    </row>
    <row r="1021" spans="1:1" ht="17" thickTop="1" thickBot="1">
      <c r="A1021" s="6"/>
    </row>
    <row r="1022" spans="1:1" ht="17" thickTop="1" thickBot="1">
      <c r="A1022" s="6"/>
    </row>
    <row r="1023" spans="1:1" ht="17" thickTop="1" thickBot="1">
      <c r="A1023" s="6"/>
    </row>
    <row r="1024" spans="1:1" ht="17" thickTop="1" thickBot="1">
      <c r="A1024" s="6"/>
    </row>
    <row r="1025" spans="1:1" ht="17" thickTop="1" thickBot="1">
      <c r="A1025" s="6"/>
    </row>
    <row r="1026" spans="1:1" ht="17" thickTop="1" thickBot="1">
      <c r="A1026" s="6"/>
    </row>
    <row r="1027" spans="1:1" ht="17" thickTop="1" thickBot="1">
      <c r="A1027" s="6"/>
    </row>
    <row r="1028" spans="1:1" ht="17" thickTop="1" thickBot="1">
      <c r="A1028" s="6"/>
    </row>
    <row r="1029" spans="1:1" ht="17" thickTop="1" thickBot="1">
      <c r="A1029" s="6"/>
    </row>
    <row r="1030" spans="1:1" ht="17" thickTop="1" thickBot="1">
      <c r="A1030" s="6"/>
    </row>
    <row r="1031" spans="1:1" ht="17" thickTop="1" thickBot="1">
      <c r="A1031" s="6"/>
    </row>
    <row r="1032" spans="1:1" ht="17" thickTop="1" thickBot="1">
      <c r="A1032" s="6"/>
    </row>
    <row r="1033" spans="1:1" ht="17" thickTop="1" thickBot="1">
      <c r="A1033" s="6"/>
    </row>
    <row r="1034" spans="1:1" ht="17" thickTop="1" thickBot="1">
      <c r="A1034" s="6"/>
    </row>
    <row r="1035" spans="1:1" ht="17" thickTop="1" thickBot="1">
      <c r="A1035" s="6"/>
    </row>
    <row r="1036" spans="1:1" ht="17" thickTop="1" thickBot="1">
      <c r="A1036" s="6"/>
    </row>
    <row r="1037" spans="1:1" ht="17" thickTop="1" thickBot="1">
      <c r="A1037" s="6"/>
    </row>
    <row r="1038" spans="1:1" ht="17" thickTop="1" thickBot="1">
      <c r="A1038" s="6"/>
    </row>
    <row r="1039" spans="1:1" ht="17" thickTop="1" thickBot="1">
      <c r="A1039" s="6"/>
    </row>
    <row r="1040" spans="1:1" ht="17" thickTop="1" thickBot="1">
      <c r="A1040" s="6"/>
    </row>
    <row r="1041" spans="1:1" ht="17" thickTop="1" thickBot="1">
      <c r="A1041" s="6"/>
    </row>
    <row r="1042" spans="1:1" ht="17" thickTop="1" thickBot="1">
      <c r="A1042" s="6"/>
    </row>
    <row r="1043" spans="1:1" ht="17" thickTop="1" thickBot="1">
      <c r="A1043" s="6"/>
    </row>
    <row r="1044" spans="1:1" ht="17" thickTop="1" thickBot="1">
      <c r="A1044" s="6"/>
    </row>
    <row r="1045" spans="1:1" ht="17" thickTop="1" thickBot="1">
      <c r="A1045" s="6"/>
    </row>
    <row r="1046" spans="1:1" ht="17" thickTop="1" thickBot="1">
      <c r="A1046" s="6"/>
    </row>
    <row r="1047" spans="1:1" ht="17" thickTop="1" thickBot="1">
      <c r="A1047" s="6"/>
    </row>
    <row r="1048" spans="1:1" ht="17" thickTop="1" thickBot="1">
      <c r="A1048" s="6"/>
    </row>
    <row r="1049" spans="1:1" ht="17" thickTop="1" thickBot="1">
      <c r="A1049" s="6"/>
    </row>
    <row r="1050" spans="1:1" ht="17" thickTop="1" thickBot="1">
      <c r="A1050" s="6"/>
    </row>
    <row r="1051" spans="1:1" ht="17" thickTop="1" thickBot="1">
      <c r="A1051" s="6"/>
    </row>
    <row r="1052" spans="1:1" ht="17" thickTop="1" thickBot="1">
      <c r="A1052" s="6"/>
    </row>
    <row r="1053" spans="1:1" ht="17" thickTop="1" thickBot="1">
      <c r="A1053" s="6"/>
    </row>
    <row r="1054" spans="1:1" ht="17" thickTop="1" thickBot="1">
      <c r="A1054" s="6"/>
    </row>
    <row r="1055" spans="1:1" ht="17" thickTop="1" thickBot="1">
      <c r="A1055" s="6"/>
    </row>
    <row r="1056" spans="1:1" ht="17" thickTop="1" thickBot="1">
      <c r="A1056" s="6"/>
    </row>
    <row r="1057" spans="1:1" ht="17" thickTop="1" thickBot="1">
      <c r="A1057" s="6"/>
    </row>
    <row r="1058" spans="1:1" ht="17" thickTop="1" thickBot="1">
      <c r="A1058" s="6"/>
    </row>
    <row r="1059" spans="1:1" ht="17" thickTop="1" thickBot="1">
      <c r="A1059" s="6"/>
    </row>
    <row r="1060" spans="1:1" ht="17" thickTop="1" thickBot="1">
      <c r="A1060" s="6"/>
    </row>
    <row r="1061" spans="1:1" ht="17" thickTop="1" thickBot="1">
      <c r="A1061" s="6"/>
    </row>
    <row r="1062" spans="1:1" ht="17" thickTop="1" thickBot="1">
      <c r="A1062" s="6"/>
    </row>
    <row r="1063" spans="1:1" ht="17" thickTop="1" thickBot="1">
      <c r="A1063" s="6"/>
    </row>
    <row r="1064" spans="1:1" ht="17" thickTop="1" thickBot="1">
      <c r="A1064" s="6"/>
    </row>
    <row r="1065" spans="1:1" ht="17" thickTop="1" thickBot="1">
      <c r="A1065" s="6"/>
    </row>
    <row r="1066" spans="1:1" ht="17" thickTop="1" thickBot="1">
      <c r="A1066" s="6"/>
    </row>
    <row r="1067" spans="1:1" ht="17" thickTop="1" thickBot="1">
      <c r="A1067" s="6"/>
    </row>
    <row r="1068" spans="1:1" ht="17" thickTop="1" thickBot="1">
      <c r="A1068" s="6"/>
    </row>
    <row r="1069" spans="1:1" ht="17" thickTop="1" thickBot="1">
      <c r="A1069" s="6"/>
    </row>
    <row r="1070" spans="1:1" ht="17" thickTop="1" thickBot="1">
      <c r="A1070" s="6"/>
    </row>
    <row r="1071" spans="1:1" ht="17" thickTop="1" thickBot="1">
      <c r="A1071" s="6"/>
    </row>
    <row r="1072" spans="1:1" ht="17" thickTop="1" thickBot="1">
      <c r="A1072" s="6"/>
    </row>
    <row r="1073" spans="1:1" ht="17" thickTop="1" thickBot="1">
      <c r="A1073" s="6"/>
    </row>
    <row r="1074" spans="1:1" ht="17" thickTop="1" thickBot="1">
      <c r="A1074" s="6"/>
    </row>
    <row r="1075" spans="1:1" ht="17" thickTop="1" thickBot="1">
      <c r="A1075" s="6"/>
    </row>
    <row r="1076" spans="1:1" ht="17" thickTop="1" thickBot="1">
      <c r="A1076" s="6"/>
    </row>
    <row r="1077" spans="1:1" ht="17" thickTop="1" thickBot="1">
      <c r="A1077" s="6"/>
    </row>
    <row r="1078" spans="1:1" ht="17" thickTop="1" thickBot="1">
      <c r="A1078" s="6"/>
    </row>
    <row r="1079" spans="1:1" ht="17" thickTop="1" thickBot="1">
      <c r="A1079" s="6"/>
    </row>
    <row r="1080" spans="1:1" ht="17" thickTop="1" thickBot="1">
      <c r="A1080" s="6"/>
    </row>
    <row r="1081" spans="1:1" ht="17" thickTop="1" thickBot="1">
      <c r="A1081" s="6"/>
    </row>
    <row r="1082" spans="1:1" ht="17" thickTop="1" thickBot="1">
      <c r="A1082" s="6"/>
    </row>
    <row r="1083" spans="1:1" ht="17" thickTop="1" thickBot="1">
      <c r="A1083" s="6"/>
    </row>
    <row r="1084" spans="1:1" ht="17" thickTop="1" thickBot="1">
      <c r="A1084" s="6"/>
    </row>
    <row r="1085" spans="1:1" ht="17" thickTop="1" thickBot="1">
      <c r="A1085" s="6"/>
    </row>
    <row r="1086" spans="1:1" ht="17" thickTop="1" thickBot="1">
      <c r="A1086" s="6"/>
    </row>
    <row r="1087" spans="1:1" ht="17" thickTop="1" thickBot="1">
      <c r="A1087" s="6"/>
    </row>
    <row r="1088" spans="1:1" ht="17" thickTop="1" thickBot="1">
      <c r="A1088" s="6"/>
    </row>
    <row r="1089" spans="1:1" ht="17" thickTop="1" thickBot="1">
      <c r="A1089" s="6"/>
    </row>
    <row r="1090" spans="1:1" ht="17" thickTop="1" thickBot="1">
      <c r="A1090" s="6"/>
    </row>
    <row r="1091" spans="1:1" ht="17" thickTop="1" thickBot="1">
      <c r="A1091" s="6"/>
    </row>
    <row r="1092" spans="1:1" ht="17" thickTop="1" thickBot="1">
      <c r="A1092" s="6"/>
    </row>
    <row r="1093" spans="1:1" ht="17" thickTop="1" thickBot="1">
      <c r="A1093" s="6"/>
    </row>
    <row r="1094" spans="1:1" ht="17" thickTop="1" thickBot="1">
      <c r="A1094" s="6"/>
    </row>
    <row r="1095" spans="1:1" ht="17" thickTop="1" thickBot="1">
      <c r="A1095" s="6"/>
    </row>
    <row r="1096" spans="1:1" ht="17" thickTop="1" thickBot="1">
      <c r="A1096" s="6"/>
    </row>
    <row r="1097" spans="1:1" ht="17" thickTop="1" thickBot="1">
      <c r="A1097" s="6"/>
    </row>
    <row r="1098" spans="1:1" ht="17" thickTop="1" thickBot="1">
      <c r="A1098" s="6"/>
    </row>
    <row r="1099" spans="1:1" ht="17" thickTop="1" thickBot="1">
      <c r="A1099" s="6"/>
    </row>
    <row r="1100" spans="1:1" ht="17" thickTop="1" thickBot="1">
      <c r="A1100" s="6"/>
    </row>
    <row r="1101" spans="1:1" ht="17" thickTop="1" thickBot="1">
      <c r="A1101" s="6"/>
    </row>
    <row r="1102" spans="1:1" ht="17" thickTop="1" thickBot="1">
      <c r="A1102" s="6"/>
    </row>
    <row r="1103" spans="1:1" ht="17" thickTop="1" thickBot="1">
      <c r="A1103" s="6"/>
    </row>
    <row r="1104" spans="1:1" ht="17" thickTop="1" thickBot="1">
      <c r="A1104" s="6"/>
    </row>
    <row r="1105" spans="1:1" ht="17" thickTop="1" thickBot="1">
      <c r="A1105" s="6"/>
    </row>
    <row r="1106" spans="1:1" ht="17" thickTop="1" thickBot="1">
      <c r="A1106" s="6"/>
    </row>
    <row r="1107" spans="1:1" ht="17" thickTop="1" thickBot="1">
      <c r="A1107" s="6"/>
    </row>
    <row r="1108" spans="1:1" ht="17" thickTop="1" thickBot="1">
      <c r="A1108" s="6"/>
    </row>
    <row r="1109" spans="1:1" ht="17" thickTop="1" thickBot="1">
      <c r="A1109" s="6"/>
    </row>
    <row r="1110" spans="1:1" ht="17" thickTop="1" thickBot="1">
      <c r="A1110" s="6"/>
    </row>
    <row r="1111" spans="1:1" ht="17" thickTop="1" thickBot="1">
      <c r="A1111" s="6"/>
    </row>
    <row r="1112" spans="1:1" ht="17" thickTop="1" thickBot="1">
      <c r="A1112" s="6"/>
    </row>
    <row r="1113" spans="1:1" ht="17" thickTop="1" thickBot="1">
      <c r="A1113" s="6"/>
    </row>
    <row r="1114" spans="1:1" ht="17" thickTop="1" thickBot="1">
      <c r="A1114" s="6"/>
    </row>
    <row r="1115" spans="1:1" ht="17" thickTop="1" thickBot="1">
      <c r="A1115" s="6"/>
    </row>
    <row r="1116" spans="1:1" ht="17" thickTop="1" thickBot="1">
      <c r="A1116" s="6"/>
    </row>
    <row r="1117" spans="1:1" ht="17" thickTop="1" thickBot="1">
      <c r="A1117" s="6"/>
    </row>
    <row r="1118" spans="1:1" ht="17" thickTop="1" thickBot="1">
      <c r="A1118" s="6"/>
    </row>
    <row r="1119" spans="1:1" ht="17" thickTop="1" thickBot="1">
      <c r="A1119" s="6"/>
    </row>
    <row r="1120" spans="1:1" ht="17" thickTop="1" thickBot="1">
      <c r="A1120" s="6"/>
    </row>
    <row r="1121" spans="1:1" ht="17" thickTop="1" thickBot="1">
      <c r="A1121" s="6"/>
    </row>
    <row r="1122" spans="1:1" ht="17" thickTop="1" thickBot="1">
      <c r="A1122" s="6"/>
    </row>
    <row r="1123" spans="1:1" ht="17" thickTop="1" thickBot="1">
      <c r="A1123" s="6"/>
    </row>
    <row r="1124" spans="1:1" ht="17" thickTop="1" thickBot="1">
      <c r="A1124" s="6"/>
    </row>
    <row r="1125" spans="1:1" ht="17" thickTop="1" thickBot="1">
      <c r="A1125" s="6"/>
    </row>
    <row r="1126" spans="1:1" ht="17" thickTop="1" thickBot="1">
      <c r="A1126" s="6"/>
    </row>
    <row r="1127" spans="1:1" ht="17" thickTop="1" thickBot="1">
      <c r="A1127" s="6"/>
    </row>
    <row r="1128" spans="1:1" ht="17" thickTop="1" thickBot="1">
      <c r="A1128" s="6"/>
    </row>
    <row r="1129" spans="1:1" ht="17" thickTop="1" thickBot="1">
      <c r="A1129" s="6"/>
    </row>
    <row r="1130" spans="1:1" ht="17" thickTop="1" thickBot="1">
      <c r="A1130" s="6"/>
    </row>
    <row r="1131" spans="1:1" ht="17" thickTop="1" thickBot="1">
      <c r="A1131" s="6"/>
    </row>
    <row r="1132" spans="1:1" ht="17" thickTop="1" thickBot="1">
      <c r="A1132" s="6"/>
    </row>
    <row r="1133" spans="1:1" ht="17" thickTop="1" thickBot="1">
      <c r="A1133" s="6"/>
    </row>
    <row r="1134" spans="1:1" ht="17" thickTop="1" thickBot="1">
      <c r="A1134" s="6"/>
    </row>
    <row r="1135" spans="1:1" ht="17" thickTop="1" thickBot="1">
      <c r="A1135" s="6"/>
    </row>
    <row r="1136" spans="1:1" ht="17" thickTop="1" thickBot="1">
      <c r="A1136" s="6"/>
    </row>
    <row r="1137" spans="1:1" ht="17" thickTop="1" thickBot="1">
      <c r="A1137" s="6"/>
    </row>
    <row r="1138" spans="1:1" ht="17" thickTop="1" thickBot="1">
      <c r="A1138" s="6"/>
    </row>
    <row r="1139" spans="1:1" ht="17" thickTop="1" thickBot="1">
      <c r="A1139" s="6"/>
    </row>
    <row r="1140" spans="1:1" ht="17" thickTop="1" thickBot="1">
      <c r="A1140" s="6"/>
    </row>
    <row r="1141" spans="1:1" ht="17" thickTop="1" thickBot="1">
      <c r="A1141" s="6"/>
    </row>
    <row r="1142" spans="1:1" ht="17" thickTop="1" thickBot="1">
      <c r="A1142" s="6"/>
    </row>
    <row r="1143" spans="1:1" ht="17" thickTop="1" thickBot="1">
      <c r="A1143" s="6"/>
    </row>
    <row r="1144" spans="1:1" ht="17" thickTop="1" thickBot="1">
      <c r="A1144" s="6"/>
    </row>
    <row r="1145" spans="1:1" ht="17" thickTop="1" thickBot="1">
      <c r="A1145" s="6"/>
    </row>
    <row r="1146" spans="1:1" ht="17" thickTop="1" thickBot="1">
      <c r="A1146" s="6"/>
    </row>
    <row r="1147" spans="1:1" ht="17" thickTop="1" thickBot="1">
      <c r="A1147" s="6"/>
    </row>
    <row r="1148" spans="1:1" ht="17" thickTop="1" thickBot="1">
      <c r="A1148" s="6"/>
    </row>
    <row r="1149" spans="1:1" ht="17" thickTop="1" thickBot="1">
      <c r="A1149" s="6"/>
    </row>
    <row r="1150" spans="1:1" ht="17" thickTop="1" thickBot="1">
      <c r="A1150" s="6"/>
    </row>
    <row r="1151" spans="1:1" ht="17" thickTop="1" thickBot="1">
      <c r="A1151" s="6"/>
    </row>
    <row r="1152" spans="1:1" ht="17" thickTop="1" thickBot="1">
      <c r="A1152" s="6"/>
    </row>
    <row r="1153" spans="1:1" ht="17" thickTop="1" thickBot="1">
      <c r="A1153" s="6"/>
    </row>
    <row r="1154" spans="1:1" ht="17" thickTop="1" thickBot="1">
      <c r="A1154" s="6"/>
    </row>
    <row r="1155" spans="1:1" ht="17" thickTop="1" thickBot="1">
      <c r="A1155" s="6"/>
    </row>
    <row r="1156" spans="1:1" ht="17" thickTop="1" thickBot="1">
      <c r="A1156" s="6"/>
    </row>
    <row r="1157" spans="1:1" ht="17" thickTop="1" thickBot="1">
      <c r="A1157" s="6"/>
    </row>
    <row r="1158" spans="1:1" ht="17" thickTop="1" thickBot="1">
      <c r="A1158" s="6"/>
    </row>
    <row r="1159" spans="1:1" ht="17" thickTop="1" thickBot="1">
      <c r="A1159" s="6"/>
    </row>
    <row r="1160" spans="1:1" ht="17" thickTop="1" thickBot="1">
      <c r="A1160" s="6"/>
    </row>
    <row r="1161" spans="1:1" ht="17" thickTop="1" thickBot="1">
      <c r="A1161" s="6"/>
    </row>
    <row r="1162" spans="1:1" ht="17" thickTop="1" thickBot="1">
      <c r="A1162" s="6"/>
    </row>
    <row r="1163" spans="1:1" ht="17" thickTop="1" thickBot="1">
      <c r="A1163" s="6"/>
    </row>
    <row r="1164" spans="1:1" ht="17" thickTop="1" thickBot="1">
      <c r="A1164" s="6"/>
    </row>
    <row r="1165" spans="1:1" ht="17" thickTop="1" thickBot="1">
      <c r="A1165" s="6"/>
    </row>
    <row r="1166" spans="1:1" ht="17" thickTop="1" thickBot="1">
      <c r="A1166" s="6"/>
    </row>
    <row r="1167" spans="1:1" ht="17" thickTop="1" thickBot="1">
      <c r="A1167" s="6"/>
    </row>
    <row r="1168" spans="1:1" ht="17" thickTop="1" thickBot="1">
      <c r="A1168" s="6"/>
    </row>
    <row r="1169" spans="1:1" ht="17" thickTop="1" thickBot="1">
      <c r="A1169" s="6"/>
    </row>
    <row r="1170" spans="1:1" ht="17" thickTop="1" thickBot="1">
      <c r="A1170" s="6"/>
    </row>
    <row r="1171" spans="1:1" ht="17" thickTop="1" thickBot="1">
      <c r="A1171" s="6"/>
    </row>
    <row r="1172" spans="1:1" ht="17" thickTop="1" thickBot="1">
      <c r="A1172" s="6"/>
    </row>
    <row r="1173" spans="1:1" ht="17" thickTop="1" thickBot="1">
      <c r="A1173" s="6"/>
    </row>
    <row r="1174" spans="1:1" ht="17" thickTop="1" thickBot="1">
      <c r="A1174" s="6"/>
    </row>
    <row r="1175" spans="1:1" ht="17" thickTop="1" thickBot="1">
      <c r="A1175" s="6"/>
    </row>
    <row r="1176" spans="1:1" ht="17" thickTop="1" thickBot="1">
      <c r="A1176" s="6"/>
    </row>
    <row r="1177" spans="1:1" ht="17" thickTop="1" thickBot="1">
      <c r="A1177" s="6"/>
    </row>
    <row r="1178" spans="1:1" ht="17" thickTop="1" thickBot="1">
      <c r="A1178" s="6"/>
    </row>
    <row r="1179" spans="1:1" ht="17" thickTop="1" thickBot="1">
      <c r="A1179" s="6"/>
    </row>
    <row r="1180" spans="1:1" ht="17" thickTop="1" thickBot="1">
      <c r="A1180" s="6"/>
    </row>
    <row r="1181" spans="1:1" ht="17" thickTop="1" thickBot="1">
      <c r="A1181" s="6"/>
    </row>
    <row r="1182" spans="1:1" ht="17" thickTop="1" thickBot="1">
      <c r="A1182" s="6"/>
    </row>
    <row r="1183" spans="1:1" ht="17" thickTop="1" thickBot="1">
      <c r="A1183" s="6"/>
    </row>
    <row r="1184" spans="1:1" ht="17" thickTop="1" thickBot="1">
      <c r="A1184" s="6"/>
    </row>
    <row r="1185" spans="1:1" ht="17" thickTop="1" thickBot="1">
      <c r="A1185" s="6"/>
    </row>
    <row r="1186" spans="1:1" ht="17" thickTop="1" thickBot="1">
      <c r="A1186" s="6"/>
    </row>
    <row r="1187" spans="1:1" ht="17" thickTop="1" thickBot="1">
      <c r="A1187" s="6"/>
    </row>
    <row r="1188" spans="1:1" ht="17" thickTop="1" thickBot="1">
      <c r="A1188" s="6"/>
    </row>
    <row r="1189" spans="1:1" ht="17" thickTop="1" thickBot="1">
      <c r="A1189" s="6"/>
    </row>
    <row r="1190" spans="1:1" ht="17" thickTop="1" thickBot="1">
      <c r="A1190" s="6"/>
    </row>
    <row r="1191" spans="1:1" ht="17" thickTop="1" thickBot="1">
      <c r="A1191" s="6"/>
    </row>
    <row r="1192" spans="1:1" ht="17" thickTop="1" thickBot="1">
      <c r="A1192" s="6"/>
    </row>
    <row r="1193" spans="1:1" ht="17" thickTop="1" thickBot="1">
      <c r="A1193" s="6"/>
    </row>
    <row r="1194" spans="1:1" ht="17" thickTop="1" thickBot="1">
      <c r="A1194" s="6"/>
    </row>
    <row r="1195" spans="1:1" ht="17" thickTop="1" thickBot="1">
      <c r="A1195" s="6"/>
    </row>
    <row r="1196" spans="1:1" ht="17" thickTop="1" thickBot="1">
      <c r="A1196" s="6"/>
    </row>
    <row r="1197" spans="1:1" ht="17" thickTop="1" thickBot="1">
      <c r="A1197" s="6"/>
    </row>
    <row r="1198" spans="1:1" ht="17" thickTop="1" thickBot="1">
      <c r="A1198" s="6"/>
    </row>
    <row r="1199" spans="1:1" ht="17" thickTop="1" thickBot="1">
      <c r="A1199" s="6"/>
    </row>
    <row r="1200" spans="1:1" ht="17" thickTop="1" thickBot="1">
      <c r="A1200" s="6"/>
    </row>
    <row r="1201" spans="1:1" ht="17" thickTop="1" thickBot="1">
      <c r="A1201" s="6"/>
    </row>
    <row r="1202" spans="1:1" ht="17" thickTop="1" thickBot="1">
      <c r="A1202" s="6"/>
    </row>
    <row r="1203" spans="1:1" ht="17" thickTop="1" thickBot="1">
      <c r="A1203" s="6"/>
    </row>
    <row r="1204" spans="1:1" ht="17" thickTop="1" thickBot="1">
      <c r="A1204" s="6"/>
    </row>
    <row r="1205" spans="1:1" ht="17" thickTop="1" thickBot="1">
      <c r="A1205" s="6"/>
    </row>
    <row r="1206" spans="1:1" ht="17" thickTop="1" thickBot="1">
      <c r="A1206" s="6"/>
    </row>
    <row r="1207" spans="1:1" ht="17" thickTop="1" thickBot="1">
      <c r="A1207" s="6"/>
    </row>
    <row r="1208" spans="1:1" ht="17" thickTop="1" thickBot="1">
      <c r="A1208" s="6"/>
    </row>
    <row r="1209" spans="1:1" ht="17" thickTop="1" thickBot="1">
      <c r="A1209" s="6"/>
    </row>
    <row r="1210" spans="1:1" ht="17" thickTop="1" thickBot="1">
      <c r="A1210" s="6"/>
    </row>
    <row r="1211" spans="1:1" ht="17" thickTop="1" thickBot="1">
      <c r="A1211" s="6"/>
    </row>
    <row r="1212" spans="1:1" ht="17" thickTop="1" thickBot="1">
      <c r="A1212" s="6"/>
    </row>
    <row r="1213" spans="1:1" ht="17" thickTop="1" thickBot="1">
      <c r="A1213" s="6"/>
    </row>
    <row r="1214" spans="1:1" ht="17" thickTop="1" thickBot="1">
      <c r="A1214" s="6"/>
    </row>
    <row r="1215" spans="1:1" ht="17" thickTop="1" thickBot="1">
      <c r="A1215" s="6"/>
    </row>
    <row r="1216" spans="1:1" ht="17" thickTop="1" thickBot="1">
      <c r="A1216" s="6"/>
    </row>
    <row r="1217" spans="1:1" ht="17" thickTop="1" thickBot="1">
      <c r="A1217" s="6"/>
    </row>
    <row r="1218" spans="1:1" ht="17" thickTop="1" thickBot="1">
      <c r="A1218" s="6"/>
    </row>
    <row r="1219" spans="1:1" ht="17" thickTop="1" thickBot="1">
      <c r="A1219" s="6"/>
    </row>
    <row r="1220" spans="1:1" ht="17" thickTop="1" thickBot="1">
      <c r="A1220" s="6"/>
    </row>
    <row r="1221" spans="1:1" ht="17" thickTop="1" thickBot="1">
      <c r="A1221" s="6"/>
    </row>
    <row r="1222" spans="1:1" ht="17" thickTop="1" thickBot="1">
      <c r="A1222" s="6"/>
    </row>
    <row r="1223" spans="1:1" ht="17" thickTop="1" thickBot="1">
      <c r="A1223" s="6"/>
    </row>
    <row r="1224" spans="1:1" ht="17" thickTop="1" thickBot="1">
      <c r="A1224" s="6"/>
    </row>
    <row r="1225" spans="1:1" ht="17" thickTop="1" thickBot="1">
      <c r="A1225" s="6"/>
    </row>
    <row r="1226" spans="1:1" ht="17" thickTop="1" thickBot="1">
      <c r="A1226" s="6"/>
    </row>
    <row r="1227" spans="1:1" ht="17" thickTop="1" thickBot="1">
      <c r="A1227" s="6"/>
    </row>
    <row r="1228" spans="1:1" ht="17" thickTop="1" thickBot="1">
      <c r="A1228" s="6"/>
    </row>
    <row r="1229" spans="1:1" ht="17" thickTop="1" thickBot="1">
      <c r="A1229" s="6"/>
    </row>
    <row r="1230" spans="1:1" ht="17" thickTop="1" thickBot="1">
      <c r="A1230" s="6"/>
    </row>
    <row r="1231" spans="1:1" ht="17" thickTop="1" thickBot="1">
      <c r="A1231" s="6"/>
    </row>
    <row r="1232" spans="1:1" ht="17" thickTop="1" thickBot="1">
      <c r="A1232" s="6"/>
    </row>
    <row r="1233" spans="1:1" ht="17" thickTop="1" thickBot="1">
      <c r="A1233" s="6"/>
    </row>
    <row r="1234" spans="1:1" ht="17" thickTop="1" thickBot="1">
      <c r="A1234" s="6"/>
    </row>
    <row r="1235" spans="1:1" ht="17" thickTop="1" thickBot="1">
      <c r="A1235" s="6"/>
    </row>
    <row r="1236" spans="1:1" ht="17" thickTop="1" thickBot="1">
      <c r="A1236" s="6"/>
    </row>
    <row r="1237" spans="1:1" ht="17" thickTop="1" thickBot="1">
      <c r="A1237" s="6"/>
    </row>
    <row r="1238" spans="1:1" ht="17" thickTop="1" thickBot="1">
      <c r="A1238" s="6"/>
    </row>
    <row r="1239" spans="1:1" ht="17" thickTop="1" thickBot="1">
      <c r="A1239" s="6"/>
    </row>
    <row r="1240" spans="1:1" ht="17" thickTop="1" thickBot="1">
      <c r="A1240" s="6"/>
    </row>
    <row r="1241" spans="1:1" ht="17" thickTop="1" thickBot="1">
      <c r="A1241" s="6"/>
    </row>
    <row r="1242" spans="1:1" ht="17" thickTop="1" thickBot="1">
      <c r="A1242" s="6"/>
    </row>
    <row r="1243" spans="1:1" ht="17" thickTop="1" thickBot="1">
      <c r="A1243" s="6"/>
    </row>
    <row r="1244" spans="1:1" ht="17" thickTop="1" thickBot="1">
      <c r="A1244" s="6"/>
    </row>
    <row r="1245" spans="1:1" ht="17" thickTop="1" thickBot="1">
      <c r="A1245" s="6"/>
    </row>
    <row r="1246" spans="1:1" ht="17" thickTop="1" thickBot="1">
      <c r="A1246" s="6"/>
    </row>
    <row r="1247" spans="1:1" ht="17" thickTop="1" thickBot="1">
      <c r="A1247" s="6"/>
    </row>
    <row r="1248" spans="1:1" ht="17" thickTop="1" thickBot="1">
      <c r="A1248" s="6"/>
    </row>
    <row r="1249" spans="1:1" ht="17" thickTop="1" thickBot="1">
      <c r="A1249" s="6"/>
    </row>
    <row r="1250" spans="1:1" ht="17" thickTop="1" thickBot="1">
      <c r="A1250" s="6"/>
    </row>
    <row r="1251" spans="1:1" ht="17" thickTop="1" thickBot="1">
      <c r="A1251" s="6"/>
    </row>
    <row r="1252" spans="1:1" ht="17" thickTop="1" thickBot="1">
      <c r="A1252" s="6"/>
    </row>
    <row r="1253" spans="1:1" ht="17" thickTop="1" thickBot="1">
      <c r="A1253" s="6"/>
    </row>
    <row r="1254" spans="1:1" ht="17" thickTop="1" thickBot="1">
      <c r="A1254" s="6"/>
    </row>
    <row r="1255" spans="1:1" ht="17" thickTop="1" thickBot="1">
      <c r="A1255" s="6"/>
    </row>
    <row r="1256" spans="1:1" ht="17" thickTop="1" thickBot="1">
      <c r="A1256" s="6"/>
    </row>
    <row r="1257" spans="1:1" ht="17" thickTop="1" thickBot="1">
      <c r="A1257" s="6"/>
    </row>
    <row r="1258" spans="1:1" ht="17" thickTop="1" thickBot="1">
      <c r="A1258" s="6"/>
    </row>
    <row r="1259" spans="1:1" ht="17" thickTop="1" thickBot="1">
      <c r="A1259" s="6"/>
    </row>
    <row r="1260" spans="1:1" ht="17" thickTop="1" thickBot="1">
      <c r="A1260" s="6"/>
    </row>
    <row r="1261" spans="1:1" ht="17" thickTop="1" thickBot="1">
      <c r="A1261" s="6"/>
    </row>
    <row r="1262" spans="1:1" ht="17" thickTop="1" thickBot="1">
      <c r="A1262" s="6"/>
    </row>
    <row r="1263" spans="1:1" ht="17" thickTop="1" thickBot="1">
      <c r="A1263" s="6"/>
    </row>
    <row r="1264" spans="1:1" ht="17" thickTop="1" thickBot="1">
      <c r="A1264" s="6"/>
    </row>
    <row r="1265" spans="1:1" ht="17" thickTop="1" thickBot="1">
      <c r="A1265" s="6"/>
    </row>
    <row r="1266" spans="1:1" ht="17" thickTop="1" thickBot="1">
      <c r="A1266" s="6"/>
    </row>
    <row r="1267" spans="1:1" ht="17" thickTop="1" thickBot="1">
      <c r="A1267" s="6"/>
    </row>
    <row r="1268" spans="1:1" ht="17" thickTop="1" thickBot="1">
      <c r="A1268" s="6"/>
    </row>
    <row r="1269" spans="1:1" ht="17" thickTop="1" thickBot="1">
      <c r="A1269" s="6"/>
    </row>
    <row r="1270" spans="1:1" ht="17" thickTop="1" thickBot="1">
      <c r="A1270" s="6"/>
    </row>
    <row r="1271" spans="1:1" ht="17" thickTop="1" thickBot="1">
      <c r="A1271" s="6"/>
    </row>
    <row r="1272" spans="1:1" ht="17" thickTop="1" thickBot="1">
      <c r="A1272" s="6"/>
    </row>
    <row r="1273" spans="1:1" ht="17" thickTop="1" thickBot="1">
      <c r="A1273" s="6"/>
    </row>
    <row r="1274" spans="1:1" ht="17" thickTop="1" thickBot="1">
      <c r="A1274" s="6"/>
    </row>
    <row r="1275" spans="1:1" ht="17" thickTop="1" thickBot="1">
      <c r="A1275" s="6"/>
    </row>
    <row r="1276" spans="1:1" ht="17" thickTop="1" thickBot="1">
      <c r="A1276" s="6"/>
    </row>
    <row r="1277" spans="1:1" ht="17" thickTop="1" thickBot="1">
      <c r="A1277" s="6"/>
    </row>
    <row r="1278" spans="1:1" ht="17" thickTop="1" thickBot="1">
      <c r="A1278" s="6"/>
    </row>
    <row r="1279" spans="1:1" ht="17" thickTop="1" thickBot="1">
      <c r="A1279" s="6"/>
    </row>
    <row r="1280" spans="1:1" ht="17" thickTop="1" thickBot="1">
      <c r="A1280" s="6"/>
    </row>
    <row r="1281" spans="1:1" ht="17" thickTop="1" thickBot="1">
      <c r="A1281" s="6"/>
    </row>
    <row r="1282" spans="1:1" ht="17" thickTop="1" thickBot="1">
      <c r="A1282" s="6"/>
    </row>
    <row r="1283" spans="1:1" ht="17" thickTop="1" thickBot="1">
      <c r="A1283" s="6"/>
    </row>
    <row r="1284" spans="1:1" ht="17" thickTop="1" thickBot="1">
      <c r="A1284" s="6"/>
    </row>
    <row r="1285" spans="1:1" ht="17" thickTop="1" thickBot="1">
      <c r="A1285" s="6"/>
    </row>
    <row r="1286" spans="1:1" ht="17" thickTop="1" thickBot="1">
      <c r="A1286" s="6"/>
    </row>
    <row r="1287" spans="1:1" ht="17" thickTop="1" thickBot="1">
      <c r="A1287" s="6"/>
    </row>
    <row r="1288" spans="1:1" ht="17" thickTop="1" thickBot="1">
      <c r="A1288" s="6"/>
    </row>
    <row r="1289" spans="1:1" ht="17" thickTop="1" thickBot="1">
      <c r="A1289" s="6"/>
    </row>
    <row r="1290" spans="1:1" ht="17" thickTop="1" thickBot="1">
      <c r="A1290" s="6"/>
    </row>
    <row r="1291" spans="1:1" ht="17" thickTop="1" thickBot="1">
      <c r="A1291" s="6"/>
    </row>
    <row r="1292" spans="1:1" ht="17" thickTop="1" thickBot="1">
      <c r="A1292" s="6"/>
    </row>
    <row r="1293" spans="1:1" ht="17" thickTop="1" thickBot="1">
      <c r="A1293" s="6"/>
    </row>
    <row r="1294" spans="1:1" ht="17" thickTop="1" thickBot="1">
      <c r="A1294" s="6"/>
    </row>
    <row r="1295" spans="1:1" ht="17" thickTop="1" thickBot="1">
      <c r="A1295" s="6"/>
    </row>
    <row r="1296" spans="1:1" ht="17" thickTop="1" thickBot="1">
      <c r="A1296" s="6"/>
    </row>
    <row r="1297" spans="1:1" ht="17" thickTop="1" thickBot="1">
      <c r="A1297" s="6"/>
    </row>
    <row r="1298" spans="1:1" ht="17" thickTop="1" thickBot="1">
      <c r="A1298" s="6"/>
    </row>
    <row r="1299" spans="1:1" ht="17" thickTop="1" thickBot="1">
      <c r="A1299" s="6"/>
    </row>
    <row r="1300" spans="1:1" ht="17" thickTop="1" thickBot="1">
      <c r="A1300" s="6"/>
    </row>
    <row r="1301" spans="1:1" ht="17" thickTop="1" thickBot="1">
      <c r="A1301" s="6"/>
    </row>
    <row r="1302" spans="1:1" ht="17" thickTop="1" thickBot="1">
      <c r="A1302" s="6"/>
    </row>
    <row r="1303" spans="1:1" ht="17" thickTop="1" thickBot="1">
      <c r="A1303" s="6"/>
    </row>
    <row r="1304" spans="1:1" ht="17" thickTop="1" thickBot="1">
      <c r="A1304" s="6"/>
    </row>
    <row r="1305" spans="1:1" ht="17" thickTop="1" thickBot="1">
      <c r="A1305" s="6"/>
    </row>
    <row r="1306" spans="1:1" ht="17" thickTop="1" thickBot="1">
      <c r="A1306" s="6"/>
    </row>
    <row r="1307" spans="1:1" ht="17" thickTop="1" thickBot="1">
      <c r="A1307" s="6"/>
    </row>
    <row r="1308" spans="1:1" ht="17" thickTop="1" thickBot="1">
      <c r="A1308" s="6"/>
    </row>
    <row r="1309" spans="1:1" ht="17" thickTop="1" thickBot="1">
      <c r="A1309" s="6"/>
    </row>
    <row r="1310" spans="1:1" ht="17" thickTop="1" thickBot="1">
      <c r="A1310" s="6"/>
    </row>
    <row r="1311" spans="1:1" ht="17" thickTop="1" thickBot="1">
      <c r="A1311" s="6"/>
    </row>
    <row r="1312" spans="1:1" ht="17" thickTop="1" thickBot="1">
      <c r="A1312" s="6"/>
    </row>
    <row r="1313" spans="1:1" ht="17" thickTop="1" thickBot="1">
      <c r="A1313" s="6"/>
    </row>
    <row r="1314" spans="1:1" ht="17" thickTop="1" thickBot="1">
      <c r="A1314" s="6"/>
    </row>
    <row r="1315" spans="1:1" ht="17" thickTop="1" thickBot="1">
      <c r="A1315" s="6"/>
    </row>
    <row r="1316" spans="1:1" ht="17" thickTop="1" thickBot="1">
      <c r="A1316" s="6"/>
    </row>
    <row r="1317" spans="1:1" ht="17" thickTop="1" thickBot="1">
      <c r="A1317" s="6"/>
    </row>
    <row r="1318" spans="1:1" ht="17" thickTop="1" thickBot="1">
      <c r="A1318" s="6"/>
    </row>
    <row r="1319" spans="1:1" ht="17" thickTop="1" thickBot="1">
      <c r="A1319" s="6"/>
    </row>
    <row r="1320" spans="1:1" ht="17" thickTop="1" thickBot="1">
      <c r="A1320" s="6"/>
    </row>
    <row r="1321" spans="1:1" ht="17" thickTop="1" thickBot="1">
      <c r="A1321" s="6"/>
    </row>
    <row r="1322" spans="1:1" ht="17" thickTop="1" thickBot="1">
      <c r="A1322" s="6"/>
    </row>
    <row r="1323" spans="1:1" ht="17" thickTop="1" thickBot="1">
      <c r="A1323" s="6"/>
    </row>
    <row r="1324" spans="1:1" ht="17" thickTop="1" thickBot="1">
      <c r="A1324" s="6"/>
    </row>
    <row r="1325" spans="1:1" ht="17" thickTop="1" thickBot="1">
      <c r="A1325" s="6"/>
    </row>
    <row r="1326" spans="1:1" ht="17" thickTop="1" thickBot="1">
      <c r="A1326" s="6"/>
    </row>
    <row r="1327" spans="1:1" ht="17" thickTop="1" thickBot="1">
      <c r="A1327" s="6"/>
    </row>
    <row r="1328" spans="1:1" ht="17" thickTop="1" thickBot="1">
      <c r="A1328" s="6"/>
    </row>
    <row r="1329" spans="1:1" ht="17" thickTop="1" thickBot="1">
      <c r="A1329" s="6"/>
    </row>
    <row r="1330" spans="1:1" ht="17" thickTop="1" thickBot="1">
      <c r="A1330" s="6"/>
    </row>
    <row r="1331" spans="1:1" ht="17" thickTop="1" thickBot="1">
      <c r="A1331" s="6"/>
    </row>
    <row r="1332" spans="1:1" ht="17" thickTop="1" thickBot="1">
      <c r="A1332" s="6"/>
    </row>
    <row r="1333" spans="1:1" ht="17" thickTop="1" thickBot="1">
      <c r="A1333" s="6"/>
    </row>
    <row r="1334" spans="1:1" ht="17" thickTop="1" thickBot="1">
      <c r="A1334" s="6"/>
    </row>
    <row r="1335" spans="1:1" ht="17" thickTop="1" thickBot="1">
      <c r="A1335" s="6"/>
    </row>
    <row r="1336" spans="1:1" ht="17" thickTop="1" thickBot="1">
      <c r="A1336" s="6"/>
    </row>
    <row r="1337" spans="1:1" ht="17" thickTop="1" thickBot="1">
      <c r="A1337" s="6"/>
    </row>
    <row r="1338" spans="1:1" ht="17" thickTop="1" thickBot="1">
      <c r="A1338" s="6"/>
    </row>
    <row r="1339" spans="1:1" ht="17" thickTop="1" thickBot="1">
      <c r="A1339" s="6"/>
    </row>
    <row r="1340" spans="1:1" ht="17" thickTop="1" thickBot="1">
      <c r="A1340" s="6"/>
    </row>
    <row r="1341" spans="1:1" ht="17" thickTop="1" thickBot="1">
      <c r="A1341" s="6"/>
    </row>
    <row r="1342" spans="1:1" ht="17" thickTop="1" thickBot="1">
      <c r="A1342" s="6"/>
    </row>
    <row r="1343" spans="1:1" ht="17" thickTop="1" thickBot="1">
      <c r="A1343" s="6"/>
    </row>
    <row r="1344" spans="1:1" ht="17" thickTop="1" thickBot="1">
      <c r="A1344" s="6"/>
    </row>
    <row r="1345" spans="1:1" ht="17" thickTop="1" thickBot="1">
      <c r="A1345" s="6"/>
    </row>
    <row r="1346" spans="1:1" ht="17" thickTop="1" thickBot="1">
      <c r="A1346" s="6"/>
    </row>
    <row r="1347" spans="1:1" ht="17" thickTop="1" thickBot="1">
      <c r="A1347" s="6"/>
    </row>
    <row r="1348" spans="1:1" ht="17" thickTop="1" thickBot="1">
      <c r="A1348" s="6"/>
    </row>
    <row r="1349" spans="1:1" ht="17" thickTop="1" thickBot="1">
      <c r="A1349" s="6"/>
    </row>
    <row r="1350" spans="1:1" ht="17" thickTop="1" thickBot="1">
      <c r="A1350" s="6"/>
    </row>
    <row r="1351" spans="1:1" ht="17" thickTop="1" thickBot="1">
      <c r="A1351" s="6"/>
    </row>
    <row r="1352" spans="1:1" ht="17" thickTop="1" thickBot="1">
      <c r="A1352" s="6"/>
    </row>
    <row r="1353" spans="1:1" ht="17" thickTop="1" thickBot="1">
      <c r="A1353" s="6"/>
    </row>
    <row r="1354" spans="1:1" ht="17" thickTop="1" thickBot="1">
      <c r="A1354" s="6"/>
    </row>
    <row r="1355" spans="1:1" ht="17" thickTop="1" thickBot="1">
      <c r="A1355" s="6"/>
    </row>
    <row r="1356" spans="1:1" ht="17" thickTop="1" thickBot="1">
      <c r="A1356" s="6"/>
    </row>
    <row r="1357" spans="1:1" ht="17" thickTop="1" thickBot="1">
      <c r="A1357" s="6"/>
    </row>
    <row r="1358" spans="1:1" ht="17" thickTop="1" thickBot="1">
      <c r="A1358" s="6"/>
    </row>
    <row r="1359" spans="1:1" ht="17" thickTop="1" thickBot="1">
      <c r="A1359" s="6"/>
    </row>
    <row r="1360" spans="1:1" ht="17" thickTop="1" thickBot="1">
      <c r="A1360" s="6"/>
    </row>
    <row r="1361" spans="1:1" ht="17" thickTop="1" thickBot="1">
      <c r="A1361" s="6"/>
    </row>
    <row r="1362" spans="1:1" ht="17" thickTop="1" thickBot="1">
      <c r="A1362" s="6"/>
    </row>
    <row r="1363" spans="1:1" ht="17" thickTop="1" thickBot="1">
      <c r="A1363" s="6"/>
    </row>
    <row r="1364" spans="1:1" ht="17" thickTop="1" thickBot="1">
      <c r="A1364" s="6"/>
    </row>
    <row r="1365" spans="1:1" ht="17" thickTop="1" thickBot="1">
      <c r="A1365" s="6"/>
    </row>
    <row r="1366" spans="1:1" ht="17" thickTop="1" thickBot="1">
      <c r="A1366" s="6"/>
    </row>
    <row r="1367" spans="1:1" ht="17" thickTop="1" thickBot="1">
      <c r="A1367" s="6"/>
    </row>
    <row r="1368" spans="1:1" ht="17" thickTop="1" thickBot="1">
      <c r="A1368" s="6"/>
    </row>
    <row r="1369" spans="1:1" ht="17" thickTop="1" thickBot="1">
      <c r="A1369" s="6"/>
    </row>
    <row r="1370" spans="1:1" ht="17" thickTop="1" thickBot="1">
      <c r="A1370" s="6"/>
    </row>
    <row r="1371" spans="1:1" ht="17" thickTop="1" thickBot="1">
      <c r="A1371" s="6"/>
    </row>
    <row r="1372" spans="1:1" ht="17" thickTop="1" thickBot="1">
      <c r="A1372" s="6"/>
    </row>
    <row r="1373" spans="1:1" ht="17" thickTop="1" thickBot="1">
      <c r="A1373" s="6"/>
    </row>
    <row r="1374" spans="1:1" ht="17" thickTop="1" thickBot="1">
      <c r="A1374" s="6"/>
    </row>
    <row r="1375" spans="1:1" ht="17" thickTop="1" thickBot="1">
      <c r="A1375" s="6"/>
    </row>
    <row r="1376" spans="1:1" ht="17" thickTop="1" thickBot="1">
      <c r="A1376" s="6"/>
    </row>
    <row r="1377" spans="1:1" ht="17" thickTop="1" thickBot="1">
      <c r="A1377" s="6"/>
    </row>
    <row r="1378" spans="1:1" ht="17" thickTop="1" thickBot="1">
      <c r="A1378" s="6"/>
    </row>
    <row r="1379" spans="1:1" ht="17" thickTop="1" thickBot="1">
      <c r="A1379" s="6"/>
    </row>
    <row r="1380" spans="1:1" ht="17" thickTop="1" thickBot="1">
      <c r="A1380" s="6"/>
    </row>
    <row r="1381" spans="1:1" ht="17" thickTop="1" thickBot="1">
      <c r="A1381" s="6"/>
    </row>
    <row r="1382" spans="1:1" ht="17" thickTop="1" thickBot="1">
      <c r="A1382" s="6"/>
    </row>
    <row r="1383" spans="1:1" ht="17" thickTop="1" thickBot="1">
      <c r="A1383" s="6"/>
    </row>
    <row r="1384" spans="1:1" ht="17" thickTop="1" thickBot="1">
      <c r="A1384" s="6"/>
    </row>
    <row r="1385" spans="1:1" ht="17" thickTop="1" thickBot="1">
      <c r="A1385" s="6"/>
    </row>
    <row r="1386" spans="1:1" ht="17" thickTop="1" thickBot="1">
      <c r="A1386" s="6"/>
    </row>
    <row r="1387" spans="1:1" ht="17" thickTop="1" thickBot="1">
      <c r="A1387" s="6"/>
    </row>
    <row r="1388" spans="1:1" ht="17" thickTop="1" thickBot="1">
      <c r="A1388" s="6"/>
    </row>
    <row r="1389" spans="1:1" ht="17" thickTop="1" thickBot="1">
      <c r="A1389" s="6"/>
    </row>
    <row r="1390" spans="1:1" ht="17" thickTop="1" thickBot="1">
      <c r="A1390" s="6"/>
    </row>
    <row r="1391" spans="1:1" ht="17" thickTop="1" thickBot="1">
      <c r="A1391" s="6"/>
    </row>
    <row r="1392" spans="1:1" ht="17" thickTop="1" thickBot="1">
      <c r="A1392" s="6"/>
    </row>
    <row r="1393" spans="1:1" ht="17" thickTop="1" thickBot="1">
      <c r="A1393" s="6"/>
    </row>
    <row r="1394" spans="1:1" ht="17" thickTop="1" thickBot="1">
      <c r="A1394" s="6"/>
    </row>
    <row r="1395" spans="1:1" ht="17" thickTop="1" thickBot="1">
      <c r="A1395" s="6"/>
    </row>
    <row r="1396" spans="1:1" ht="17" thickTop="1" thickBot="1">
      <c r="A1396" s="6"/>
    </row>
    <row r="1397" spans="1:1" ht="17" thickTop="1" thickBot="1">
      <c r="A1397" s="6"/>
    </row>
    <row r="1398" spans="1:1" ht="17" thickTop="1" thickBot="1">
      <c r="A1398" s="6"/>
    </row>
    <row r="1399" spans="1:1" ht="17" thickTop="1" thickBot="1">
      <c r="A1399" s="6"/>
    </row>
    <row r="1400" spans="1:1" ht="17" thickTop="1" thickBot="1">
      <c r="A1400" s="6"/>
    </row>
    <row r="1401" spans="1:1" ht="17" thickTop="1" thickBot="1">
      <c r="A1401" s="6"/>
    </row>
    <row r="1402" spans="1:1" ht="17" thickTop="1" thickBot="1">
      <c r="A1402" s="6"/>
    </row>
    <row r="1403" spans="1:1" ht="17" thickTop="1" thickBot="1">
      <c r="A1403" s="6"/>
    </row>
    <row r="1404" spans="1:1" ht="17" thickTop="1" thickBot="1">
      <c r="A1404" s="6"/>
    </row>
    <row r="1405" spans="1:1" ht="17" thickTop="1" thickBot="1">
      <c r="A1405" s="6"/>
    </row>
    <row r="1406" spans="1:1" ht="17" thickTop="1" thickBot="1">
      <c r="A1406" s="6"/>
    </row>
    <row r="1407" spans="1:1" ht="17" thickTop="1" thickBot="1">
      <c r="A1407" s="6"/>
    </row>
    <row r="1408" spans="1:1" ht="17" thickTop="1" thickBot="1">
      <c r="A1408" s="6"/>
    </row>
    <row r="1409" spans="1:1" ht="17" thickTop="1" thickBot="1">
      <c r="A1409" s="6"/>
    </row>
    <row r="1410" spans="1:1" ht="17" thickTop="1" thickBot="1">
      <c r="A1410" s="6"/>
    </row>
    <row r="1411" spans="1:1" ht="17" thickTop="1" thickBot="1">
      <c r="A1411" s="6"/>
    </row>
    <row r="1412" spans="1:1" ht="17" thickTop="1" thickBot="1">
      <c r="A1412" s="6"/>
    </row>
    <row r="1413" spans="1:1" ht="17" thickTop="1" thickBot="1">
      <c r="A1413" s="6"/>
    </row>
    <row r="1414" spans="1:1" ht="17" thickTop="1" thickBot="1">
      <c r="A1414" s="6"/>
    </row>
    <row r="1415" spans="1:1" ht="17" thickTop="1" thickBot="1">
      <c r="A1415" s="6"/>
    </row>
    <row r="1416" spans="1:1" ht="17" thickTop="1" thickBot="1">
      <c r="A1416" s="6"/>
    </row>
    <row r="1417" spans="1:1" ht="17" thickTop="1" thickBot="1">
      <c r="A1417" s="6"/>
    </row>
    <row r="1418" spans="1:1" ht="17" thickTop="1" thickBot="1">
      <c r="A1418" s="6"/>
    </row>
    <row r="1419" spans="1:1" ht="17" thickTop="1" thickBot="1">
      <c r="A1419" s="6"/>
    </row>
    <row r="1420" spans="1:1" ht="17" thickTop="1" thickBot="1">
      <c r="A1420" s="6"/>
    </row>
    <row r="1421" spans="1:1" ht="17" thickTop="1" thickBot="1">
      <c r="A1421" s="6"/>
    </row>
    <row r="1422" spans="1:1" ht="17" thickTop="1" thickBot="1">
      <c r="A1422" s="6"/>
    </row>
    <row r="1423" spans="1:1" ht="17" thickTop="1" thickBot="1">
      <c r="A1423" s="6"/>
    </row>
    <row r="1424" spans="1:1" ht="17" thickTop="1" thickBot="1">
      <c r="A1424" s="6"/>
    </row>
    <row r="1425" spans="1:1" ht="17" thickTop="1" thickBot="1">
      <c r="A1425" s="6"/>
    </row>
    <row r="1426" spans="1:1" ht="17" thickTop="1" thickBot="1">
      <c r="A1426" s="6"/>
    </row>
    <row r="1427" spans="1:1" ht="17" thickTop="1" thickBot="1">
      <c r="A1427" s="6"/>
    </row>
    <row r="1428" spans="1:1" ht="17" thickTop="1" thickBot="1">
      <c r="A1428" s="6"/>
    </row>
    <row r="1429" spans="1:1" ht="17" thickTop="1" thickBot="1">
      <c r="A1429" s="6"/>
    </row>
    <row r="1430" spans="1:1" ht="17" thickTop="1" thickBot="1">
      <c r="A1430" s="6"/>
    </row>
    <row r="1431" spans="1:1" ht="17" thickTop="1" thickBot="1">
      <c r="A1431" s="6"/>
    </row>
    <row r="1432" spans="1:1" ht="17" thickTop="1" thickBot="1">
      <c r="A1432" s="6"/>
    </row>
    <row r="1433" spans="1:1" ht="17" thickTop="1" thickBot="1">
      <c r="A1433" s="6"/>
    </row>
    <row r="1434" spans="1:1" ht="17" thickTop="1" thickBot="1">
      <c r="A1434" s="6"/>
    </row>
    <row r="1435" spans="1:1" ht="17" thickTop="1" thickBot="1">
      <c r="A1435" s="6"/>
    </row>
    <row r="1436" spans="1:1" ht="17" thickTop="1" thickBot="1">
      <c r="A1436" s="6"/>
    </row>
    <row r="1437" spans="1:1" ht="17" thickTop="1" thickBot="1">
      <c r="A1437" s="6"/>
    </row>
    <row r="1438" spans="1:1" ht="17" thickTop="1" thickBot="1">
      <c r="A1438" s="6"/>
    </row>
    <row r="1439" spans="1:1" ht="17" thickTop="1" thickBot="1">
      <c r="A1439" s="6"/>
    </row>
    <row r="1440" spans="1:1" ht="17" thickTop="1" thickBot="1">
      <c r="A1440" s="6"/>
    </row>
    <row r="1441" spans="1:1" ht="17" thickTop="1" thickBot="1">
      <c r="A1441" s="6"/>
    </row>
    <row r="1442" spans="1:1" ht="17" thickTop="1" thickBot="1">
      <c r="A1442" s="6"/>
    </row>
    <row r="1443" spans="1:1" ht="17" thickTop="1" thickBot="1">
      <c r="A1443" s="6"/>
    </row>
    <row r="1444" spans="1:1" ht="17" thickTop="1" thickBot="1">
      <c r="A1444" s="6"/>
    </row>
    <row r="1445" spans="1:1" ht="17" thickTop="1" thickBot="1">
      <c r="A1445" s="6"/>
    </row>
    <row r="1446" spans="1:1" ht="17" thickTop="1" thickBot="1">
      <c r="A1446" s="6"/>
    </row>
    <row r="1447" spans="1:1" ht="17" thickTop="1" thickBot="1">
      <c r="A1447" s="6"/>
    </row>
    <row r="1448" spans="1:1" ht="17" thickTop="1" thickBot="1">
      <c r="A1448" s="6"/>
    </row>
    <row r="1449" spans="1:1" ht="17" thickTop="1" thickBot="1">
      <c r="A1449" s="6"/>
    </row>
    <row r="1450" spans="1:1" ht="17" thickTop="1" thickBot="1">
      <c r="A1450" s="6"/>
    </row>
    <row r="1451" spans="1:1" ht="17" thickTop="1" thickBot="1">
      <c r="A1451" s="6"/>
    </row>
    <row r="1452" spans="1:1" ht="17" thickTop="1" thickBot="1">
      <c r="A1452" s="6"/>
    </row>
    <row r="1453" spans="1:1" ht="17" thickTop="1" thickBot="1">
      <c r="A1453" s="6"/>
    </row>
    <row r="1454" spans="1:1" ht="17" thickTop="1" thickBot="1">
      <c r="A1454" s="6"/>
    </row>
    <row r="1455" spans="1:1" ht="17" thickTop="1" thickBot="1">
      <c r="A1455" s="6"/>
    </row>
    <row r="1456" spans="1:1" ht="17" thickTop="1" thickBot="1">
      <c r="A1456" s="6"/>
    </row>
    <row r="1457" spans="1:1" ht="17" thickTop="1" thickBot="1">
      <c r="A1457" s="6"/>
    </row>
    <row r="1458" spans="1:1" ht="17" thickTop="1" thickBot="1">
      <c r="A1458" s="6"/>
    </row>
    <row r="1459" spans="1:1" ht="17" thickTop="1" thickBot="1">
      <c r="A1459" s="6"/>
    </row>
    <row r="1460" spans="1:1" ht="17" thickTop="1" thickBot="1">
      <c r="A1460" s="6"/>
    </row>
    <row r="1461" spans="1:1" ht="17" thickTop="1" thickBot="1">
      <c r="A1461" s="6"/>
    </row>
    <row r="1462" spans="1:1" ht="17" thickTop="1" thickBot="1">
      <c r="A1462" s="6"/>
    </row>
    <row r="1463" spans="1:1" ht="17" thickTop="1" thickBot="1">
      <c r="A1463" s="6"/>
    </row>
    <row r="1464" spans="1:1" ht="17" thickTop="1" thickBot="1">
      <c r="A1464" s="6"/>
    </row>
    <row r="1465" spans="1:1" ht="17" thickTop="1" thickBot="1">
      <c r="A1465" s="6"/>
    </row>
    <row r="1466" spans="1:1" ht="17" thickTop="1" thickBot="1">
      <c r="A1466" s="6"/>
    </row>
    <row r="1467" spans="1:1" ht="17" thickTop="1" thickBot="1">
      <c r="A1467" s="6"/>
    </row>
    <row r="1468" spans="1:1" ht="17" thickTop="1" thickBot="1">
      <c r="A1468" s="6"/>
    </row>
    <row r="1469" spans="1:1" ht="17" thickTop="1" thickBot="1">
      <c r="A1469" s="6"/>
    </row>
    <row r="1470" spans="1:1" ht="17" thickTop="1" thickBot="1">
      <c r="A1470" s="6"/>
    </row>
    <row r="1471" spans="1:1" ht="17" thickTop="1" thickBot="1">
      <c r="A1471" s="6"/>
    </row>
    <row r="1472" spans="1:1" ht="17" thickTop="1" thickBot="1">
      <c r="A1472" s="6"/>
    </row>
    <row r="1473" spans="1:1" ht="17" thickTop="1" thickBot="1">
      <c r="A1473" s="6"/>
    </row>
    <row r="1474" spans="1:1" ht="17" thickTop="1" thickBot="1">
      <c r="A1474" s="6"/>
    </row>
    <row r="1475" spans="1:1" ht="17" thickTop="1" thickBot="1">
      <c r="A1475" s="6"/>
    </row>
    <row r="1476" spans="1:1" ht="17" thickTop="1" thickBot="1">
      <c r="A1476" s="6"/>
    </row>
    <row r="1477" spans="1:1" ht="17" thickTop="1" thickBot="1">
      <c r="A1477" s="6"/>
    </row>
    <row r="1478" spans="1:1" ht="17" thickTop="1" thickBot="1">
      <c r="A1478" s="6"/>
    </row>
    <row r="1479" spans="1:1" ht="17" thickTop="1" thickBot="1">
      <c r="A1479" s="6"/>
    </row>
    <row r="1480" spans="1:1" ht="17" thickTop="1" thickBot="1">
      <c r="A1480" s="6"/>
    </row>
    <row r="1481" spans="1:1" ht="17" thickTop="1" thickBot="1">
      <c r="A1481" s="6"/>
    </row>
    <row r="1482" spans="1:1" ht="17" thickTop="1" thickBot="1">
      <c r="A1482" s="6"/>
    </row>
    <row r="1483" spans="1:1" ht="17" thickTop="1" thickBot="1">
      <c r="A1483" s="6"/>
    </row>
    <row r="1484" spans="1:1" ht="17" thickTop="1" thickBot="1">
      <c r="A1484" s="6"/>
    </row>
    <row r="1485" spans="1:1" ht="17" thickTop="1" thickBot="1">
      <c r="A1485" s="6"/>
    </row>
    <row r="1486" spans="1:1" ht="17" thickTop="1" thickBot="1">
      <c r="A1486" s="6"/>
    </row>
    <row r="1487" spans="1:1" ht="17" thickTop="1" thickBot="1">
      <c r="A1487" s="6"/>
    </row>
    <row r="1488" spans="1:1" ht="17" thickTop="1" thickBot="1">
      <c r="A1488" s="6"/>
    </row>
    <row r="1489" spans="1:1" ht="17" thickTop="1" thickBot="1">
      <c r="A1489" s="6"/>
    </row>
    <row r="1490" spans="1:1" ht="17" thickTop="1" thickBot="1">
      <c r="A1490" s="6"/>
    </row>
    <row r="1491" spans="1:1" ht="17" thickTop="1" thickBot="1">
      <c r="A1491" s="6"/>
    </row>
    <row r="1492" spans="1:1" ht="17" thickTop="1" thickBot="1">
      <c r="A1492" s="6"/>
    </row>
    <row r="1493" spans="1:1" ht="17" thickTop="1" thickBot="1">
      <c r="A1493" s="6"/>
    </row>
    <row r="1494" spans="1:1" ht="17" thickTop="1" thickBot="1">
      <c r="A1494" s="6"/>
    </row>
    <row r="1495" spans="1:1" ht="17" thickTop="1" thickBot="1">
      <c r="A1495" s="6"/>
    </row>
    <row r="1496" spans="1:1" ht="17" thickTop="1" thickBot="1">
      <c r="A1496" s="6"/>
    </row>
    <row r="1497" spans="1:1" ht="17" thickTop="1" thickBot="1">
      <c r="A1497" s="6"/>
    </row>
    <row r="1498" spans="1:1" ht="17" thickTop="1" thickBot="1">
      <c r="A1498" s="6"/>
    </row>
    <row r="1499" spans="1:1" ht="17" thickTop="1" thickBot="1">
      <c r="A1499" s="6"/>
    </row>
    <row r="1500" spans="1:1" ht="17" thickTop="1" thickBot="1">
      <c r="A1500" s="6"/>
    </row>
    <row r="1501" spans="1:1" ht="17" thickTop="1" thickBot="1">
      <c r="A1501" s="6"/>
    </row>
    <row r="1502" spans="1:1" ht="17" thickTop="1" thickBot="1">
      <c r="A1502" s="6"/>
    </row>
    <row r="1503" spans="1:1" ht="17" thickTop="1" thickBot="1">
      <c r="A1503" s="6"/>
    </row>
    <row r="1504" spans="1:1" ht="17" thickTop="1" thickBot="1">
      <c r="A1504" s="6"/>
    </row>
    <row r="1505" spans="1:1" ht="17" thickTop="1" thickBot="1">
      <c r="A1505" s="6"/>
    </row>
    <row r="1506" spans="1:1" ht="17" thickTop="1" thickBot="1">
      <c r="A1506" s="6"/>
    </row>
    <row r="1507" spans="1:1" ht="17" thickTop="1" thickBot="1">
      <c r="A1507" s="6"/>
    </row>
    <row r="1508" spans="1:1" ht="17" thickTop="1" thickBot="1">
      <c r="A1508" s="6"/>
    </row>
    <row r="1509" spans="1:1" ht="17" thickTop="1" thickBot="1">
      <c r="A1509" s="6"/>
    </row>
    <row r="1510" spans="1:1" ht="17" thickTop="1" thickBot="1">
      <c r="A1510" s="6"/>
    </row>
    <row r="1511" spans="1:1" ht="17" thickTop="1" thickBot="1">
      <c r="A1511" s="6"/>
    </row>
    <row r="1512" spans="1:1" ht="17" thickTop="1" thickBot="1">
      <c r="A1512" s="6"/>
    </row>
    <row r="1513" spans="1:1" ht="17" thickTop="1" thickBot="1">
      <c r="A1513" s="6"/>
    </row>
    <row r="1514" spans="1:1" ht="17" thickTop="1" thickBot="1">
      <c r="A1514" s="6"/>
    </row>
    <row r="1515" spans="1:1" ht="17" thickTop="1" thickBot="1">
      <c r="A1515" s="6"/>
    </row>
    <row r="1516" spans="1:1" ht="17" thickTop="1" thickBot="1">
      <c r="A1516" s="6"/>
    </row>
    <row r="1517" spans="1:1" ht="17" thickTop="1" thickBot="1">
      <c r="A1517" s="6"/>
    </row>
    <row r="1518" spans="1:1" ht="17" thickTop="1" thickBot="1">
      <c r="A1518" s="6"/>
    </row>
    <row r="1519" spans="1:1" ht="17" thickTop="1" thickBot="1">
      <c r="A1519" s="6"/>
    </row>
    <row r="1520" spans="1:1" ht="17" thickTop="1" thickBot="1">
      <c r="A1520" s="6"/>
    </row>
    <row r="1521" spans="1:1" ht="17" thickTop="1" thickBot="1">
      <c r="A1521" s="6"/>
    </row>
    <row r="1522" spans="1:1" ht="17" thickTop="1" thickBot="1">
      <c r="A1522" s="6"/>
    </row>
    <row r="1523" spans="1:1" ht="17" thickTop="1" thickBot="1">
      <c r="A1523" s="6"/>
    </row>
    <row r="1524" spans="1:1" ht="17" thickTop="1" thickBot="1">
      <c r="A1524" s="6"/>
    </row>
    <row r="1525" spans="1:1" ht="17" thickTop="1" thickBot="1">
      <c r="A1525" s="6"/>
    </row>
    <row r="1526" spans="1:1" ht="17" thickTop="1" thickBot="1">
      <c r="A1526" s="6"/>
    </row>
    <row r="1527" spans="1:1" ht="17" thickTop="1" thickBot="1">
      <c r="A1527" s="6"/>
    </row>
    <row r="1528" spans="1:1" ht="17" thickTop="1" thickBot="1">
      <c r="A1528" s="6"/>
    </row>
    <row r="1529" spans="1:1" ht="17" thickTop="1" thickBot="1">
      <c r="A1529" s="6"/>
    </row>
    <row r="1530" spans="1:1" ht="17" thickTop="1" thickBot="1">
      <c r="A1530" s="6"/>
    </row>
    <row r="1531" spans="1:1" ht="17" thickTop="1" thickBot="1">
      <c r="A1531" s="6"/>
    </row>
    <row r="1532" spans="1:1" ht="17" thickTop="1" thickBot="1">
      <c r="A1532" s="6"/>
    </row>
    <row r="1533" spans="1:1" ht="17" thickTop="1" thickBot="1">
      <c r="A1533" s="6"/>
    </row>
    <row r="1534" spans="1:1" ht="17" thickTop="1" thickBot="1">
      <c r="A1534" s="6"/>
    </row>
    <row r="1535" spans="1:1" ht="17" thickTop="1" thickBot="1">
      <c r="A1535" s="6"/>
    </row>
    <row r="1536" spans="1:1" ht="17" thickTop="1" thickBot="1">
      <c r="A1536" s="6"/>
    </row>
    <row r="1537" spans="1:1" ht="17" thickTop="1" thickBot="1">
      <c r="A1537" s="6"/>
    </row>
    <row r="1538" spans="1:1" ht="17" thickTop="1" thickBot="1">
      <c r="A1538" s="6"/>
    </row>
    <row r="1539" spans="1:1" ht="17" thickTop="1" thickBot="1">
      <c r="A1539" s="6"/>
    </row>
    <row r="1540" spans="1:1" ht="17" thickTop="1" thickBot="1">
      <c r="A1540" s="6"/>
    </row>
    <row r="1541" spans="1:1" ht="17" thickTop="1" thickBot="1">
      <c r="A1541" s="6"/>
    </row>
    <row r="1542" spans="1:1" ht="17" thickTop="1" thickBot="1">
      <c r="A1542" s="6"/>
    </row>
    <row r="1543" spans="1:1" ht="17" thickTop="1" thickBot="1">
      <c r="A1543" s="6"/>
    </row>
    <row r="1544" spans="1:1" ht="17" thickTop="1" thickBot="1">
      <c r="A1544" s="6"/>
    </row>
    <row r="1545" spans="1:1" ht="17" thickTop="1" thickBot="1">
      <c r="A1545" s="6"/>
    </row>
    <row r="1546" spans="1:1" ht="17" thickTop="1" thickBot="1">
      <c r="A1546" s="6"/>
    </row>
    <row r="1547" spans="1:1" ht="17" thickTop="1" thickBot="1">
      <c r="A1547" s="6"/>
    </row>
    <row r="1548" spans="1:1" ht="17" thickTop="1" thickBot="1">
      <c r="A1548" s="6"/>
    </row>
    <row r="1549" spans="1:1" ht="17" thickTop="1" thickBot="1">
      <c r="A1549" s="6"/>
    </row>
    <row r="1550" spans="1:1" ht="17" thickTop="1" thickBot="1">
      <c r="A1550" s="6"/>
    </row>
    <row r="1551" spans="1:1" ht="17" thickTop="1" thickBot="1">
      <c r="A1551" s="6"/>
    </row>
    <row r="1552" spans="1:1" ht="17" thickTop="1" thickBot="1">
      <c r="A1552" s="6"/>
    </row>
    <row r="1553" spans="1:1" ht="17" thickTop="1" thickBot="1">
      <c r="A1553" s="6"/>
    </row>
    <row r="1554" spans="1:1" ht="17" thickTop="1" thickBot="1">
      <c r="A1554" s="6"/>
    </row>
    <row r="1555" spans="1:1" ht="17" thickTop="1" thickBot="1">
      <c r="A1555" s="6"/>
    </row>
    <row r="1556" spans="1:1" ht="17" thickTop="1" thickBot="1">
      <c r="A1556" s="6"/>
    </row>
    <row r="1557" spans="1:1" ht="17" thickTop="1" thickBot="1">
      <c r="A1557" s="6"/>
    </row>
    <row r="1558" spans="1:1" ht="17" thickTop="1" thickBot="1">
      <c r="A1558" s="6"/>
    </row>
    <row r="1559" spans="1:1" ht="17" thickTop="1" thickBot="1">
      <c r="A1559" s="6"/>
    </row>
    <row r="1560" spans="1:1" ht="17" thickTop="1" thickBot="1">
      <c r="A1560" s="6"/>
    </row>
    <row r="1561" spans="1:1" ht="17" thickTop="1" thickBot="1">
      <c r="A1561" s="6"/>
    </row>
    <row r="1562" spans="1:1" ht="17" thickTop="1" thickBot="1">
      <c r="A1562" s="6"/>
    </row>
    <row r="1563" spans="1:1" ht="17" thickTop="1" thickBot="1">
      <c r="A1563" s="6"/>
    </row>
    <row r="1564" spans="1:1" ht="17" thickTop="1" thickBot="1">
      <c r="A1564" s="6"/>
    </row>
    <row r="1565" spans="1:1" ht="17" thickTop="1" thickBot="1">
      <c r="A1565" s="6"/>
    </row>
    <row r="1566" spans="1:1" ht="17" thickTop="1" thickBot="1">
      <c r="A1566" s="6"/>
    </row>
    <row r="1567" spans="1:1" ht="17" thickTop="1" thickBot="1">
      <c r="A1567" s="6"/>
    </row>
    <row r="1568" spans="1:1" ht="17" thickTop="1" thickBot="1">
      <c r="A1568" s="6"/>
    </row>
    <row r="1569" spans="1:1" ht="17" thickTop="1" thickBot="1">
      <c r="A1569" s="6"/>
    </row>
    <row r="1570" spans="1:1" ht="17" thickTop="1" thickBot="1">
      <c r="A1570" s="6"/>
    </row>
    <row r="1571" spans="1:1" ht="17" thickTop="1" thickBot="1">
      <c r="A1571" s="6"/>
    </row>
    <row r="1572" spans="1:1" ht="17" thickTop="1" thickBot="1">
      <c r="A1572" s="6"/>
    </row>
    <row r="1573" spans="1:1" ht="17" thickTop="1" thickBot="1">
      <c r="A1573" s="6"/>
    </row>
    <row r="1574" spans="1:1" ht="17" thickTop="1" thickBot="1">
      <c r="A1574" s="6"/>
    </row>
    <row r="1575" spans="1:1" ht="17" thickTop="1" thickBot="1">
      <c r="A1575" s="6"/>
    </row>
    <row r="1576" spans="1:1" ht="17" thickTop="1" thickBot="1">
      <c r="A1576" s="6"/>
    </row>
    <row r="1577" spans="1:1" ht="17" thickTop="1" thickBot="1">
      <c r="A1577" s="6"/>
    </row>
    <row r="1578" spans="1:1" ht="17" thickTop="1" thickBot="1">
      <c r="A1578" s="6"/>
    </row>
    <row r="1579" spans="1:1" ht="17" thickTop="1" thickBot="1">
      <c r="A1579" s="6"/>
    </row>
    <row r="1580" spans="1:1" ht="17" thickTop="1" thickBot="1">
      <c r="A1580" s="6"/>
    </row>
    <row r="1581" spans="1:1" ht="17" thickTop="1" thickBot="1">
      <c r="A1581" s="6"/>
    </row>
    <row r="1582" spans="1:1" ht="17" thickTop="1" thickBot="1">
      <c r="A1582" s="6"/>
    </row>
    <row r="1583" spans="1:1" ht="17" thickTop="1" thickBot="1">
      <c r="A1583" s="6"/>
    </row>
    <row r="1584" spans="1:1" ht="17" thickTop="1" thickBot="1">
      <c r="A1584" s="6"/>
    </row>
    <row r="1585" spans="1:1" ht="17" thickTop="1" thickBot="1">
      <c r="A1585" s="6"/>
    </row>
    <row r="1586" spans="1:1" ht="17" thickTop="1" thickBot="1">
      <c r="A1586" s="6"/>
    </row>
    <row r="1587" spans="1:1" ht="17" thickTop="1" thickBot="1">
      <c r="A1587" s="6"/>
    </row>
    <row r="1588" spans="1:1" ht="17" thickTop="1" thickBot="1">
      <c r="A1588" s="6"/>
    </row>
    <row r="1589" spans="1:1" ht="17" thickTop="1" thickBot="1">
      <c r="A1589" s="6"/>
    </row>
    <row r="1590" spans="1:1" ht="17" thickTop="1" thickBot="1">
      <c r="A1590" s="6"/>
    </row>
    <row r="1591" spans="1:1" ht="17" thickTop="1" thickBot="1">
      <c r="A1591" s="6"/>
    </row>
    <row r="1592" spans="1:1" ht="17" thickTop="1" thickBot="1">
      <c r="A1592" s="6"/>
    </row>
    <row r="1593" spans="1:1" ht="17" thickTop="1" thickBot="1">
      <c r="A1593" s="6"/>
    </row>
    <row r="1594" spans="1:1" ht="17" thickTop="1" thickBot="1">
      <c r="A1594" s="6"/>
    </row>
    <row r="1595" spans="1:1" ht="17" thickTop="1" thickBot="1">
      <c r="A1595" s="6"/>
    </row>
    <row r="1596" spans="1:1" ht="17" thickTop="1" thickBot="1">
      <c r="A1596" s="6"/>
    </row>
    <row r="1597" spans="1:1" ht="17" thickTop="1" thickBot="1">
      <c r="A1597" s="6"/>
    </row>
    <row r="1598" spans="1:1" ht="17" thickTop="1" thickBot="1">
      <c r="A1598" s="6"/>
    </row>
    <row r="1599" spans="1:1" ht="17" thickTop="1" thickBot="1">
      <c r="A1599" s="6"/>
    </row>
    <row r="1600" spans="1:1" ht="17" thickTop="1" thickBot="1">
      <c r="A1600" s="6"/>
    </row>
    <row r="1601" spans="1:1" ht="17" thickTop="1" thickBot="1">
      <c r="A1601" s="6"/>
    </row>
    <row r="1602" spans="1:1" ht="17" thickTop="1" thickBot="1">
      <c r="A1602" s="6"/>
    </row>
    <row r="1603" spans="1:1" ht="17" thickTop="1" thickBot="1">
      <c r="A1603" s="6"/>
    </row>
    <row r="1604" spans="1:1" ht="17" thickTop="1" thickBot="1">
      <c r="A1604" s="6"/>
    </row>
    <row r="1605" spans="1:1" ht="17" thickTop="1" thickBot="1">
      <c r="A1605" s="6"/>
    </row>
    <row r="1606" spans="1:1" ht="17" thickTop="1" thickBot="1">
      <c r="A1606" s="6"/>
    </row>
    <row r="1607" spans="1:1" ht="17" thickTop="1" thickBot="1">
      <c r="A1607" s="6"/>
    </row>
    <row r="1608" spans="1:1" ht="17" thickTop="1" thickBot="1">
      <c r="A1608" s="6"/>
    </row>
    <row r="1609" spans="1:1" ht="17" thickTop="1" thickBot="1">
      <c r="A1609" s="6"/>
    </row>
    <row r="1610" spans="1:1" ht="17" thickTop="1" thickBot="1">
      <c r="A1610" s="6"/>
    </row>
    <row r="1611" spans="1:1" ht="17" thickTop="1" thickBot="1">
      <c r="A1611" s="6"/>
    </row>
    <row r="1612" spans="1:1" ht="17" thickTop="1" thickBot="1">
      <c r="A1612" s="6"/>
    </row>
    <row r="1613" spans="1:1" ht="17" thickTop="1" thickBot="1">
      <c r="A1613" s="6"/>
    </row>
    <row r="1614" spans="1:1" ht="17" thickTop="1" thickBot="1">
      <c r="A1614" s="6"/>
    </row>
    <row r="1615" spans="1:1" ht="17" thickTop="1" thickBot="1">
      <c r="A1615" s="6"/>
    </row>
    <row r="1616" spans="1:1" ht="17" thickTop="1" thickBot="1">
      <c r="A1616" s="6"/>
    </row>
    <row r="1617" spans="1:1" ht="17" thickTop="1" thickBot="1">
      <c r="A1617" s="6"/>
    </row>
    <row r="1618" spans="1:1" ht="17" thickTop="1" thickBot="1">
      <c r="A1618" s="6"/>
    </row>
    <row r="1619" spans="1:1" ht="17" thickTop="1" thickBot="1">
      <c r="A1619" s="6"/>
    </row>
    <row r="1620" spans="1:1" ht="17" thickTop="1" thickBot="1">
      <c r="A1620" s="6"/>
    </row>
    <row r="1621" spans="1:1" ht="17" thickTop="1" thickBot="1">
      <c r="A1621" s="6"/>
    </row>
    <row r="1622" spans="1:1" ht="17" thickTop="1" thickBot="1">
      <c r="A1622" s="6"/>
    </row>
    <row r="1623" spans="1:1" ht="17" thickTop="1" thickBot="1">
      <c r="A1623" s="6"/>
    </row>
    <row r="1624" spans="1:1" ht="17" thickTop="1" thickBot="1">
      <c r="A1624" s="6"/>
    </row>
    <row r="1625" spans="1:1" ht="17" thickTop="1" thickBot="1">
      <c r="A1625" s="6"/>
    </row>
    <row r="1626" spans="1:1" ht="17" thickTop="1" thickBot="1">
      <c r="A1626" s="6"/>
    </row>
    <row r="1627" spans="1:1" ht="17" thickTop="1" thickBot="1">
      <c r="A1627" s="6"/>
    </row>
    <row r="1628" spans="1:1" ht="17" thickTop="1" thickBot="1">
      <c r="A1628" s="6"/>
    </row>
    <row r="1629" spans="1:1" ht="17" thickTop="1" thickBot="1">
      <c r="A1629" s="6"/>
    </row>
    <row r="1630" spans="1:1" ht="17" thickTop="1" thickBot="1">
      <c r="A1630" s="6"/>
    </row>
    <row r="1631" spans="1:1" ht="17" thickTop="1" thickBot="1">
      <c r="A1631" s="6"/>
    </row>
    <row r="1632" spans="1:1" ht="17" thickTop="1" thickBot="1">
      <c r="A1632" s="6"/>
    </row>
    <row r="1633" spans="1:1" ht="17" thickTop="1" thickBot="1">
      <c r="A1633" s="6"/>
    </row>
    <row r="1634" spans="1:1" ht="17" thickTop="1" thickBot="1">
      <c r="A1634" s="6"/>
    </row>
    <row r="1635" spans="1:1" ht="17" thickTop="1" thickBot="1">
      <c r="A1635" s="6"/>
    </row>
    <row r="1636" spans="1:1" ht="17" thickTop="1" thickBot="1">
      <c r="A1636" s="6"/>
    </row>
    <row r="1637" spans="1:1" ht="17" thickTop="1" thickBot="1">
      <c r="A1637" s="6"/>
    </row>
    <row r="1638" spans="1:1" ht="17" thickTop="1" thickBot="1">
      <c r="A1638" s="6"/>
    </row>
    <row r="1639" spans="1:1" ht="17" thickTop="1" thickBot="1">
      <c r="A1639" s="6"/>
    </row>
    <row r="1640" spans="1:1" ht="17" thickTop="1" thickBot="1">
      <c r="A1640" s="6"/>
    </row>
    <row r="1641" spans="1:1" ht="17" thickTop="1" thickBot="1">
      <c r="A1641" s="6"/>
    </row>
    <row r="1642" spans="1:1" ht="17" thickTop="1" thickBot="1">
      <c r="A1642" s="6"/>
    </row>
    <row r="1643" spans="1:1" ht="17" thickTop="1" thickBot="1">
      <c r="A1643" s="6"/>
    </row>
    <row r="1644" spans="1:1" ht="17" thickTop="1" thickBot="1">
      <c r="A1644" s="6"/>
    </row>
    <row r="1645" spans="1:1" ht="17" thickTop="1" thickBot="1">
      <c r="A1645" s="6"/>
    </row>
    <row r="1646" spans="1:1" ht="17" thickTop="1" thickBot="1">
      <c r="A1646" s="6"/>
    </row>
    <row r="1647" spans="1:1" ht="17" thickTop="1" thickBot="1">
      <c r="A1647" s="6"/>
    </row>
    <row r="1648" spans="1:1" ht="17" thickTop="1" thickBot="1">
      <c r="A1648" s="6"/>
    </row>
    <row r="1649" spans="1:1" ht="17" thickTop="1" thickBot="1">
      <c r="A1649" s="6"/>
    </row>
    <row r="1650" spans="1:1" ht="17" thickTop="1" thickBot="1">
      <c r="A1650" s="6"/>
    </row>
    <row r="1651" spans="1:1" ht="17" thickTop="1" thickBot="1">
      <c r="A1651" s="6"/>
    </row>
    <row r="1652" spans="1:1" ht="17" thickTop="1" thickBot="1">
      <c r="A1652" s="6"/>
    </row>
    <row r="1653" spans="1:1" ht="17" thickTop="1" thickBot="1">
      <c r="A1653" s="6"/>
    </row>
    <row r="1654" spans="1:1" ht="17" thickTop="1" thickBot="1">
      <c r="A1654" s="6"/>
    </row>
    <row r="1655" spans="1:1" ht="17" thickTop="1" thickBot="1">
      <c r="A1655" s="6"/>
    </row>
    <row r="1656" spans="1:1" ht="17" thickTop="1" thickBot="1">
      <c r="A1656" s="6"/>
    </row>
    <row r="1657" spans="1:1" ht="17" thickTop="1" thickBot="1">
      <c r="A1657" s="6"/>
    </row>
    <row r="1658" spans="1:1" ht="17" thickTop="1" thickBot="1">
      <c r="A1658" s="6"/>
    </row>
    <row r="1659" spans="1:1" ht="17" thickTop="1" thickBot="1">
      <c r="A1659" s="6"/>
    </row>
    <row r="1660" spans="1:1" ht="17" thickTop="1" thickBot="1">
      <c r="A1660" s="6"/>
    </row>
    <row r="1661" spans="1:1" ht="17" thickTop="1" thickBot="1">
      <c r="A1661" s="6"/>
    </row>
    <row r="1662" spans="1:1" ht="17" thickTop="1" thickBot="1">
      <c r="A1662" s="6"/>
    </row>
    <row r="1663" spans="1:1" ht="17" thickTop="1" thickBot="1">
      <c r="A1663" s="6"/>
    </row>
    <row r="1664" spans="1:1" ht="17" thickTop="1" thickBot="1">
      <c r="A1664" s="6"/>
    </row>
    <row r="1665" spans="1:1" ht="17" thickTop="1" thickBot="1">
      <c r="A1665" s="6"/>
    </row>
    <row r="1666" spans="1:1" ht="17" thickTop="1" thickBot="1">
      <c r="A1666" s="6"/>
    </row>
    <row r="1667" spans="1:1" ht="17" thickTop="1" thickBot="1">
      <c r="A1667" s="6"/>
    </row>
    <row r="1668" spans="1:1" ht="17" thickTop="1" thickBot="1">
      <c r="A1668" s="6"/>
    </row>
    <row r="1669" spans="1:1" ht="17" thickTop="1" thickBot="1">
      <c r="A1669" s="6"/>
    </row>
    <row r="1670" spans="1:1" ht="17" thickTop="1" thickBot="1">
      <c r="A1670" s="6"/>
    </row>
    <row r="1671" spans="1:1" ht="17" thickTop="1" thickBot="1">
      <c r="A1671" s="6"/>
    </row>
    <row r="1672" spans="1:1" ht="17" thickTop="1" thickBot="1">
      <c r="A1672" s="6"/>
    </row>
    <row r="1673" spans="1:1" ht="17" thickTop="1" thickBot="1">
      <c r="A1673" s="6"/>
    </row>
    <row r="1674" spans="1:1" ht="17" thickTop="1" thickBot="1">
      <c r="A1674" s="6"/>
    </row>
    <row r="1675" spans="1:1" ht="17" thickTop="1" thickBot="1">
      <c r="A1675" s="6"/>
    </row>
    <row r="1676" spans="1:1" ht="17" thickTop="1" thickBot="1">
      <c r="A1676" s="6"/>
    </row>
    <row r="1677" spans="1:1" ht="17" thickTop="1" thickBot="1">
      <c r="A1677" s="6"/>
    </row>
    <row r="1678" spans="1:1" ht="17" thickTop="1" thickBot="1">
      <c r="A1678" s="6"/>
    </row>
    <row r="1679" spans="1:1" ht="17" thickTop="1" thickBot="1">
      <c r="A1679" s="6"/>
    </row>
    <row r="1680" spans="1:1" ht="17" thickTop="1" thickBot="1">
      <c r="A1680" s="6"/>
    </row>
    <row r="1681" spans="1:1" ht="17" thickTop="1" thickBot="1">
      <c r="A1681" s="6"/>
    </row>
    <row r="1682" spans="1:1" ht="17" thickTop="1" thickBot="1">
      <c r="A1682" s="6"/>
    </row>
    <row r="1683" spans="1:1" ht="17" thickTop="1" thickBot="1">
      <c r="A1683" s="6"/>
    </row>
    <row r="1684" spans="1:1" ht="17" thickTop="1" thickBot="1">
      <c r="A1684" s="6"/>
    </row>
    <row r="1685" spans="1:1" ht="17" thickTop="1" thickBot="1">
      <c r="A1685" s="6"/>
    </row>
    <row r="1686" spans="1:1" ht="17" thickTop="1" thickBot="1">
      <c r="A1686" s="6"/>
    </row>
    <row r="1687" spans="1:1" ht="17" thickTop="1" thickBot="1">
      <c r="A1687" s="6"/>
    </row>
    <row r="1688" spans="1:1" ht="17" thickTop="1" thickBot="1">
      <c r="A1688" s="6"/>
    </row>
    <row r="1689" spans="1:1" ht="17" thickTop="1" thickBot="1">
      <c r="A1689" s="6"/>
    </row>
    <row r="1690" spans="1:1" ht="17" thickTop="1" thickBot="1">
      <c r="A1690" s="6"/>
    </row>
    <row r="1691" spans="1:1" ht="17" thickTop="1" thickBot="1">
      <c r="A1691" s="6"/>
    </row>
    <row r="1692" spans="1:1" ht="17" thickTop="1" thickBot="1">
      <c r="A1692" s="6"/>
    </row>
    <row r="1693" spans="1:1" ht="17" thickTop="1" thickBot="1">
      <c r="A1693" s="6"/>
    </row>
    <row r="1694" spans="1:1" ht="17" thickTop="1" thickBot="1">
      <c r="A1694" s="6"/>
    </row>
    <row r="1695" spans="1:1" ht="17" thickTop="1" thickBot="1">
      <c r="A1695" s="6"/>
    </row>
    <row r="1696" spans="1:1" ht="17" thickTop="1" thickBot="1">
      <c r="A1696" s="6"/>
    </row>
    <row r="1697" spans="1:1" ht="17" thickTop="1" thickBot="1">
      <c r="A1697" s="6"/>
    </row>
    <row r="1698" spans="1:1" ht="17" thickTop="1" thickBot="1">
      <c r="A1698" s="6"/>
    </row>
    <row r="1699" spans="1:1" ht="17" thickTop="1" thickBot="1">
      <c r="A1699" s="6"/>
    </row>
    <row r="1700" spans="1:1" ht="17" thickTop="1" thickBot="1">
      <c r="A1700" s="6"/>
    </row>
    <row r="1701" spans="1:1" ht="17" thickTop="1" thickBot="1">
      <c r="A1701" s="6"/>
    </row>
    <row r="1702" spans="1:1" ht="17" thickTop="1" thickBot="1">
      <c r="A1702" s="6"/>
    </row>
    <row r="1703" spans="1:1" ht="17" thickTop="1" thickBot="1">
      <c r="A1703" s="6"/>
    </row>
    <row r="1704" spans="1:1" ht="17" thickTop="1" thickBot="1">
      <c r="A1704" s="6"/>
    </row>
    <row r="1705" spans="1:1" ht="17" thickTop="1" thickBot="1">
      <c r="A1705" s="6"/>
    </row>
    <row r="1706" spans="1:1" ht="17" thickTop="1" thickBot="1">
      <c r="A1706" s="6"/>
    </row>
    <row r="1707" spans="1:1" ht="17" thickTop="1" thickBot="1">
      <c r="A1707" s="6"/>
    </row>
    <row r="1708" spans="1:1" ht="17" thickTop="1" thickBot="1">
      <c r="A1708" s="6"/>
    </row>
    <row r="1709" spans="1:1" ht="17" thickTop="1" thickBot="1">
      <c r="A1709" s="6"/>
    </row>
    <row r="1710" spans="1:1" ht="17" thickTop="1" thickBot="1">
      <c r="A1710" s="6"/>
    </row>
    <row r="1711" spans="1:1" ht="17" thickTop="1" thickBot="1">
      <c r="A1711" s="6"/>
    </row>
    <row r="1712" spans="1:1" ht="17" thickTop="1" thickBot="1">
      <c r="A1712" s="6"/>
    </row>
    <row r="1713" spans="1:1" ht="17" thickTop="1" thickBot="1">
      <c r="A1713" s="6"/>
    </row>
    <row r="1714" spans="1:1" ht="17" thickTop="1" thickBot="1">
      <c r="A1714" s="6"/>
    </row>
    <row r="1715" spans="1:1" ht="17" thickTop="1" thickBot="1">
      <c r="A1715" s="6"/>
    </row>
    <row r="1716" spans="1:1" ht="17" thickTop="1" thickBot="1">
      <c r="A1716" s="6"/>
    </row>
    <row r="1717" spans="1:1" ht="17" thickTop="1" thickBot="1">
      <c r="A1717" s="6"/>
    </row>
    <row r="1718" spans="1:1" ht="17" thickTop="1" thickBot="1">
      <c r="A1718" s="6"/>
    </row>
    <row r="1719" spans="1:1" ht="17" thickTop="1" thickBot="1">
      <c r="A1719" s="6"/>
    </row>
    <row r="1720" spans="1:1" ht="17" thickTop="1" thickBot="1">
      <c r="A1720" s="6"/>
    </row>
    <row r="1721" spans="1:1" ht="17" thickTop="1" thickBot="1">
      <c r="A1721" s="6"/>
    </row>
    <row r="1722" spans="1:1" ht="17" thickTop="1" thickBot="1">
      <c r="A1722" s="6"/>
    </row>
    <row r="1723" spans="1:1" ht="17" thickTop="1" thickBot="1">
      <c r="A1723" s="6"/>
    </row>
    <row r="1724" spans="1:1" ht="17" thickTop="1" thickBot="1">
      <c r="A1724" s="6"/>
    </row>
    <row r="1725" spans="1:1" ht="17" thickTop="1" thickBot="1">
      <c r="A1725" s="6"/>
    </row>
    <row r="1726" spans="1:1" ht="17" thickTop="1" thickBot="1">
      <c r="A1726" s="6"/>
    </row>
    <row r="1727" spans="1:1" ht="17" thickTop="1" thickBot="1">
      <c r="A1727" s="6"/>
    </row>
    <row r="1728" spans="1:1" ht="17" thickTop="1" thickBot="1">
      <c r="A1728" s="6"/>
    </row>
    <row r="1729" spans="1:1" ht="17" thickTop="1" thickBot="1">
      <c r="A1729" s="6"/>
    </row>
    <row r="1730" spans="1:1" ht="17" thickTop="1" thickBot="1">
      <c r="A1730" s="6"/>
    </row>
    <row r="1731" spans="1:1" ht="17" thickTop="1" thickBot="1">
      <c r="A1731" s="6"/>
    </row>
    <row r="1732" spans="1:1" ht="17" thickTop="1" thickBot="1">
      <c r="A1732" s="6"/>
    </row>
    <row r="1733" spans="1:1" ht="17" thickTop="1" thickBot="1">
      <c r="A1733" s="6"/>
    </row>
    <row r="1734" spans="1:1" ht="17" thickTop="1" thickBot="1">
      <c r="A1734" s="6"/>
    </row>
    <row r="1735" spans="1:1" ht="17" thickTop="1" thickBot="1">
      <c r="A1735" s="6"/>
    </row>
    <row r="1736" spans="1:1" ht="17" thickTop="1" thickBot="1">
      <c r="A1736" s="6"/>
    </row>
    <row r="1737" spans="1:1" ht="17" thickTop="1" thickBot="1">
      <c r="A1737" s="6"/>
    </row>
    <row r="1738" spans="1:1" ht="17" thickTop="1" thickBot="1">
      <c r="A1738" s="6"/>
    </row>
    <row r="1739" spans="1:1" ht="17" thickTop="1" thickBot="1">
      <c r="A1739" s="6"/>
    </row>
    <row r="1740" spans="1:1" ht="17" thickTop="1" thickBot="1">
      <c r="A1740" s="6"/>
    </row>
    <row r="1741" spans="1:1" ht="17" thickTop="1" thickBot="1">
      <c r="A1741" s="6"/>
    </row>
    <row r="1742" spans="1:1" ht="17" thickTop="1" thickBot="1">
      <c r="A1742" s="6"/>
    </row>
    <row r="1743" spans="1:1" ht="17" thickTop="1" thickBot="1">
      <c r="A1743" s="6"/>
    </row>
    <row r="1744" spans="1:1" ht="17" thickTop="1" thickBot="1">
      <c r="A1744" s="6"/>
    </row>
    <row r="1745" spans="1:1" ht="17" thickTop="1" thickBot="1">
      <c r="A1745" s="6"/>
    </row>
    <row r="1746" spans="1:1" ht="17" thickTop="1" thickBot="1">
      <c r="A1746" s="6"/>
    </row>
    <row r="1747" spans="1:1" ht="17" thickTop="1" thickBot="1">
      <c r="A1747" s="6"/>
    </row>
    <row r="1748" spans="1:1" ht="17" thickTop="1" thickBot="1">
      <c r="A1748" s="6"/>
    </row>
    <row r="1749" spans="1:1" ht="17" thickTop="1" thickBot="1">
      <c r="A1749" s="6"/>
    </row>
    <row r="1750" spans="1:1" ht="17" thickTop="1" thickBot="1">
      <c r="A1750" s="6"/>
    </row>
    <row r="1751" spans="1:1" ht="17" thickTop="1" thickBot="1">
      <c r="A1751" s="6"/>
    </row>
    <row r="1752" spans="1:1" ht="17" thickTop="1" thickBot="1">
      <c r="A1752" s="6"/>
    </row>
    <row r="1753" spans="1:1" ht="17" thickTop="1" thickBot="1">
      <c r="A1753" s="6"/>
    </row>
    <row r="1754" spans="1:1" ht="17" thickTop="1" thickBot="1">
      <c r="A1754" s="6"/>
    </row>
    <row r="1755" spans="1:1" ht="17" thickTop="1" thickBot="1">
      <c r="A1755" s="6"/>
    </row>
    <row r="1756" spans="1:1" ht="17" thickTop="1" thickBot="1">
      <c r="A1756" s="6"/>
    </row>
    <row r="1757" spans="1:1" ht="17" thickTop="1" thickBot="1">
      <c r="A1757" s="6"/>
    </row>
    <row r="1758" spans="1:1" ht="17" thickTop="1" thickBot="1">
      <c r="A1758" s="6"/>
    </row>
    <row r="1759" spans="1:1" ht="17" thickTop="1" thickBot="1">
      <c r="A1759" s="6"/>
    </row>
    <row r="1760" spans="1:1" ht="17" thickTop="1" thickBot="1">
      <c r="A1760" s="6"/>
    </row>
    <row r="1761" spans="1:1" ht="17" thickTop="1" thickBot="1">
      <c r="A1761" s="6"/>
    </row>
    <row r="1762" spans="1:1" ht="17" thickTop="1" thickBot="1">
      <c r="A1762" s="6"/>
    </row>
    <row r="1763" spans="1:1" ht="17" thickTop="1" thickBot="1">
      <c r="A1763" s="6"/>
    </row>
    <row r="1764" spans="1:1" ht="17" thickTop="1" thickBot="1">
      <c r="A1764" s="6"/>
    </row>
    <row r="1765" spans="1:1" ht="17" thickTop="1" thickBot="1">
      <c r="A1765" s="6"/>
    </row>
    <row r="1766" spans="1:1" ht="17" thickTop="1" thickBot="1">
      <c r="A1766" s="6"/>
    </row>
    <row r="1767" spans="1:1" ht="17" thickTop="1" thickBot="1">
      <c r="A1767" s="6"/>
    </row>
    <row r="1768" spans="1:1" ht="17" thickTop="1" thickBot="1">
      <c r="A1768" s="6"/>
    </row>
    <row r="1769" spans="1:1" ht="17" thickTop="1" thickBot="1">
      <c r="A1769" s="6"/>
    </row>
    <row r="1770" spans="1:1" ht="17" thickTop="1" thickBot="1">
      <c r="A1770" s="6"/>
    </row>
    <row r="1771" spans="1:1" ht="17" thickTop="1" thickBot="1">
      <c r="A1771" s="6"/>
    </row>
    <row r="1772" spans="1:1" ht="17" thickTop="1" thickBot="1">
      <c r="A1772" s="6"/>
    </row>
    <row r="1773" spans="1:1" ht="17" thickTop="1" thickBot="1">
      <c r="A1773" s="6"/>
    </row>
    <row r="1774" spans="1:1" ht="17" thickTop="1" thickBot="1">
      <c r="A1774" s="6"/>
    </row>
    <row r="1775" spans="1:1" ht="17" thickTop="1" thickBot="1">
      <c r="A1775" s="6"/>
    </row>
    <row r="1776" spans="1:1" ht="17" thickTop="1" thickBot="1">
      <c r="A1776" s="6"/>
    </row>
    <row r="1777" spans="1:1" ht="17" thickTop="1" thickBot="1">
      <c r="A1777" s="6"/>
    </row>
    <row r="1778" spans="1:1" ht="17" thickTop="1" thickBot="1">
      <c r="A1778" s="6"/>
    </row>
    <row r="1779" spans="1:1" ht="17" thickTop="1" thickBot="1">
      <c r="A1779" s="6"/>
    </row>
    <row r="1780" spans="1:1" ht="17" thickTop="1" thickBot="1">
      <c r="A1780" s="6"/>
    </row>
    <row r="1781" spans="1:1" ht="17" thickTop="1" thickBot="1">
      <c r="A1781" s="6"/>
    </row>
    <row r="1782" spans="1:1" ht="17" thickTop="1" thickBot="1">
      <c r="A1782" s="6"/>
    </row>
    <row r="1783" spans="1:1" ht="17" thickTop="1" thickBot="1">
      <c r="A1783" s="6"/>
    </row>
    <row r="1784" spans="1:1" ht="17" thickTop="1" thickBot="1">
      <c r="A1784" s="6"/>
    </row>
    <row r="1785" spans="1:1" ht="17" thickTop="1" thickBot="1">
      <c r="A1785" s="6"/>
    </row>
    <row r="1786" spans="1:1" ht="17" thickTop="1" thickBot="1">
      <c r="A1786" s="6"/>
    </row>
    <row r="1787" spans="1:1" ht="17" thickTop="1" thickBot="1">
      <c r="A1787" s="6"/>
    </row>
    <row r="1788" spans="1:1" ht="17" thickTop="1" thickBot="1">
      <c r="A1788" s="6"/>
    </row>
    <row r="1789" spans="1:1" ht="17" thickTop="1" thickBot="1">
      <c r="A1789" s="6"/>
    </row>
    <row r="1790" spans="1:1" ht="17" thickTop="1" thickBot="1">
      <c r="A1790" s="6"/>
    </row>
    <row r="1791" spans="1:1" ht="17" thickTop="1" thickBot="1">
      <c r="A1791" s="6"/>
    </row>
    <row r="1792" spans="1:1" ht="17" thickTop="1" thickBot="1">
      <c r="A1792" s="6"/>
    </row>
    <row r="1793" spans="1:1" ht="17" thickTop="1" thickBot="1">
      <c r="A1793" s="6"/>
    </row>
    <row r="1794" spans="1:1" ht="17" thickTop="1" thickBot="1">
      <c r="A1794" s="6"/>
    </row>
    <row r="1795" spans="1:1" ht="17" thickTop="1" thickBot="1">
      <c r="A1795" s="6"/>
    </row>
    <row r="1796" spans="1:1" ht="17" thickTop="1" thickBot="1">
      <c r="A1796" s="6"/>
    </row>
    <row r="1797" spans="1:1" ht="17" thickTop="1" thickBot="1">
      <c r="A1797" s="6"/>
    </row>
    <row r="1798" spans="1:1" ht="17" thickTop="1" thickBot="1">
      <c r="A1798" s="6"/>
    </row>
    <row r="1799" spans="1:1" ht="17" thickTop="1" thickBot="1">
      <c r="A1799" s="6"/>
    </row>
    <row r="1800" spans="1:1" ht="17" thickTop="1" thickBot="1">
      <c r="A1800" s="6"/>
    </row>
    <row r="1801" spans="1:1" ht="17" thickTop="1" thickBot="1">
      <c r="A1801" s="6"/>
    </row>
    <row r="1802" spans="1:1" ht="17" thickTop="1" thickBot="1">
      <c r="A1802" s="6"/>
    </row>
    <row r="1803" spans="1:1" ht="17" thickTop="1" thickBot="1">
      <c r="A1803" s="6"/>
    </row>
    <row r="1804" spans="1:1" ht="17" thickTop="1" thickBot="1">
      <c r="A1804" s="6"/>
    </row>
    <row r="1805" spans="1:1" ht="17" thickTop="1" thickBot="1">
      <c r="A1805" s="6"/>
    </row>
    <row r="1806" spans="1:1" ht="17" thickTop="1" thickBot="1">
      <c r="A1806" s="6"/>
    </row>
    <row r="1807" spans="1:1" ht="17" thickTop="1" thickBot="1">
      <c r="A1807" s="6"/>
    </row>
    <row r="1808" spans="1:1" ht="17" thickTop="1" thickBot="1">
      <c r="A1808" s="6"/>
    </row>
    <row r="1809" spans="1:1" ht="17" thickTop="1" thickBot="1">
      <c r="A1809" s="6"/>
    </row>
    <row r="1810" spans="1:1" ht="17" thickTop="1" thickBot="1">
      <c r="A1810" s="6"/>
    </row>
    <row r="1811" spans="1:1" ht="17" thickTop="1" thickBot="1">
      <c r="A1811" s="6"/>
    </row>
    <row r="1812" spans="1:1" ht="17" thickTop="1" thickBot="1">
      <c r="A1812" s="6"/>
    </row>
    <row r="1813" spans="1:1" ht="17" thickTop="1" thickBot="1">
      <c r="A1813" s="6"/>
    </row>
    <row r="1814" spans="1:1" ht="17" thickTop="1" thickBot="1">
      <c r="A1814" s="6"/>
    </row>
    <row r="1815" spans="1:1" ht="17" thickTop="1" thickBot="1">
      <c r="A1815" s="6"/>
    </row>
    <row r="1816" spans="1:1" ht="17" thickTop="1" thickBot="1">
      <c r="A1816" s="6"/>
    </row>
    <row r="1817" spans="1:1" ht="17" thickTop="1" thickBot="1">
      <c r="A1817" s="6"/>
    </row>
    <row r="1818" spans="1:1" ht="17" thickTop="1" thickBot="1">
      <c r="A1818" s="6"/>
    </row>
    <row r="1819" spans="1:1" ht="17" thickTop="1" thickBot="1">
      <c r="A1819" s="6"/>
    </row>
    <row r="1820" spans="1:1" ht="17" thickTop="1" thickBot="1">
      <c r="A1820" s="6"/>
    </row>
    <row r="1821" spans="1:1" ht="17" thickTop="1" thickBot="1">
      <c r="A1821" s="6"/>
    </row>
    <row r="1822" spans="1:1" ht="17" thickTop="1" thickBot="1">
      <c r="A1822" s="6"/>
    </row>
    <row r="1823" spans="1:1" ht="17" thickTop="1" thickBot="1">
      <c r="A1823" s="6"/>
    </row>
    <row r="1824" spans="1:1" ht="17" thickTop="1" thickBot="1">
      <c r="A1824" s="6"/>
    </row>
    <row r="1825" spans="1:1" ht="17" thickTop="1" thickBot="1">
      <c r="A1825" s="6"/>
    </row>
    <row r="1826" spans="1:1" ht="17" thickTop="1" thickBot="1">
      <c r="A1826" s="6"/>
    </row>
    <row r="1827" spans="1:1" ht="17" thickTop="1" thickBot="1">
      <c r="A1827" s="6"/>
    </row>
    <row r="1828" spans="1:1" ht="17" thickTop="1" thickBot="1">
      <c r="A1828" s="6"/>
    </row>
    <row r="1829" spans="1:1" ht="17" thickTop="1" thickBot="1">
      <c r="A1829" s="6"/>
    </row>
    <row r="1830" spans="1:1" ht="17" thickTop="1" thickBot="1">
      <c r="A1830" s="6"/>
    </row>
    <row r="1831" spans="1:1" ht="17" thickTop="1" thickBot="1">
      <c r="A1831" s="6"/>
    </row>
    <row r="1832" spans="1:1" ht="17" thickTop="1" thickBot="1">
      <c r="A1832" s="6"/>
    </row>
    <row r="1833" spans="1:1" ht="17" thickTop="1" thickBot="1">
      <c r="A1833" s="6"/>
    </row>
    <row r="1834" spans="1:1" ht="17" thickTop="1" thickBot="1">
      <c r="A1834" s="6"/>
    </row>
    <row r="1835" spans="1:1" ht="17" thickTop="1" thickBot="1">
      <c r="A1835" s="6"/>
    </row>
    <row r="1836" spans="1:1" ht="17" thickTop="1" thickBot="1">
      <c r="A1836" s="6"/>
    </row>
    <row r="1837" spans="1:1" ht="17" thickTop="1" thickBot="1">
      <c r="A1837" s="6"/>
    </row>
    <row r="1838" spans="1:1" ht="17" thickTop="1" thickBot="1">
      <c r="A1838" s="6"/>
    </row>
    <row r="1839" spans="1:1" ht="17" thickTop="1" thickBot="1">
      <c r="A1839" s="6"/>
    </row>
    <row r="1840" spans="1:1" ht="17" thickTop="1" thickBot="1">
      <c r="A1840" s="6"/>
    </row>
    <row r="1841" spans="1:1" ht="17" thickTop="1" thickBot="1">
      <c r="A1841" s="6"/>
    </row>
    <row r="1842" spans="1:1" ht="17" thickTop="1" thickBot="1">
      <c r="A1842" s="6"/>
    </row>
    <row r="1843" spans="1:1" ht="17" thickTop="1" thickBot="1">
      <c r="A1843" s="6"/>
    </row>
    <row r="1844" spans="1:1" ht="17" thickTop="1" thickBot="1">
      <c r="A1844" s="6"/>
    </row>
    <row r="1845" spans="1:1" ht="17" thickTop="1" thickBot="1">
      <c r="A1845" s="6"/>
    </row>
    <row r="1846" spans="1:1" ht="17" thickTop="1" thickBot="1">
      <c r="A1846" s="6"/>
    </row>
    <row r="1847" spans="1:1" ht="17" thickTop="1" thickBot="1">
      <c r="A1847" s="6"/>
    </row>
    <row r="1848" spans="1:1" ht="17" thickTop="1" thickBot="1">
      <c r="A1848" s="6"/>
    </row>
    <row r="1849" spans="1:1" ht="17" thickTop="1" thickBot="1">
      <c r="A1849" s="6"/>
    </row>
    <row r="1850" spans="1:1" ht="17" thickTop="1" thickBot="1">
      <c r="A1850" s="6"/>
    </row>
    <row r="1851" spans="1:1" ht="17" thickTop="1" thickBot="1">
      <c r="A1851" s="6"/>
    </row>
    <row r="1852" spans="1:1" ht="17" thickTop="1" thickBot="1">
      <c r="A1852" s="6"/>
    </row>
    <row r="1853" spans="1:1" ht="17" thickTop="1" thickBot="1">
      <c r="A1853" s="6"/>
    </row>
    <row r="1854" spans="1:1" ht="17" thickTop="1" thickBot="1">
      <c r="A1854" s="6"/>
    </row>
    <row r="1855" spans="1:1" ht="17" thickTop="1" thickBot="1">
      <c r="A1855" s="6"/>
    </row>
    <row r="1856" spans="1:1" ht="17" thickTop="1" thickBot="1">
      <c r="A1856" s="6"/>
    </row>
    <row r="1857" spans="1:1" ht="17" thickTop="1" thickBot="1">
      <c r="A1857" s="6"/>
    </row>
    <row r="1858" spans="1:1" ht="17" thickTop="1" thickBot="1">
      <c r="A1858" s="6"/>
    </row>
    <row r="1859" spans="1:1" ht="17" thickTop="1" thickBot="1">
      <c r="A1859" s="6"/>
    </row>
    <row r="1860" spans="1:1" ht="17" thickTop="1" thickBot="1">
      <c r="A1860" s="6"/>
    </row>
    <row r="1861" spans="1:1" ht="17" thickTop="1" thickBot="1">
      <c r="A1861" s="6"/>
    </row>
    <row r="1862" spans="1:1" ht="17" thickTop="1" thickBot="1">
      <c r="A1862" s="6"/>
    </row>
    <row r="1863" spans="1:1" ht="17" thickTop="1" thickBot="1">
      <c r="A1863" s="6"/>
    </row>
    <row r="1864" spans="1:1" ht="17" thickTop="1" thickBot="1">
      <c r="A1864" s="6"/>
    </row>
    <row r="1865" spans="1:1" ht="17" thickTop="1" thickBot="1">
      <c r="A1865" s="6"/>
    </row>
    <row r="1866" spans="1:1" ht="17" thickTop="1" thickBot="1">
      <c r="A1866" s="6"/>
    </row>
    <row r="1867" spans="1:1" ht="17" thickTop="1" thickBot="1">
      <c r="A1867" s="6"/>
    </row>
    <row r="1868" spans="1:1" ht="17" thickTop="1" thickBot="1">
      <c r="A1868" s="6"/>
    </row>
    <row r="1869" spans="1:1" ht="17" thickTop="1" thickBot="1">
      <c r="A1869" s="6"/>
    </row>
    <row r="1870" spans="1:1" ht="17" thickTop="1" thickBot="1">
      <c r="A1870" s="6"/>
    </row>
    <row r="1871" spans="1:1" ht="17" thickTop="1" thickBot="1">
      <c r="A1871" s="6"/>
    </row>
    <row r="1872" spans="1:1" ht="17" thickTop="1" thickBot="1">
      <c r="A1872" s="6"/>
    </row>
    <row r="1873" spans="1:1" ht="17" thickTop="1" thickBot="1">
      <c r="A1873" s="6"/>
    </row>
    <row r="1874" spans="1:1" ht="17" thickTop="1" thickBot="1">
      <c r="A1874" s="6"/>
    </row>
    <row r="1875" spans="1:1" ht="17" thickTop="1" thickBot="1">
      <c r="A1875" s="6"/>
    </row>
    <row r="1876" spans="1:1" ht="17" thickTop="1" thickBot="1">
      <c r="A1876" s="6"/>
    </row>
    <row r="1877" spans="1:1" ht="17" thickTop="1" thickBot="1">
      <c r="A1877" s="6"/>
    </row>
    <row r="1878" spans="1:1" ht="17" thickTop="1" thickBot="1">
      <c r="A1878" s="6"/>
    </row>
    <row r="1879" spans="1:1" ht="17" thickTop="1" thickBot="1">
      <c r="A1879" s="6"/>
    </row>
    <row r="1880" spans="1:1" ht="17" thickTop="1" thickBot="1">
      <c r="A1880" s="6"/>
    </row>
    <row r="1881" spans="1:1" ht="17" thickTop="1" thickBot="1">
      <c r="A1881" s="6"/>
    </row>
    <row r="1882" spans="1:1" ht="17" thickTop="1" thickBot="1">
      <c r="A1882" s="6"/>
    </row>
    <row r="1883" spans="1:1" ht="17" thickTop="1" thickBot="1">
      <c r="A1883" s="6"/>
    </row>
    <row r="1884" spans="1:1" ht="17" thickTop="1" thickBot="1">
      <c r="A1884" s="6"/>
    </row>
    <row r="1885" spans="1:1" ht="17" thickTop="1" thickBot="1">
      <c r="A1885" s="6"/>
    </row>
    <row r="1886" spans="1:1" ht="17" thickTop="1" thickBot="1">
      <c r="A1886" s="6"/>
    </row>
    <row r="1887" spans="1:1" ht="17" thickTop="1" thickBot="1">
      <c r="A1887" s="6"/>
    </row>
    <row r="1888" spans="1:1" ht="17" thickTop="1" thickBot="1">
      <c r="A1888" s="6"/>
    </row>
    <row r="1889" spans="1:1" ht="17" thickTop="1" thickBot="1">
      <c r="A1889" s="6"/>
    </row>
    <row r="1890" spans="1:1" ht="17" thickTop="1" thickBot="1">
      <c r="A1890" s="6"/>
    </row>
    <row r="1891" spans="1:1" ht="17" thickTop="1" thickBot="1">
      <c r="A1891" s="6"/>
    </row>
    <row r="1892" spans="1:1" ht="17" thickTop="1" thickBot="1">
      <c r="A1892" s="6"/>
    </row>
    <row r="1893" spans="1:1" ht="17" thickTop="1" thickBot="1">
      <c r="A1893" s="6"/>
    </row>
    <row r="1894" spans="1:1" ht="17" thickTop="1" thickBot="1">
      <c r="A1894" s="6"/>
    </row>
    <row r="1895" spans="1:1" ht="17" thickTop="1" thickBot="1">
      <c r="A1895" s="6"/>
    </row>
    <row r="1896" spans="1:1" ht="17" thickTop="1" thickBot="1">
      <c r="A1896" s="6"/>
    </row>
    <row r="1897" spans="1:1" ht="17" thickTop="1" thickBot="1">
      <c r="A1897" s="6"/>
    </row>
    <row r="1898" spans="1:1" ht="17" thickTop="1" thickBot="1">
      <c r="A1898" s="6"/>
    </row>
    <row r="1899" spans="1:1" ht="17" thickTop="1" thickBot="1">
      <c r="A1899" s="6"/>
    </row>
    <row r="1900" spans="1:1" ht="17" thickTop="1" thickBot="1">
      <c r="A1900" s="6"/>
    </row>
    <row r="1901" spans="1:1" ht="17" thickTop="1" thickBot="1">
      <c r="A1901" s="6"/>
    </row>
    <row r="1902" spans="1:1" ht="17" thickTop="1" thickBot="1">
      <c r="A1902" s="6"/>
    </row>
    <row r="1903" spans="1:1" ht="17" thickTop="1" thickBot="1">
      <c r="A1903" s="6"/>
    </row>
    <row r="1904" spans="1:1" ht="17" thickTop="1" thickBot="1">
      <c r="A1904" s="6"/>
    </row>
    <row r="1905" spans="1:1" ht="17" thickTop="1" thickBot="1">
      <c r="A1905" s="6"/>
    </row>
    <row r="1906" spans="1:1" ht="17" thickTop="1" thickBot="1">
      <c r="A1906" s="6"/>
    </row>
    <row r="1907" spans="1:1" ht="17" thickTop="1" thickBot="1">
      <c r="A1907" s="6"/>
    </row>
    <row r="1908" spans="1:1" ht="17" thickTop="1" thickBot="1">
      <c r="A1908" s="6"/>
    </row>
    <row r="1909" spans="1:1" ht="17" thickTop="1" thickBot="1">
      <c r="A1909" s="6"/>
    </row>
    <row r="1910" spans="1:1" ht="17" thickTop="1" thickBot="1">
      <c r="A1910" s="6"/>
    </row>
    <row r="1911" spans="1:1" ht="17" thickTop="1" thickBot="1">
      <c r="A1911" s="6"/>
    </row>
    <row r="1912" spans="1:1" ht="17" thickTop="1" thickBot="1">
      <c r="A1912" s="6"/>
    </row>
    <row r="1913" spans="1:1" ht="17" thickTop="1" thickBot="1">
      <c r="A1913" s="6"/>
    </row>
    <row r="1914" spans="1:1" ht="17" thickTop="1" thickBot="1">
      <c r="A1914" s="6"/>
    </row>
    <row r="1915" spans="1:1" ht="17" thickTop="1" thickBot="1">
      <c r="A1915" s="6"/>
    </row>
    <row r="1916" spans="1:1" ht="17" thickTop="1" thickBot="1">
      <c r="A1916" s="6"/>
    </row>
    <row r="1917" spans="1:1" ht="17" thickTop="1" thickBot="1">
      <c r="A1917" s="6"/>
    </row>
    <row r="1918" spans="1:1" ht="17" thickTop="1" thickBot="1">
      <c r="A1918" s="6"/>
    </row>
    <row r="1919" spans="1:1" ht="17" thickTop="1" thickBot="1">
      <c r="A1919" s="6"/>
    </row>
    <row r="1920" spans="1:1" ht="17" thickTop="1" thickBot="1">
      <c r="A1920" s="6"/>
    </row>
    <row r="1921" spans="1:1" ht="17" thickTop="1" thickBot="1">
      <c r="A1921" s="6"/>
    </row>
    <row r="1922" spans="1:1" ht="17" thickTop="1" thickBot="1">
      <c r="A1922" s="6"/>
    </row>
    <row r="1923" spans="1:1" ht="17" thickTop="1" thickBot="1">
      <c r="A1923" s="6"/>
    </row>
    <row r="1924" spans="1:1" ht="17" thickTop="1" thickBot="1">
      <c r="A1924" s="6"/>
    </row>
    <row r="1925" spans="1:1" ht="17" thickTop="1" thickBot="1">
      <c r="A1925" s="6"/>
    </row>
    <row r="1926" spans="1:1" ht="17" thickTop="1" thickBot="1">
      <c r="A1926" s="6"/>
    </row>
    <row r="1927" spans="1:1" ht="17" thickTop="1" thickBot="1">
      <c r="A1927" s="6"/>
    </row>
    <row r="1928" spans="1:1" ht="17" thickTop="1" thickBot="1">
      <c r="A1928" s="6"/>
    </row>
    <row r="1929" spans="1:1" ht="17" thickTop="1" thickBot="1">
      <c r="A1929" s="6"/>
    </row>
    <row r="1930" spans="1:1" ht="17" thickTop="1" thickBot="1">
      <c r="A1930" s="6"/>
    </row>
    <row r="1931" spans="1:1" ht="17" thickTop="1" thickBot="1">
      <c r="A1931" s="6"/>
    </row>
    <row r="1932" spans="1:1" ht="17" thickTop="1" thickBot="1">
      <c r="A1932" s="6"/>
    </row>
    <row r="1933" spans="1:1" ht="17" thickTop="1" thickBot="1">
      <c r="A1933" s="6"/>
    </row>
    <row r="1934" spans="1:1" ht="17" thickTop="1" thickBot="1">
      <c r="A1934" s="6"/>
    </row>
    <row r="1935" spans="1:1" ht="17" thickTop="1" thickBot="1">
      <c r="A1935" s="6"/>
    </row>
    <row r="1936" spans="1:1" ht="17" thickTop="1" thickBot="1">
      <c r="A1936" s="6"/>
    </row>
    <row r="1937" spans="1:1" ht="17" thickTop="1" thickBot="1">
      <c r="A1937" s="6"/>
    </row>
    <row r="1938" spans="1:1" ht="17" thickTop="1" thickBot="1">
      <c r="A1938" s="6"/>
    </row>
    <row r="1939" spans="1:1" ht="17" thickTop="1" thickBot="1">
      <c r="A1939" s="6"/>
    </row>
    <row r="1940" spans="1:1" ht="17" thickTop="1" thickBot="1">
      <c r="A1940" s="6"/>
    </row>
    <row r="1941" spans="1:1" ht="17" thickTop="1" thickBot="1">
      <c r="A1941" s="6"/>
    </row>
    <row r="1942" spans="1:1" ht="17" thickTop="1" thickBot="1">
      <c r="A1942" s="6"/>
    </row>
    <row r="1943" spans="1:1" ht="17" thickTop="1" thickBot="1">
      <c r="A1943" s="6"/>
    </row>
    <row r="1944" spans="1:1" ht="17" thickTop="1" thickBot="1">
      <c r="A1944" s="6"/>
    </row>
    <row r="1945" spans="1:1" ht="17" thickTop="1" thickBot="1">
      <c r="A1945" s="6"/>
    </row>
    <row r="1946" spans="1:1" ht="17" thickTop="1" thickBot="1">
      <c r="A1946" s="6"/>
    </row>
    <row r="1947" spans="1:1" ht="17" thickTop="1" thickBot="1">
      <c r="A1947" s="6"/>
    </row>
    <row r="1948" spans="1:1" ht="17" thickTop="1" thickBot="1">
      <c r="A1948" s="6"/>
    </row>
    <row r="1949" spans="1:1" ht="17" thickTop="1" thickBot="1">
      <c r="A1949" s="6"/>
    </row>
    <row r="1950" spans="1:1" ht="17" thickTop="1" thickBot="1">
      <c r="A1950" s="6"/>
    </row>
    <row r="1951" spans="1:1" ht="17" thickTop="1" thickBot="1">
      <c r="A1951" s="6"/>
    </row>
    <row r="1952" spans="1:1" ht="17" thickTop="1" thickBot="1">
      <c r="A1952" s="6"/>
    </row>
    <row r="1953" spans="1:1" ht="17" thickTop="1" thickBot="1">
      <c r="A1953" s="6"/>
    </row>
    <row r="1954" spans="1:1" ht="17" thickTop="1" thickBot="1">
      <c r="A1954" s="6"/>
    </row>
    <row r="1955" spans="1:1" ht="17" thickTop="1" thickBot="1">
      <c r="A1955" s="6"/>
    </row>
    <row r="1956" spans="1:1" ht="17" thickTop="1" thickBot="1">
      <c r="A1956" s="6"/>
    </row>
    <row r="1957" spans="1:1" ht="17" thickTop="1" thickBot="1">
      <c r="A1957" s="6"/>
    </row>
    <row r="1958" spans="1:1" ht="17" thickTop="1" thickBot="1">
      <c r="A1958" s="6"/>
    </row>
    <row r="1959" spans="1:1" ht="17" thickTop="1" thickBot="1">
      <c r="A1959" s="6"/>
    </row>
    <row r="1960" spans="1:1" ht="17" thickTop="1" thickBot="1">
      <c r="A1960" s="6"/>
    </row>
    <row r="1961" spans="1:1" ht="17" thickTop="1" thickBot="1">
      <c r="A1961" s="6"/>
    </row>
    <row r="1962" spans="1:1" ht="17" thickTop="1" thickBot="1">
      <c r="A1962" s="6"/>
    </row>
    <row r="1963" spans="1:1" ht="17" thickTop="1" thickBot="1">
      <c r="A1963" s="6"/>
    </row>
    <row r="1964" spans="1:1" ht="17" thickTop="1" thickBot="1">
      <c r="A1964" s="6"/>
    </row>
    <row r="1965" spans="1:1" ht="17" thickTop="1" thickBot="1">
      <c r="A1965" s="6"/>
    </row>
    <row r="1966" spans="1:1" ht="17" thickTop="1" thickBot="1">
      <c r="A1966" s="6"/>
    </row>
    <row r="1967" spans="1:1" ht="17" thickTop="1" thickBot="1">
      <c r="A1967" s="6"/>
    </row>
    <row r="1968" spans="1:1" ht="17" thickTop="1" thickBot="1">
      <c r="A1968" s="6"/>
    </row>
    <row r="1969" spans="1:1" ht="17" thickTop="1" thickBot="1">
      <c r="A1969" s="6"/>
    </row>
    <row r="1970" spans="1:1" ht="17" thickTop="1" thickBot="1">
      <c r="A1970" s="6"/>
    </row>
    <row r="1971" spans="1:1" ht="17" thickTop="1" thickBot="1">
      <c r="A1971" s="6"/>
    </row>
    <row r="1972" spans="1:1" ht="17" thickTop="1" thickBot="1">
      <c r="A1972" s="6"/>
    </row>
    <row r="1973" spans="1:1" ht="17" thickTop="1" thickBot="1">
      <c r="A1973" s="6"/>
    </row>
    <row r="1974" spans="1:1" ht="17" thickTop="1" thickBot="1">
      <c r="A1974" s="6"/>
    </row>
    <row r="1975" spans="1:1" ht="17" thickTop="1" thickBot="1">
      <c r="A1975" s="6"/>
    </row>
    <row r="1976" spans="1:1" ht="17" thickTop="1" thickBot="1">
      <c r="A1976" s="6"/>
    </row>
    <row r="1977" spans="1:1" ht="17" thickTop="1" thickBot="1">
      <c r="A1977" s="6"/>
    </row>
    <row r="1978" spans="1:1" ht="17" thickTop="1" thickBot="1">
      <c r="A1978" s="6"/>
    </row>
    <row r="1979" spans="1:1" ht="17" thickTop="1" thickBot="1">
      <c r="A1979" s="6"/>
    </row>
    <row r="1980" spans="1:1" ht="17" thickTop="1" thickBot="1">
      <c r="A1980" s="6"/>
    </row>
    <row r="1981" spans="1:1" ht="17" thickTop="1" thickBot="1">
      <c r="A1981" s="6"/>
    </row>
    <row r="1982" spans="1:1" ht="17" thickTop="1" thickBot="1">
      <c r="A1982" s="6"/>
    </row>
    <row r="1983" spans="1:1" ht="17" thickTop="1" thickBot="1">
      <c r="A1983" s="6"/>
    </row>
    <row r="1984" spans="1:1" ht="17" thickTop="1" thickBot="1">
      <c r="A1984" s="6"/>
    </row>
    <row r="1985" spans="1:1" ht="17" thickTop="1" thickBot="1">
      <c r="A1985" s="6"/>
    </row>
    <row r="1986" spans="1:1" ht="17" thickTop="1" thickBot="1">
      <c r="A1986" s="6"/>
    </row>
    <row r="1987" spans="1:1" ht="17" thickTop="1" thickBot="1">
      <c r="A1987" s="6"/>
    </row>
    <row r="1988" spans="1:1" ht="17" thickTop="1" thickBot="1">
      <c r="A1988" s="6"/>
    </row>
    <row r="1989" spans="1:1" ht="17" thickTop="1" thickBot="1">
      <c r="A1989" s="6"/>
    </row>
    <row r="1990" spans="1:1" ht="17" thickTop="1" thickBot="1">
      <c r="A1990" s="6"/>
    </row>
    <row r="1991" spans="1:1" ht="17" thickTop="1" thickBot="1">
      <c r="A1991" s="6"/>
    </row>
    <row r="1992" spans="1:1" ht="17" thickTop="1" thickBot="1">
      <c r="A1992" s="6"/>
    </row>
    <row r="1993" spans="1:1" ht="17" thickTop="1" thickBot="1">
      <c r="A1993" s="6"/>
    </row>
    <row r="1994" spans="1:1" ht="17" thickTop="1" thickBot="1">
      <c r="A1994" s="6"/>
    </row>
    <row r="1995" spans="1:1" ht="17" thickTop="1" thickBot="1">
      <c r="A1995" s="6"/>
    </row>
    <row r="1996" spans="1:1" ht="17" thickTop="1" thickBot="1">
      <c r="A1996" s="6"/>
    </row>
    <row r="1997" spans="1:1" ht="17" thickTop="1" thickBot="1">
      <c r="A1997" s="6"/>
    </row>
    <row r="1998" spans="1:1" ht="17" thickTop="1" thickBot="1">
      <c r="A1998" s="6"/>
    </row>
    <row r="1999" spans="1:1" ht="17" thickTop="1" thickBot="1">
      <c r="A1999" s="6"/>
    </row>
    <row r="2000" spans="1:1" ht="17" thickTop="1" thickBot="1">
      <c r="A2000" s="6"/>
    </row>
    <row r="2001" spans="1:1" ht="17" thickTop="1" thickBot="1">
      <c r="A2001" s="6"/>
    </row>
    <row r="2002" spans="1:1" ht="17" thickTop="1" thickBot="1">
      <c r="A2002" s="6"/>
    </row>
    <row r="2003" spans="1:1" ht="17" thickTop="1" thickBot="1">
      <c r="A2003" s="6"/>
    </row>
    <row r="2004" spans="1:1" ht="17" thickTop="1" thickBot="1">
      <c r="A2004" s="6"/>
    </row>
    <row r="2005" spans="1:1" ht="17" thickTop="1" thickBot="1">
      <c r="A2005" s="6"/>
    </row>
    <row r="2006" spans="1:1" ht="17" thickTop="1" thickBot="1">
      <c r="A2006" s="6"/>
    </row>
    <row r="2007" spans="1:1" ht="17" thickTop="1" thickBot="1">
      <c r="A2007" s="6"/>
    </row>
    <row r="2008" spans="1:1" ht="17" thickTop="1" thickBot="1">
      <c r="A2008" s="6"/>
    </row>
    <row r="2009" spans="1:1" ht="17" thickTop="1" thickBot="1">
      <c r="A2009" s="6"/>
    </row>
    <row r="2010" spans="1:1" ht="17" thickTop="1" thickBot="1">
      <c r="A2010" s="6"/>
    </row>
    <row r="2011" spans="1:1" ht="17" thickTop="1" thickBot="1">
      <c r="A2011" s="6"/>
    </row>
    <row r="2012" spans="1:1" ht="17" thickTop="1" thickBot="1">
      <c r="A2012" s="6"/>
    </row>
    <row r="2013" spans="1:1" ht="17" thickTop="1" thickBot="1">
      <c r="A2013" s="6"/>
    </row>
    <row r="2014" spans="1:1" ht="17" thickTop="1" thickBot="1">
      <c r="A2014" s="6"/>
    </row>
    <row r="2015" spans="1:1" ht="17" thickTop="1" thickBot="1">
      <c r="A2015" s="6"/>
    </row>
    <row r="2016" spans="1:1" ht="17" thickTop="1" thickBot="1">
      <c r="A2016" s="6"/>
    </row>
    <row r="2017" spans="1:1" ht="17" thickTop="1" thickBot="1">
      <c r="A2017" s="6"/>
    </row>
    <row r="2018" spans="1:1" ht="17" thickTop="1" thickBot="1">
      <c r="A2018" s="6"/>
    </row>
    <row r="2019" spans="1:1" ht="17" thickTop="1" thickBot="1">
      <c r="A2019" s="6"/>
    </row>
    <row r="2020" spans="1:1" ht="17" thickTop="1" thickBot="1">
      <c r="A2020" s="6"/>
    </row>
    <row r="2021" spans="1:1" ht="17" thickTop="1" thickBot="1">
      <c r="A2021" s="6"/>
    </row>
    <row r="2022" spans="1:1" ht="17" thickTop="1" thickBot="1">
      <c r="A2022" s="6"/>
    </row>
    <row r="2023" spans="1:1" ht="17" thickTop="1" thickBot="1">
      <c r="A2023" s="6"/>
    </row>
    <row r="2024" spans="1:1" ht="17" thickTop="1" thickBot="1">
      <c r="A2024" s="6"/>
    </row>
    <row r="2025" spans="1:1" ht="17" thickTop="1" thickBot="1">
      <c r="A2025" s="6"/>
    </row>
    <row r="2026" spans="1:1" ht="17" thickTop="1" thickBot="1">
      <c r="A2026" s="6"/>
    </row>
    <row r="2027" spans="1:1" ht="17" thickTop="1" thickBot="1">
      <c r="A2027" s="6"/>
    </row>
    <row r="2028" spans="1:1" ht="17" thickTop="1" thickBot="1">
      <c r="A2028" s="6"/>
    </row>
    <row r="2029" spans="1:1" ht="17" thickTop="1" thickBot="1">
      <c r="A2029" s="6"/>
    </row>
    <row r="2030" spans="1:1" ht="17" thickTop="1" thickBot="1">
      <c r="A2030" s="6"/>
    </row>
    <row r="2031" spans="1:1" ht="17" thickTop="1" thickBot="1">
      <c r="A2031" s="6"/>
    </row>
    <row r="2032" spans="1:1" ht="17" thickTop="1" thickBot="1">
      <c r="A2032" s="6"/>
    </row>
    <row r="2033" spans="1:1" ht="17" thickTop="1" thickBot="1">
      <c r="A2033" s="6"/>
    </row>
    <row r="2034" spans="1:1" ht="17" thickTop="1" thickBot="1">
      <c r="A2034" s="6"/>
    </row>
    <row r="2035" spans="1:1" ht="17" thickTop="1" thickBot="1">
      <c r="A2035" s="6"/>
    </row>
    <row r="2036" spans="1:1" ht="17" thickTop="1" thickBot="1">
      <c r="A2036" s="6"/>
    </row>
    <row r="2037" spans="1:1" ht="17" thickTop="1" thickBot="1">
      <c r="A2037" s="6"/>
    </row>
    <row r="2038" spans="1:1" ht="17" thickTop="1" thickBot="1">
      <c r="A2038" s="6"/>
    </row>
    <row r="2039" spans="1:1" ht="17" thickTop="1" thickBot="1">
      <c r="A2039" s="6"/>
    </row>
    <row r="2040" spans="1:1" ht="17" thickTop="1" thickBot="1">
      <c r="A2040" s="6"/>
    </row>
    <row r="2041" spans="1:1" ht="17" thickTop="1" thickBot="1">
      <c r="A2041" s="6"/>
    </row>
    <row r="2042" spans="1:1" ht="17" thickTop="1" thickBot="1">
      <c r="A2042" s="6"/>
    </row>
    <row r="2043" spans="1:1" ht="17" thickTop="1" thickBot="1">
      <c r="A2043" s="6"/>
    </row>
    <row r="2044" spans="1:1" ht="17" thickTop="1" thickBot="1">
      <c r="A2044" s="6"/>
    </row>
    <row r="2045" spans="1:1" ht="17" thickTop="1" thickBot="1">
      <c r="A2045" s="6"/>
    </row>
    <row r="2046" spans="1:1" ht="17" thickTop="1" thickBot="1">
      <c r="A2046" s="6"/>
    </row>
    <row r="2047" spans="1:1" ht="17" thickTop="1" thickBot="1">
      <c r="A2047" s="6"/>
    </row>
    <row r="2048" spans="1:1" ht="17" thickTop="1" thickBot="1">
      <c r="A2048" s="6"/>
    </row>
    <row r="2049" spans="1:1" ht="17" thickTop="1" thickBot="1">
      <c r="A2049" s="6"/>
    </row>
    <row r="2050" spans="1:1" ht="17" thickTop="1" thickBot="1">
      <c r="A2050" s="6"/>
    </row>
    <row r="2051" spans="1:1" ht="17" thickTop="1" thickBot="1">
      <c r="A2051" s="6"/>
    </row>
    <row r="2052" spans="1:1" ht="17" thickTop="1" thickBot="1">
      <c r="A2052" s="6"/>
    </row>
    <row r="2053" spans="1:1" ht="17" thickTop="1" thickBot="1">
      <c r="A2053" s="6"/>
    </row>
    <row r="2054" spans="1:1" ht="17" thickTop="1" thickBot="1">
      <c r="A2054" s="6"/>
    </row>
    <row r="2055" spans="1:1" ht="17" thickTop="1" thickBot="1">
      <c r="A2055" s="6"/>
    </row>
    <row r="2056" spans="1:1" ht="17" thickTop="1" thickBot="1">
      <c r="A2056" s="6"/>
    </row>
    <row r="2057" spans="1:1" ht="17" thickTop="1" thickBot="1">
      <c r="A2057" s="6"/>
    </row>
    <row r="2058" spans="1:1" ht="17" thickTop="1" thickBot="1">
      <c r="A2058" s="6"/>
    </row>
    <row r="2059" spans="1:1" ht="17" thickTop="1" thickBot="1">
      <c r="A2059" s="6"/>
    </row>
    <row r="2060" spans="1:1" ht="17" thickTop="1" thickBot="1">
      <c r="A2060" s="6"/>
    </row>
    <row r="2061" spans="1:1" ht="17" thickTop="1" thickBot="1">
      <c r="A2061" s="6"/>
    </row>
    <row r="2062" spans="1:1" ht="17" thickTop="1" thickBot="1">
      <c r="A2062" s="6"/>
    </row>
    <row r="2063" spans="1:1" ht="17" thickTop="1" thickBot="1">
      <c r="A2063" s="6"/>
    </row>
    <row r="2064" spans="1:1" ht="17" thickTop="1" thickBot="1">
      <c r="A2064" s="6"/>
    </row>
    <row r="2065" spans="1:1" ht="17" thickTop="1" thickBot="1">
      <c r="A2065" s="6"/>
    </row>
    <row r="2066" spans="1:1" ht="17" thickTop="1" thickBot="1">
      <c r="A2066" s="6"/>
    </row>
    <row r="2067" spans="1:1" ht="17" thickTop="1" thickBot="1">
      <c r="A2067" s="6"/>
    </row>
    <row r="2068" spans="1:1" ht="17" thickTop="1" thickBot="1">
      <c r="A2068" s="6"/>
    </row>
    <row r="2069" spans="1:1" ht="17" thickTop="1" thickBot="1">
      <c r="A2069" s="6"/>
    </row>
    <row r="2070" spans="1:1" ht="17" thickTop="1" thickBot="1">
      <c r="A2070" s="6"/>
    </row>
    <row r="2071" spans="1:1" ht="17" thickTop="1" thickBot="1">
      <c r="A2071" s="6"/>
    </row>
    <row r="2072" spans="1:1" ht="17" thickTop="1" thickBot="1">
      <c r="A2072" s="6"/>
    </row>
    <row r="2073" spans="1:1" ht="17" thickTop="1" thickBot="1">
      <c r="A2073" s="6"/>
    </row>
    <row r="2074" spans="1:1" ht="17" thickTop="1" thickBot="1">
      <c r="A2074" s="6"/>
    </row>
    <row r="2075" spans="1:1" ht="17" thickTop="1" thickBot="1">
      <c r="A2075" s="6"/>
    </row>
    <row r="2076" spans="1:1" ht="17" thickTop="1" thickBot="1">
      <c r="A2076" s="6"/>
    </row>
    <row r="2077" spans="1:1" ht="17" thickTop="1" thickBot="1">
      <c r="A2077" s="6"/>
    </row>
    <row r="2078" spans="1:1" ht="17" thickTop="1" thickBot="1">
      <c r="A2078" s="6"/>
    </row>
    <row r="2079" spans="1:1" ht="17" thickTop="1" thickBot="1">
      <c r="A2079" s="6"/>
    </row>
    <row r="2080" spans="1:1" ht="17" thickTop="1" thickBot="1">
      <c r="A2080" s="6"/>
    </row>
    <row r="2081" spans="1:1" ht="17" thickTop="1" thickBot="1">
      <c r="A2081" s="6"/>
    </row>
    <row r="2082" spans="1:1" ht="17" thickTop="1" thickBot="1">
      <c r="A2082" s="6"/>
    </row>
    <row r="2083" spans="1:1" ht="17" thickTop="1" thickBot="1">
      <c r="A2083" s="6"/>
    </row>
    <row r="2084" spans="1:1" ht="17" thickTop="1" thickBot="1">
      <c r="A2084" s="6"/>
    </row>
    <row r="2085" spans="1:1" ht="17" thickTop="1" thickBot="1">
      <c r="A2085" s="6"/>
    </row>
    <row r="2086" spans="1:1" ht="17" thickTop="1" thickBot="1">
      <c r="A2086" s="6"/>
    </row>
    <row r="2087" spans="1:1" ht="17" thickTop="1" thickBot="1">
      <c r="A2087" s="6"/>
    </row>
    <row r="2088" spans="1:1" ht="17" thickTop="1" thickBot="1">
      <c r="A2088" s="6"/>
    </row>
    <row r="2089" spans="1:1" ht="17" thickTop="1" thickBot="1">
      <c r="A2089" s="6"/>
    </row>
    <row r="2090" spans="1:1" ht="17" thickTop="1" thickBot="1">
      <c r="A2090" s="6"/>
    </row>
    <row r="2091" spans="1:1" ht="17" thickTop="1" thickBot="1">
      <c r="A2091" s="6"/>
    </row>
    <row r="2092" spans="1:1" ht="17" thickTop="1" thickBot="1">
      <c r="A2092" s="6"/>
    </row>
    <row r="2093" spans="1:1" ht="17" thickTop="1" thickBot="1">
      <c r="A2093" s="6"/>
    </row>
    <row r="2094" spans="1:1" ht="17" thickTop="1" thickBot="1">
      <c r="A2094" s="6"/>
    </row>
    <row r="2095" spans="1:1" ht="17" thickTop="1" thickBot="1">
      <c r="A2095" s="6"/>
    </row>
    <row r="2096" spans="1:1" ht="17" thickTop="1" thickBot="1">
      <c r="A2096" s="6"/>
    </row>
    <row r="2097" spans="1:1" ht="17" thickTop="1" thickBot="1">
      <c r="A2097" s="6"/>
    </row>
    <row r="2098" spans="1:1" ht="17" thickTop="1" thickBot="1">
      <c r="A2098" s="6"/>
    </row>
    <row r="2099" spans="1:1" ht="17" thickTop="1" thickBot="1">
      <c r="A2099" s="6"/>
    </row>
    <row r="2100" spans="1:1" ht="17" thickTop="1" thickBot="1">
      <c r="A2100" s="6"/>
    </row>
    <row r="2101" spans="1:1" ht="17" thickTop="1" thickBot="1">
      <c r="A2101" s="6"/>
    </row>
    <row r="2102" spans="1:1" ht="17" thickTop="1" thickBot="1">
      <c r="A2102" s="6"/>
    </row>
    <row r="2103" spans="1:1" ht="17" thickTop="1" thickBot="1">
      <c r="A2103" s="6"/>
    </row>
    <row r="2104" spans="1:1" ht="17" thickTop="1" thickBot="1">
      <c r="A2104" s="6"/>
    </row>
    <row r="2105" spans="1:1" ht="17" thickTop="1" thickBot="1">
      <c r="A2105" s="6"/>
    </row>
    <row r="2106" spans="1:1" ht="17" thickTop="1" thickBot="1">
      <c r="A2106" s="6"/>
    </row>
    <row r="2107" spans="1:1" ht="17" thickTop="1" thickBot="1">
      <c r="A2107" s="6"/>
    </row>
    <row r="2108" spans="1:1" ht="17" thickTop="1" thickBot="1">
      <c r="A2108" s="6"/>
    </row>
    <row r="2109" spans="1:1" ht="17" thickTop="1" thickBot="1">
      <c r="A2109" s="6"/>
    </row>
    <row r="2110" spans="1:1" ht="17" thickTop="1" thickBot="1">
      <c r="A2110" s="6"/>
    </row>
    <row r="2111" spans="1:1" ht="17" thickTop="1" thickBot="1">
      <c r="A2111" s="6"/>
    </row>
    <row r="2112" spans="1:1" ht="17" thickTop="1" thickBot="1">
      <c r="A2112" s="6"/>
    </row>
    <row r="2113" spans="1:1" ht="17" thickTop="1" thickBot="1">
      <c r="A2113" s="6"/>
    </row>
    <row r="2114" spans="1:1" ht="17" thickTop="1" thickBot="1">
      <c r="A2114" s="6"/>
    </row>
    <row r="2115" spans="1:1" ht="17" thickTop="1" thickBot="1">
      <c r="A2115" s="6"/>
    </row>
    <row r="2116" spans="1:1" ht="17" thickTop="1" thickBot="1">
      <c r="A2116" s="6"/>
    </row>
    <row r="2117" spans="1:1" ht="17" thickTop="1" thickBot="1">
      <c r="A2117" s="6"/>
    </row>
    <row r="2118" spans="1:1" ht="17" thickTop="1" thickBot="1">
      <c r="A2118" s="6"/>
    </row>
    <row r="2119" spans="1:1" ht="17" thickTop="1" thickBot="1">
      <c r="A2119" s="6"/>
    </row>
    <row r="2120" spans="1:1" ht="17" thickTop="1" thickBot="1">
      <c r="A2120" s="6"/>
    </row>
    <row r="2121" spans="1:1" ht="17" thickTop="1" thickBot="1">
      <c r="A2121" s="6"/>
    </row>
    <row r="2122" spans="1:1" ht="17" thickTop="1" thickBot="1">
      <c r="A2122" s="6"/>
    </row>
    <row r="2123" spans="1:1" ht="17" thickTop="1" thickBot="1">
      <c r="A2123" s="6"/>
    </row>
    <row r="2124" spans="1:1" ht="17" thickTop="1" thickBot="1">
      <c r="A2124" s="6"/>
    </row>
    <row r="2125" spans="1:1" ht="17" thickTop="1" thickBot="1">
      <c r="A2125" s="6"/>
    </row>
    <row r="2126" spans="1:1" ht="17" thickTop="1" thickBot="1">
      <c r="A2126" s="6"/>
    </row>
    <row r="2127" spans="1:1" ht="17" thickTop="1" thickBot="1">
      <c r="A2127" s="6"/>
    </row>
    <row r="2128" spans="1:1" ht="17" thickTop="1" thickBot="1">
      <c r="A2128" s="6"/>
    </row>
    <row r="2129" spans="1:1" ht="17" thickTop="1" thickBot="1">
      <c r="A2129" s="6"/>
    </row>
    <row r="2130" spans="1:1" ht="17" thickTop="1" thickBot="1">
      <c r="A2130" s="6"/>
    </row>
    <row r="2131" spans="1:1" ht="17" thickTop="1" thickBot="1">
      <c r="A2131" s="6"/>
    </row>
    <row r="2132" spans="1:1" ht="17" thickTop="1" thickBot="1">
      <c r="A2132" s="6"/>
    </row>
    <row r="2133" spans="1:1" ht="17" thickTop="1" thickBot="1">
      <c r="A2133" s="6"/>
    </row>
    <row r="2134" spans="1:1" ht="17" thickTop="1" thickBot="1">
      <c r="A2134" s="6"/>
    </row>
    <row r="2135" spans="1:1" ht="17" thickTop="1" thickBot="1">
      <c r="A2135" s="6"/>
    </row>
    <row r="2136" spans="1:1" ht="17" thickTop="1" thickBot="1">
      <c r="A2136" s="6"/>
    </row>
    <row r="2137" spans="1:1" ht="17" thickTop="1" thickBot="1">
      <c r="A2137" s="6"/>
    </row>
    <row r="2138" spans="1:1" ht="17" thickTop="1" thickBot="1">
      <c r="A2138" s="6"/>
    </row>
    <row r="2139" spans="1:1" ht="17" thickTop="1" thickBot="1">
      <c r="A2139" s="6"/>
    </row>
    <row r="2140" spans="1:1" ht="17" thickTop="1" thickBot="1">
      <c r="A2140" s="6"/>
    </row>
    <row r="2141" spans="1:1" ht="17" thickTop="1" thickBot="1">
      <c r="A2141" s="6"/>
    </row>
    <row r="2142" spans="1:1" ht="17" thickTop="1" thickBot="1">
      <c r="A2142" s="6"/>
    </row>
    <row r="2143" spans="1:1" ht="17" thickTop="1" thickBot="1">
      <c r="A2143" s="6"/>
    </row>
    <row r="2144" spans="1:1" ht="17" thickTop="1" thickBot="1">
      <c r="A2144" s="6"/>
    </row>
    <row r="2145" spans="1:1" ht="17" thickTop="1" thickBot="1">
      <c r="A2145" s="6"/>
    </row>
    <row r="2146" spans="1:1" ht="17" thickTop="1" thickBot="1">
      <c r="A2146" s="6"/>
    </row>
    <row r="2147" spans="1:1" ht="17" thickTop="1" thickBot="1">
      <c r="A2147" s="6"/>
    </row>
    <row r="2148" spans="1:1" ht="17" thickTop="1" thickBot="1">
      <c r="A2148" s="6"/>
    </row>
    <row r="2149" spans="1:1" ht="17" thickTop="1" thickBot="1">
      <c r="A2149" s="6"/>
    </row>
    <row r="2150" spans="1:1" ht="17" thickTop="1" thickBot="1">
      <c r="A2150" s="6"/>
    </row>
    <row r="2151" spans="1:1" ht="17" thickTop="1" thickBot="1">
      <c r="A2151" s="6"/>
    </row>
    <row r="2152" spans="1:1" ht="17" thickTop="1" thickBot="1">
      <c r="A2152" s="6"/>
    </row>
    <row r="2153" spans="1:1" ht="17" thickTop="1" thickBot="1">
      <c r="A2153" s="6"/>
    </row>
    <row r="2154" spans="1:1" ht="17" thickTop="1" thickBot="1">
      <c r="A2154" s="6"/>
    </row>
    <row r="2155" spans="1:1" ht="17" thickTop="1" thickBot="1">
      <c r="A2155" s="6"/>
    </row>
    <row r="2156" spans="1:1" ht="17" thickTop="1" thickBot="1">
      <c r="A2156" s="6"/>
    </row>
    <row r="2157" spans="1:1" ht="17" thickTop="1" thickBot="1">
      <c r="A2157" s="6"/>
    </row>
    <row r="2158" spans="1:1" ht="17" thickTop="1" thickBot="1">
      <c r="A2158" s="6"/>
    </row>
    <row r="2159" spans="1:1" ht="17" thickTop="1" thickBot="1">
      <c r="A2159" s="6"/>
    </row>
    <row r="2160" spans="1:1" ht="17" thickTop="1" thickBot="1">
      <c r="A2160" s="6"/>
    </row>
    <row r="2161" spans="1:1" ht="17" thickTop="1" thickBot="1">
      <c r="A2161" s="6"/>
    </row>
    <row r="2162" spans="1:1" ht="17" thickTop="1" thickBot="1">
      <c r="A2162" s="6"/>
    </row>
    <row r="2163" spans="1:1" ht="17" thickTop="1" thickBot="1">
      <c r="A2163" s="6"/>
    </row>
    <row r="2164" spans="1:1" ht="17" thickTop="1" thickBot="1">
      <c r="A2164" s="6"/>
    </row>
    <row r="2165" spans="1:1" ht="17" thickTop="1" thickBot="1">
      <c r="A2165" s="6"/>
    </row>
    <row r="2166" spans="1:1" ht="17" thickTop="1" thickBot="1">
      <c r="A2166" s="6"/>
    </row>
    <row r="2167" spans="1:1" ht="17" thickTop="1" thickBot="1">
      <c r="A2167" s="6"/>
    </row>
    <row r="2168" spans="1:1" ht="17" thickTop="1" thickBot="1">
      <c r="A2168" s="6"/>
    </row>
    <row r="2169" spans="1:1" ht="17" thickTop="1" thickBot="1">
      <c r="A2169" s="6"/>
    </row>
    <row r="2170" spans="1:1" ht="17" thickTop="1" thickBot="1">
      <c r="A2170" s="6"/>
    </row>
    <row r="2171" spans="1:1" ht="17" thickTop="1" thickBot="1">
      <c r="A2171" s="6"/>
    </row>
    <row r="2172" spans="1:1" ht="17" thickTop="1" thickBot="1">
      <c r="A2172" s="6"/>
    </row>
    <row r="2173" spans="1:1" ht="17" thickTop="1" thickBot="1">
      <c r="A2173" s="6"/>
    </row>
    <row r="2174" spans="1:1" ht="17" thickTop="1" thickBot="1">
      <c r="A2174" s="6"/>
    </row>
    <row r="2175" spans="1:1" ht="17" thickTop="1" thickBot="1">
      <c r="A2175" s="6"/>
    </row>
    <row r="2176" spans="1:1" ht="17" thickTop="1" thickBot="1">
      <c r="A2176" s="6"/>
    </row>
    <row r="2177" spans="1:1" ht="17" thickTop="1" thickBot="1">
      <c r="A2177" s="6"/>
    </row>
    <row r="2178" spans="1:1" ht="17" thickTop="1" thickBot="1">
      <c r="A2178" s="6"/>
    </row>
    <row r="2179" spans="1:1" ht="17" thickTop="1" thickBot="1">
      <c r="A2179" s="6"/>
    </row>
    <row r="2180" spans="1:1" ht="17" thickTop="1" thickBot="1">
      <c r="A2180" s="6"/>
    </row>
    <row r="2181" spans="1:1" ht="17" thickTop="1" thickBot="1">
      <c r="A2181" s="6"/>
    </row>
    <row r="2182" spans="1:1" ht="17" thickTop="1" thickBot="1">
      <c r="A2182" s="6"/>
    </row>
    <row r="2183" spans="1:1" ht="17" thickTop="1" thickBot="1">
      <c r="A2183" s="6"/>
    </row>
    <row r="2184" spans="1:1" ht="17" thickTop="1" thickBot="1">
      <c r="A2184" s="6"/>
    </row>
    <row r="2185" spans="1:1" ht="17" thickTop="1" thickBot="1">
      <c r="A2185" s="6"/>
    </row>
    <row r="2186" spans="1:1" ht="17" thickTop="1" thickBot="1">
      <c r="A2186" s="6"/>
    </row>
    <row r="2187" spans="1:1" ht="17" thickTop="1" thickBot="1">
      <c r="A2187" s="6"/>
    </row>
    <row r="2188" spans="1:1" ht="17" thickTop="1" thickBot="1">
      <c r="A2188" s="6"/>
    </row>
    <row r="2189" spans="1:1" ht="17" thickTop="1" thickBot="1">
      <c r="A2189" s="6"/>
    </row>
    <row r="2190" spans="1:1" ht="17" thickTop="1" thickBot="1">
      <c r="A2190" s="6"/>
    </row>
    <row r="2191" spans="1:1" ht="17" thickTop="1" thickBot="1">
      <c r="A2191" s="6"/>
    </row>
    <row r="2192" spans="1:1" ht="17" thickTop="1" thickBot="1">
      <c r="A2192" s="6"/>
    </row>
    <row r="2193" spans="1:1" ht="17" thickTop="1" thickBot="1">
      <c r="A2193" s="6"/>
    </row>
    <row r="2194" spans="1:1" ht="17" thickTop="1" thickBot="1">
      <c r="A2194" s="6"/>
    </row>
    <row r="2195" spans="1:1" ht="17" thickTop="1" thickBot="1">
      <c r="A2195" s="6"/>
    </row>
    <row r="2196" spans="1:1" ht="17" thickTop="1" thickBot="1">
      <c r="A2196" s="6"/>
    </row>
    <row r="2197" spans="1:1" ht="17" thickTop="1" thickBot="1">
      <c r="A2197" s="6"/>
    </row>
    <row r="2198" spans="1:1" ht="17" thickTop="1" thickBot="1">
      <c r="A2198" s="6"/>
    </row>
    <row r="2199" spans="1:1" ht="17" thickTop="1" thickBot="1">
      <c r="A2199" s="6"/>
    </row>
    <row r="2200" spans="1:1" ht="17" thickTop="1" thickBot="1">
      <c r="A2200" s="6"/>
    </row>
    <row r="2201" spans="1:1" ht="17" thickTop="1" thickBot="1">
      <c r="A2201" s="6"/>
    </row>
    <row r="2202" spans="1:1" ht="17" thickTop="1" thickBot="1">
      <c r="A2202" s="6"/>
    </row>
    <row r="2203" spans="1:1" ht="17" thickTop="1" thickBot="1">
      <c r="A2203" s="6"/>
    </row>
    <row r="2204" spans="1:1" ht="17" thickTop="1" thickBot="1">
      <c r="A2204" s="6"/>
    </row>
    <row r="2205" spans="1:1" ht="17" thickTop="1" thickBot="1">
      <c r="A2205" s="6"/>
    </row>
    <row r="2206" spans="1:1" ht="17" thickTop="1" thickBot="1">
      <c r="A2206" s="6"/>
    </row>
    <row r="2207" spans="1:1" ht="17" thickTop="1" thickBot="1">
      <c r="A2207" s="6"/>
    </row>
    <row r="2208" spans="1:1" ht="17" thickTop="1" thickBot="1">
      <c r="A2208" s="6"/>
    </row>
    <row r="2209" spans="1:1" ht="17" thickTop="1" thickBot="1">
      <c r="A2209" s="6"/>
    </row>
    <row r="2210" spans="1:1" ht="17" thickTop="1" thickBot="1">
      <c r="A2210" s="6"/>
    </row>
    <row r="2211" spans="1:1" ht="17" thickTop="1" thickBot="1">
      <c r="A2211" s="6"/>
    </row>
    <row r="2212" spans="1:1" ht="17" thickTop="1" thickBot="1">
      <c r="A2212" s="6"/>
    </row>
    <row r="2213" spans="1:1" ht="17" thickTop="1" thickBot="1">
      <c r="A2213" s="6"/>
    </row>
    <row r="2214" spans="1:1" ht="17" thickTop="1" thickBot="1">
      <c r="A2214" s="6"/>
    </row>
    <row r="2215" spans="1:1" ht="17" thickTop="1" thickBot="1">
      <c r="A2215" s="6"/>
    </row>
    <row r="2216" spans="1:1" ht="17" thickTop="1" thickBot="1">
      <c r="A2216" s="6"/>
    </row>
    <row r="2217" spans="1:1" ht="17" thickTop="1" thickBot="1">
      <c r="A2217" s="6"/>
    </row>
    <row r="2218" spans="1:1" ht="17" thickTop="1" thickBot="1">
      <c r="A2218" s="6"/>
    </row>
    <row r="2219" spans="1:1" ht="17" thickTop="1" thickBot="1">
      <c r="A2219" s="6"/>
    </row>
    <row r="2220" spans="1:1" ht="17" thickTop="1" thickBot="1">
      <c r="A2220" s="6"/>
    </row>
    <row r="2221" spans="1:1" ht="17" thickTop="1" thickBot="1">
      <c r="A2221" s="6"/>
    </row>
    <row r="2222" spans="1:1" ht="17" thickTop="1" thickBot="1">
      <c r="A2222" s="6"/>
    </row>
    <row r="2223" spans="1:1" ht="17" thickTop="1" thickBot="1">
      <c r="A2223" s="6"/>
    </row>
    <row r="2224" spans="1:1" ht="17" thickTop="1" thickBot="1">
      <c r="A2224" s="6"/>
    </row>
    <row r="2225" spans="1:1" ht="17" thickTop="1" thickBot="1">
      <c r="A2225" s="6"/>
    </row>
    <row r="2226" spans="1:1" ht="17" thickTop="1" thickBot="1">
      <c r="A2226" s="6"/>
    </row>
    <row r="2227" spans="1:1" ht="17" thickTop="1" thickBot="1">
      <c r="A2227" s="6"/>
    </row>
    <row r="2228" spans="1:1" ht="17" thickTop="1" thickBot="1">
      <c r="A2228" s="6"/>
    </row>
    <row r="2229" spans="1:1" ht="17" thickTop="1" thickBot="1">
      <c r="A2229" s="6"/>
    </row>
    <row r="2230" spans="1:1" ht="17" thickTop="1" thickBot="1">
      <c r="A2230" s="6"/>
    </row>
    <row r="2231" spans="1:1" ht="17" thickTop="1" thickBot="1">
      <c r="A2231" s="6"/>
    </row>
    <row r="2232" spans="1:1" ht="17" thickTop="1" thickBot="1">
      <c r="A2232" s="6"/>
    </row>
    <row r="2233" spans="1:1" ht="17" thickTop="1" thickBot="1">
      <c r="A2233" s="6"/>
    </row>
    <row r="2234" spans="1:1" ht="17" thickTop="1" thickBot="1">
      <c r="A2234" s="6"/>
    </row>
    <row r="2235" spans="1:1" ht="17" thickTop="1" thickBot="1">
      <c r="A2235" s="6"/>
    </row>
    <row r="2236" spans="1:1" ht="17" thickTop="1" thickBot="1">
      <c r="A2236" s="6"/>
    </row>
    <row r="2237" spans="1:1" ht="17" thickTop="1" thickBot="1">
      <c r="A2237" s="6"/>
    </row>
    <row r="2238" spans="1:1" ht="17" thickTop="1" thickBot="1">
      <c r="A2238" s="6"/>
    </row>
    <row r="2239" spans="1:1" ht="17" thickTop="1" thickBot="1">
      <c r="A2239" s="6"/>
    </row>
    <row r="2240" spans="1:1" ht="17" thickTop="1" thickBot="1">
      <c r="A2240" s="6"/>
    </row>
    <row r="2241" spans="1:1" ht="17" thickTop="1" thickBot="1">
      <c r="A2241" s="6"/>
    </row>
    <row r="2242" spans="1:1" ht="17" thickTop="1" thickBot="1">
      <c r="A2242" s="6"/>
    </row>
    <row r="2243" spans="1:1" ht="17" thickTop="1" thickBot="1">
      <c r="A2243" s="6"/>
    </row>
    <row r="2244" spans="1:1" ht="17" thickTop="1" thickBot="1">
      <c r="A2244" s="6"/>
    </row>
    <row r="2245" spans="1:1" ht="17" thickTop="1" thickBot="1">
      <c r="A2245" s="6"/>
    </row>
    <row r="2246" spans="1:1" ht="17" thickTop="1" thickBot="1">
      <c r="A2246" s="6"/>
    </row>
    <row r="2247" spans="1:1" ht="17" thickTop="1" thickBot="1">
      <c r="A2247" s="6"/>
    </row>
    <row r="2248" spans="1:1" ht="17" thickTop="1" thickBot="1">
      <c r="A2248" s="6"/>
    </row>
    <row r="2249" spans="1:1" ht="17" thickTop="1" thickBot="1">
      <c r="A2249" s="6"/>
    </row>
    <row r="2250" spans="1:1" ht="17" thickTop="1" thickBot="1">
      <c r="A2250" s="6"/>
    </row>
    <row r="2251" spans="1:1" ht="17" thickTop="1" thickBot="1">
      <c r="A2251" s="6"/>
    </row>
    <row r="2252" spans="1:1" ht="17" thickTop="1" thickBot="1">
      <c r="A2252" s="6"/>
    </row>
    <row r="2253" spans="1:1" ht="17" thickTop="1" thickBot="1">
      <c r="A2253" s="6"/>
    </row>
    <row r="2254" spans="1:1" ht="17" thickTop="1" thickBot="1">
      <c r="A2254" s="6"/>
    </row>
    <row r="2255" spans="1:1" ht="17" thickTop="1" thickBot="1">
      <c r="A2255" s="6"/>
    </row>
    <row r="2256" spans="1:1" ht="17" thickTop="1" thickBot="1">
      <c r="A2256" s="6"/>
    </row>
    <row r="2257" spans="1:1" ht="17" thickTop="1" thickBot="1">
      <c r="A2257" s="6"/>
    </row>
    <row r="2258" spans="1:1" ht="17" thickTop="1" thickBot="1">
      <c r="A2258" s="6"/>
    </row>
    <row r="2259" spans="1:1" ht="17" thickTop="1" thickBot="1">
      <c r="A2259" s="6"/>
    </row>
    <row r="2260" spans="1:1" ht="17" thickTop="1" thickBot="1">
      <c r="A2260" s="6"/>
    </row>
    <row r="2261" spans="1:1" ht="17" thickTop="1" thickBot="1">
      <c r="A2261" s="6"/>
    </row>
    <row r="2262" spans="1:1" ht="17" thickTop="1" thickBot="1">
      <c r="A2262" s="6"/>
    </row>
    <row r="2263" spans="1:1" ht="17" thickTop="1" thickBot="1">
      <c r="A2263" s="6"/>
    </row>
    <row r="2264" spans="1:1" ht="17" thickTop="1" thickBot="1">
      <c r="A2264" s="6"/>
    </row>
    <row r="2265" spans="1:1" ht="17" thickTop="1" thickBot="1">
      <c r="A2265" s="6"/>
    </row>
    <row r="2266" spans="1:1" ht="17" thickTop="1" thickBot="1">
      <c r="A2266" s="6"/>
    </row>
    <row r="2267" spans="1:1" ht="17" thickTop="1" thickBot="1">
      <c r="A2267" s="6"/>
    </row>
    <row r="2268" spans="1:1" ht="17" thickTop="1" thickBot="1">
      <c r="A2268" s="6"/>
    </row>
    <row r="2269" spans="1:1" ht="17" thickTop="1" thickBot="1">
      <c r="A2269" s="6"/>
    </row>
    <row r="2270" spans="1:1" ht="17" thickTop="1" thickBot="1">
      <c r="A2270" s="6"/>
    </row>
    <row r="2271" spans="1:1" ht="17" thickTop="1" thickBot="1">
      <c r="A2271" s="6"/>
    </row>
    <row r="2272" spans="1:1" ht="17" thickTop="1" thickBot="1">
      <c r="A2272" s="6"/>
    </row>
    <row r="2273" spans="1:1" ht="17" thickTop="1" thickBot="1">
      <c r="A2273" s="6"/>
    </row>
    <row r="2274" spans="1:1" ht="17" thickTop="1" thickBot="1">
      <c r="A2274" s="6"/>
    </row>
    <row r="2275" spans="1:1" ht="17" thickTop="1" thickBot="1">
      <c r="A2275" s="6"/>
    </row>
    <row r="2276" spans="1:1" ht="17" thickTop="1" thickBot="1">
      <c r="A2276" s="6"/>
    </row>
    <row r="2277" spans="1:1" ht="17" thickTop="1" thickBot="1">
      <c r="A2277" s="6"/>
    </row>
    <row r="2278" spans="1:1" ht="17" thickTop="1" thickBot="1">
      <c r="A2278" s="6"/>
    </row>
    <row r="2279" spans="1:1" ht="17" thickTop="1" thickBot="1">
      <c r="A2279" s="6"/>
    </row>
    <row r="2280" spans="1:1" ht="17" thickTop="1" thickBot="1">
      <c r="A2280" s="6"/>
    </row>
    <row r="2281" spans="1:1" ht="17" thickTop="1" thickBot="1">
      <c r="A2281" s="6"/>
    </row>
    <row r="2282" spans="1:1" ht="17" thickTop="1" thickBot="1">
      <c r="A2282" s="6"/>
    </row>
    <row r="2283" spans="1:1" ht="17" thickTop="1" thickBot="1">
      <c r="A2283" s="6"/>
    </row>
    <row r="2284" spans="1:1" ht="17" thickTop="1" thickBot="1">
      <c r="A2284" s="6"/>
    </row>
    <row r="2285" spans="1:1" ht="17" thickTop="1" thickBot="1">
      <c r="A2285" s="6"/>
    </row>
    <row r="2286" spans="1:1" ht="17" thickTop="1" thickBot="1">
      <c r="A2286" s="6"/>
    </row>
    <row r="2287" spans="1:1" ht="17" thickTop="1" thickBot="1">
      <c r="A2287" s="6"/>
    </row>
    <row r="2288" spans="1:1" ht="17" thickTop="1" thickBot="1">
      <c r="A2288" s="6"/>
    </row>
    <row r="2289" spans="1:1" ht="17" thickTop="1" thickBot="1">
      <c r="A2289" s="6"/>
    </row>
    <row r="2290" spans="1:1" ht="17" thickTop="1" thickBot="1">
      <c r="A2290" s="6"/>
    </row>
    <row r="2291" spans="1:1" ht="17" thickTop="1" thickBot="1">
      <c r="A2291" s="6"/>
    </row>
    <row r="2292" spans="1:1" ht="17" thickTop="1" thickBot="1">
      <c r="A2292" s="6"/>
    </row>
    <row r="2293" spans="1:1" ht="17" thickTop="1" thickBot="1">
      <c r="A2293" s="6"/>
    </row>
    <row r="2294" spans="1:1" ht="17" thickTop="1" thickBot="1">
      <c r="A2294" s="6"/>
    </row>
    <row r="2295" spans="1:1" ht="17" thickTop="1" thickBot="1">
      <c r="A2295" s="6"/>
    </row>
    <row r="2296" spans="1:1" ht="17" thickTop="1" thickBot="1">
      <c r="A2296" s="6"/>
    </row>
    <row r="2297" spans="1:1" ht="17" thickTop="1" thickBot="1">
      <c r="A2297" s="6"/>
    </row>
    <row r="2298" spans="1:1" ht="17" thickTop="1" thickBot="1">
      <c r="A2298" s="6"/>
    </row>
    <row r="2299" spans="1:1" ht="17" thickTop="1" thickBot="1">
      <c r="A2299" s="6"/>
    </row>
    <row r="2300" spans="1:1" ht="17" thickTop="1" thickBot="1">
      <c r="A2300" s="6"/>
    </row>
    <row r="2301" spans="1:1" ht="17" thickTop="1" thickBot="1">
      <c r="A2301" s="6"/>
    </row>
    <row r="2302" spans="1:1" ht="17" thickTop="1" thickBot="1">
      <c r="A2302" s="6"/>
    </row>
    <row r="2303" spans="1:1" ht="17" thickTop="1" thickBot="1">
      <c r="A2303" s="6"/>
    </row>
    <row r="2304" spans="1:1" ht="17" thickTop="1" thickBot="1">
      <c r="A2304" s="6"/>
    </row>
    <row r="2305" spans="1:1" ht="17" thickTop="1" thickBot="1">
      <c r="A2305" s="6"/>
    </row>
    <row r="2306" spans="1:1" ht="17" thickTop="1" thickBot="1">
      <c r="A2306" s="6"/>
    </row>
    <row r="2307" spans="1:1" ht="17" thickTop="1" thickBot="1">
      <c r="A2307" s="6"/>
    </row>
    <row r="2308" spans="1:1" ht="17" thickTop="1" thickBot="1">
      <c r="A2308" s="6"/>
    </row>
    <row r="2309" spans="1:1" ht="17" thickTop="1" thickBot="1">
      <c r="A2309" s="6"/>
    </row>
    <row r="2310" spans="1:1" ht="17" thickTop="1" thickBot="1">
      <c r="A2310" s="6"/>
    </row>
    <row r="2311" spans="1:1" ht="17" thickTop="1" thickBot="1">
      <c r="A2311" s="6"/>
    </row>
    <row r="2312" spans="1:1" ht="17" thickTop="1" thickBot="1">
      <c r="A2312" s="6"/>
    </row>
    <row r="2313" spans="1:1" ht="17" thickTop="1" thickBot="1">
      <c r="A2313" s="6"/>
    </row>
    <row r="2314" spans="1:1" ht="17" thickTop="1" thickBot="1">
      <c r="A2314" s="6"/>
    </row>
    <row r="2315" spans="1:1" ht="17" thickTop="1" thickBot="1">
      <c r="A2315" s="6"/>
    </row>
    <row r="2316" spans="1:1" ht="17" thickTop="1" thickBot="1">
      <c r="A2316" s="6"/>
    </row>
    <row r="2317" spans="1:1" ht="17" thickTop="1" thickBot="1">
      <c r="A2317" s="6"/>
    </row>
    <row r="2318" spans="1:1" ht="17" thickTop="1" thickBot="1">
      <c r="A2318" s="6"/>
    </row>
    <row r="2319" spans="1:1" ht="17" thickTop="1" thickBot="1">
      <c r="A2319" s="6"/>
    </row>
    <row r="2320" spans="1:1" ht="17" thickTop="1" thickBot="1">
      <c r="A2320" s="6"/>
    </row>
    <row r="2321" spans="1:1" ht="17" thickTop="1" thickBot="1">
      <c r="A2321" s="6"/>
    </row>
    <row r="2322" spans="1:1" ht="17" thickTop="1" thickBot="1">
      <c r="A2322" s="6"/>
    </row>
    <row r="2323" spans="1:1" ht="17" thickTop="1" thickBot="1">
      <c r="A2323" s="6"/>
    </row>
    <row r="2324" spans="1:1" ht="17" thickTop="1" thickBot="1">
      <c r="A2324" s="6"/>
    </row>
    <row r="2325" spans="1:1" ht="17" thickTop="1" thickBot="1">
      <c r="A2325" s="6"/>
    </row>
    <row r="2326" spans="1:1" ht="17" thickTop="1" thickBot="1">
      <c r="A2326" s="6"/>
    </row>
    <row r="2327" spans="1:1" ht="17" thickTop="1" thickBot="1">
      <c r="A2327" s="6"/>
    </row>
    <row r="2328" spans="1:1" ht="17" thickTop="1" thickBot="1">
      <c r="A2328" s="6"/>
    </row>
    <row r="2329" spans="1:1" ht="17" thickTop="1" thickBot="1">
      <c r="A2329" s="6"/>
    </row>
    <row r="2330" spans="1:1" ht="17" thickTop="1" thickBot="1">
      <c r="A2330" s="6"/>
    </row>
    <row r="2331" spans="1:1" ht="17" thickTop="1" thickBot="1">
      <c r="A2331" s="6"/>
    </row>
    <row r="2332" spans="1:1" ht="17" thickTop="1" thickBot="1">
      <c r="A2332" s="6"/>
    </row>
    <row r="2333" spans="1:1" ht="17" thickTop="1" thickBot="1">
      <c r="A2333" s="6"/>
    </row>
    <row r="2334" spans="1:1" ht="17" thickTop="1" thickBot="1">
      <c r="A2334" s="6"/>
    </row>
    <row r="2335" spans="1:1" ht="17" thickTop="1" thickBot="1">
      <c r="A2335" s="6"/>
    </row>
    <row r="2336" spans="1:1" ht="17" thickTop="1" thickBot="1">
      <c r="A2336" s="6"/>
    </row>
    <row r="2337" spans="1:1" ht="17" thickTop="1" thickBot="1">
      <c r="A2337" s="6"/>
    </row>
    <row r="2338" spans="1:1" ht="17" thickTop="1" thickBot="1">
      <c r="A2338" s="6"/>
    </row>
    <row r="2339" spans="1:1" ht="17" thickTop="1" thickBot="1">
      <c r="A2339" s="6"/>
    </row>
    <row r="2340" spans="1:1" ht="17" thickTop="1" thickBot="1">
      <c r="A2340" s="6"/>
    </row>
    <row r="2341" spans="1:1" ht="17" thickTop="1" thickBot="1">
      <c r="A2341" s="6"/>
    </row>
    <row r="2342" spans="1:1" ht="17" thickTop="1" thickBot="1">
      <c r="A2342" s="6"/>
    </row>
    <row r="2343" spans="1:1" ht="17" thickTop="1" thickBot="1">
      <c r="A2343" s="6"/>
    </row>
    <row r="2344" spans="1:1" ht="17" thickTop="1" thickBot="1">
      <c r="A2344" s="6"/>
    </row>
    <row r="2345" spans="1:1" ht="17" thickTop="1" thickBot="1">
      <c r="A2345" s="6"/>
    </row>
    <row r="2346" spans="1:1" ht="17" thickTop="1" thickBot="1">
      <c r="A2346" s="6"/>
    </row>
    <row r="2347" spans="1:1" ht="17" thickTop="1" thickBot="1">
      <c r="A2347" s="6"/>
    </row>
    <row r="2348" spans="1:1" ht="17" thickTop="1" thickBot="1">
      <c r="A2348" s="6"/>
    </row>
    <row r="2349" spans="1:1" ht="17" thickTop="1" thickBot="1">
      <c r="A2349" s="6"/>
    </row>
    <row r="2350" spans="1:1" ht="17" thickTop="1" thickBot="1">
      <c r="A2350" s="6"/>
    </row>
    <row r="2351" spans="1:1" ht="17" thickTop="1" thickBot="1">
      <c r="A2351" s="6"/>
    </row>
    <row r="2352" spans="1:1" ht="17" thickTop="1" thickBot="1">
      <c r="A2352" s="6"/>
    </row>
    <row r="2353" spans="1:1" ht="17" thickTop="1" thickBot="1">
      <c r="A2353" s="6"/>
    </row>
    <row r="2354" spans="1:1" ht="17" thickTop="1" thickBot="1">
      <c r="A2354" s="6"/>
    </row>
    <row r="2355" spans="1:1" ht="17" thickTop="1" thickBot="1">
      <c r="A2355" s="6"/>
    </row>
    <row r="2356" spans="1:1" ht="17" thickTop="1" thickBot="1">
      <c r="A2356" s="6"/>
    </row>
    <row r="2357" spans="1:1" ht="17" thickTop="1" thickBot="1">
      <c r="A2357" s="6"/>
    </row>
    <row r="2358" spans="1:1" ht="17" thickTop="1" thickBot="1">
      <c r="A2358" s="6"/>
    </row>
    <row r="2359" spans="1:1" ht="17" thickTop="1" thickBot="1">
      <c r="A2359" s="6"/>
    </row>
    <row r="2360" spans="1:1" ht="17" thickTop="1" thickBot="1">
      <c r="A2360" s="6"/>
    </row>
    <row r="2361" spans="1:1" ht="17" thickTop="1" thickBot="1">
      <c r="A2361" s="6"/>
    </row>
    <row r="2362" spans="1:1" ht="17" thickTop="1" thickBot="1">
      <c r="A2362" s="6"/>
    </row>
    <row r="2363" spans="1:1" ht="17" thickTop="1" thickBot="1">
      <c r="A2363" s="6"/>
    </row>
    <row r="2364" spans="1:1" ht="17" thickTop="1" thickBot="1">
      <c r="A2364" s="6"/>
    </row>
    <row r="2365" spans="1:1" ht="17" thickTop="1" thickBot="1">
      <c r="A2365" s="6"/>
    </row>
    <row r="2366" spans="1:1" ht="17" thickTop="1" thickBot="1">
      <c r="A2366" s="6"/>
    </row>
    <row r="2367" spans="1:1" ht="17" thickTop="1" thickBot="1">
      <c r="A2367" s="6"/>
    </row>
    <row r="2368" spans="1:1" ht="17" thickTop="1" thickBot="1">
      <c r="A2368" s="6"/>
    </row>
    <row r="2369" spans="1:1" ht="17" thickTop="1" thickBot="1">
      <c r="A2369" s="6"/>
    </row>
    <row r="2370" spans="1:1" ht="17" thickTop="1" thickBot="1">
      <c r="A2370" s="6"/>
    </row>
    <row r="2371" spans="1:1" ht="17" thickTop="1" thickBot="1">
      <c r="A2371" s="6"/>
    </row>
    <row r="2372" spans="1:1" ht="17" thickTop="1" thickBot="1">
      <c r="A2372" s="6"/>
    </row>
    <row r="2373" spans="1:1" ht="17" thickTop="1" thickBot="1">
      <c r="A2373" s="6"/>
    </row>
    <row r="2374" spans="1:1" ht="17" thickTop="1" thickBot="1">
      <c r="A2374" s="6"/>
    </row>
    <row r="2375" spans="1:1" ht="17" thickTop="1" thickBot="1">
      <c r="A2375" s="6"/>
    </row>
    <row r="2376" spans="1:1" ht="17" thickTop="1" thickBot="1">
      <c r="A2376" s="6"/>
    </row>
    <row r="2377" spans="1:1" ht="17" thickTop="1" thickBot="1">
      <c r="A2377" s="6"/>
    </row>
    <row r="2378" spans="1:1" ht="17" thickTop="1" thickBot="1">
      <c r="A2378" s="6"/>
    </row>
    <row r="2379" spans="1:1" ht="17" thickTop="1" thickBot="1">
      <c r="A2379" s="6"/>
    </row>
    <row r="2380" spans="1:1" ht="17" thickTop="1" thickBot="1">
      <c r="A2380" s="6"/>
    </row>
    <row r="2381" spans="1:1" ht="17" thickTop="1" thickBot="1">
      <c r="A2381" s="6"/>
    </row>
    <row r="2382" spans="1:1" ht="17" thickTop="1" thickBot="1">
      <c r="A2382" s="6"/>
    </row>
    <row r="2383" spans="1:1" ht="17" thickTop="1" thickBot="1">
      <c r="A2383" s="6"/>
    </row>
    <row r="2384" spans="1:1" ht="17" thickTop="1" thickBot="1">
      <c r="A2384" s="6"/>
    </row>
    <row r="2385" spans="1:1" ht="17" thickTop="1" thickBot="1">
      <c r="A2385" s="6"/>
    </row>
    <row r="2386" spans="1:1" ht="17" thickTop="1" thickBot="1">
      <c r="A2386" s="6"/>
    </row>
    <row r="2387" spans="1:1" ht="17" thickTop="1" thickBot="1">
      <c r="A2387" s="6"/>
    </row>
    <row r="2388" spans="1:1" ht="17" thickTop="1" thickBot="1">
      <c r="A2388" s="6"/>
    </row>
    <row r="2389" spans="1:1" ht="17" thickTop="1" thickBot="1">
      <c r="A2389" s="6"/>
    </row>
    <row r="2390" spans="1:1" ht="17" thickTop="1" thickBot="1">
      <c r="A2390" s="6"/>
    </row>
    <row r="2391" spans="1:1" ht="17" thickTop="1" thickBot="1">
      <c r="A2391" s="6"/>
    </row>
    <row r="2392" spans="1:1" ht="17" thickTop="1" thickBot="1">
      <c r="A2392" s="6"/>
    </row>
    <row r="2393" spans="1:1" ht="17" thickTop="1" thickBot="1">
      <c r="A2393" s="6"/>
    </row>
    <row r="2394" spans="1:1" ht="17" thickTop="1" thickBot="1">
      <c r="A2394" s="6"/>
    </row>
    <row r="2395" spans="1:1" ht="17" thickTop="1" thickBot="1">
      <c r="A2395" s="6"/>
    </row>
    <row r="2396" spans="1:1" ht="17" thickTop="1" thickBot="1">
      <c r="A2396" s="6"/>
    </row>
    <row r="2397" spans="1:1" ht="17" thickTop="1" thickBot="1">
      <c r="A2397" s="6"/>
    </row>
    <row r="2398" spans="1:1" ht="17" thickTop="1" thickBot="1">
      <c r="A2398" s="6"/>
    </row>
    <row r="2399" spans="1:1" ht="17" thickTop="1" thickBot="1">
      <c r="A2399" s="6"/>
    </row>
    <row r="2400" spans="1:1" ht="17" thickTop="1" thickBot="1">
      <c r="A2400" s="6"/>
    </row>
    <row r="2401" spans="1:1" ht="17" thickTop="1" thickBot="1">
      <c r="A2401" s="6"/>
    </row>
    <row r="2402" spans="1:1" ht="17" thickTop="1" thickBot="1">
      <c r="A2402" s="6"/>
    </row>
    <row r="2403" spans="1:1" ht="17" thickTop="1" thickBot="1">
      <c r="A2403" s="6"/>
    </row>
    <row r="2404" spans="1:1" ht="17" thickTop="1" thickBot="1">
      <c r="A2404" s="6"/>
    </row>
    <row r="2405" spans="1:1" ht="17" thickTop="1" thickBot="1">
      <c r="A2405" s="6"/>
    </row>
    <row r="2406" spans="1:1" ht="17" thickTop="1" thickBot="1">
      <c r="A2406" s="6"/>
    </row>
    <row r="2407" spans="1:1" ht="17" thickTop="1" thickBot="1">
      <c r="A2407" s="6"/>
    </row>
    <row r="2408" spans="1:1" ht="17" thickTop="1" thickBot="1">
      <c r="A2408" s="6"/>
    </row>
    <row r="2409" spans="1:1" ht="17" thickTop="1" thickBot="1">
      <c r="A2409" s="6"/>
    </row>
    <row r="2410" spans="1:1" ht="17" thickTop="1" thickBot="1">
      <c r="A2410" s="6"/>
    </row>
    <row r="2411" spans="1:1" ht="17" thickTop="1" thickBot="1">
      <c r="A2411" s="6"/>
    </row>
    <row r="2412" spans="1:1" ht="17" thickTop="1" thickBot="1">
      <c r="A2412" s="6"/>
    </row>
    <row r="2413" spans="1:1" ht="17" thickTop="1" thickBot="1">
      <c r="A2413" s="6"/>
    </row>
    <row r="2414" spans="1:1" ht="17" thickTop="1" thickBot="1">
      <c r="A2414" s="6"/>
    </row>
    <row r="2415" spans="1:1" ht="17" thickTop="1" thickBot="1">
      <c r="A2415" s="6"/>
    </row>
    <row r="2416" spans="1:1" ht="17" thickTop="1" thickBot="1">
      <c r="A2416" s="6"/>
    </row>
    <row r="2417" spans="1:1" ht="17" thickTop="1" thickBot="1">
      <c r="A2417" s="6"/>
    </row>
    <row r="2418" spans="1:1" ht="17" thickTop="1" thickBot="1">
      <c r="A2418" s="6"/>
    </row>
    <row r="2419" spans="1:1" ht="17" thickTop="1" thickBot="1">
      <c r="A2419" s="6"/>
    </row>
    <row r="2420" spans="1:1" ht="17" thickTop="1" thickBot="1">
      <c r="A2420" s="6"/>
    </row>
    <row r="2421" spans="1:1" ht="17" thickTop="1" thickBot="1">
      <c r="A2421" s="6"/>
    </row>
    <row r="2422" spans="1:1" ht="17" thickTop="1" thickBot="1">
      <c r="A2422" s="6"/>
    </row>
    <row r="2423" spans="1:1" ht="17" thickTop="1" thickBot="1">
      <c r="A2423" s="6"/>
    </row>
    <row r="2424" spans="1:1" ht="17" thickTop="1" thickBot="1">
      <c r="A2424" s="6"/>
    </row>
    <row r="2425" spans="1:1" ht="17" thickTop="1" thickBot="1">
      <c r="A2425" s="6"/>
    </row>
    <row r="2426" spans="1:1" ht="17" thickTop="1" thickBot="1">
      <c r="A2426" s="6"/>
    </row>
    <row r="2427" spans="1:1" ht="17" thickTop="1" thickBot="1">
      <c r="A2427" s="6"/>
    </row>
    <row r="2428" spans="1:1" ht="17" thickTop="1" thickBot="1">
      <c r="A2428" s="6"/>
    </row>
    <row r="2429" spans="1:1" ht="17" thickTop="1" thickBot="1">
      <c r="A2429" s="6"/>
    </row>
    <row r="2430" spans="1:1" ht="17" thickTop="1" thickBot="1">
      <c r="A2430" s="6"/>
    </row>
    <row r="2431" spans="1:1" ht="17" thickTop="1" thickBot="1">
      <c r="A2431" s="6"/>
    </row>
    <row r="2432" spans="1:1" ht="17" thickTop="1" thickBot="1">
      <c r="A2432" s="6"/>
    </row>
    <row r="2433" spans="1:1" ht="17" thickTop="1" thickBot="1">
      <c r="A2433" s="6"/>
    </row>
    <row r="2434" spans="1:1" ht="17" thickTop="1" thickBot="1">
      <c r="A2434" s="6"/>
    </row>
    <row r="2435" spans="1:1" ht="17" thickTop="1" thickBot="1">
      <c r="A2435" s="6"/>
    </row>
    <row r="2436" spans="1:1" ht="17" thickTop="1" thickBot="1">
      <c r="A2436" s="6"/>
    </row>
    <row r="2437" spans="1:1" ht="17" thickTop="1" thickBot="1">
      <c r="A2437" s="6"/>
    </row>
    <row r="2438" spans="1:1" ht="17" thickTop="1" thickBot="1">
      <c r="A2438" s="6"/>
    </row>
    <row r="2439" spans="1:1" ht="17" thickTop="1" thickBot="1">
      <c r="A2439" s="6"/>
    </row>
    <row r="2440" spans="1:1" ht="17" thickTop="1" thickBot="1">
      <c r="A2440" s="6"/>
    </row>
    <row r="2441" spans="1:1" ht="17" thickTop="1" thickBot="1">
      <c r="A2441" s="6"/>
    </row>
    <row r="2442" spans="1:1" ht="17" thickTop="1" thickBot="1">
      <c r="A2442" s="6"/>
    </row>
    <row r="2443" spans="1:1" ht="17" thickTop="1" thickBot="1">
      <c r="A2443" s="6"/>
    </row>
    <row r="2444" spans="1:1" ht="17" thickTop="1" thickBot="1">
      <c r="A2444" s="6"/>
    </row>
    <row r="2445" spans="1:1" ht="17" thickTop="1" thickBot="1">
      <c r="A2445" s="6"/>
    </row>
    <row r="2446" spans="1:1" ht="17" thickTop="1" thickBot="1">
      <c r="A2446" s="6"/>
    </row>
    <row r="2447" spans="1:1" ht="17" thickTop="1" thickBot="1">
      <c r="A2447" s="6"/>
    </row>
    <row r="2448" spans="1:1" ht="17" thickTop="1" thickBot="1">
      <c r="A2448" s="6"/>
    </row>
    <row r="2449" spans="1:1" ht="17" thickTop="1" thickBot="1">
      <c r="A2449" s="6"/>
    </row>
    <row r="2450" spans="1:1" ht="17" thickTop="1" thickBot="1">
      <c r="A2450" s="6"/>
    </row>
    <row r="2451" spans="1:1" ht="17" thickTop="1" thickBot="1">
      <c r="A2451" s="6"/>
    </row>
    <row r="2452" spans="1:1" ht="17" thickTop="1" thickBot="1">
      <c r="A2452" s="6"/>
    </row>
    <row r="2453" spans="1:1" ht="17" thickTop="1" thickBot="1">
      <c r="A2453" s="6"/>
    </row>
    <row r="2454" spans="1:1" ht="17" thickTop="1" thickBot="1">
      <c r="A2454" s="6"/>
    </row>
    <row r="2455" spans="1:1" ht="17" thickTop="1" thickBot="1">
      <c r="A2455" s="6"/>
    </row>
    <row r="2456" spans="1:1" ht="17" thickTop="1" thickBot="1">
      <c r="A2456" s="6"/>
    </row>
    <row r="2457" spans="1:1" ht="17" thickTop="1" thickBot="1">
      <c r="A2457" s="6"/>
    </row>
    <row r="2458" spans="1:1" ht="17" thickTop="1" thickBot="1">
      <c r="A2458" s="6"/>
    </row>
    <row r="2459" spans="1:1" ht="17" thickTop="1" thickBot="1">
      <c r="A2459" s="6"/>
    </row>
    <row r="2460" spans="1:1" ht="17" thickTop="1" thickBot="1">
      <c r="A2460" s="6"/>
    </row>
    <row r="2461" spans="1:1" ht="17" thickTop="1" thickBot="1">
      <c r="A2461" s="6"/>
    </row>
    <row r="2462" spans="1:1" ht="17" thickTop="1" thickBot="1">
      <c r="A2462" s="6"/>
    </row>
    <row r="2463" spans="1:1" ht="17" thickTop="1" thickBot="1">
      <c r="A2463" s="6"/>
    </row>
    <row r="2464" spans="1:1" ht="17" thickTop="1" thickBot="1">
      <c r="A2464" s="6"/>
    </row>
    <row r="2465" spans="1:1" ht="17" thickTop="1" thickBot="1">
      <c r="A2465" s="6"/>
    </row>
    <row r="2466" spans="1:1" ht="17" thickTop="1" thickBot="1">
      <c r="A2466" s="6"/>
    </row>
    <row r="2467" spans="1:1" ht="17" thickTop="1" thickBot="1">
      <c r="A2467" s="6"/>
    </row>
    <row r="2468" spans="1:1" ht="17" thickTop="1" thickBot="1">
      <c r="A2468" s="6"/>
    </row>
    <row r="2469" spans="1:1" ht="17" thickTop="1" thickBot="1">
      <c r="A2469" s="6"/>
    </row>
    <row r="2470" spans="1:1" ht="17" thickTop="1" thickBot="1">
      <c r="A2470" s="6"/>
    </row>
    <row r="2471" spans="1:1" ht="17" thickTop="1" thickBot="1">
      <c r="A2471" s="6"/>
    </row>
    <row r="2472" spans="1:1" ht="17" thickTop="1" thickBot="1">
      <c r="A2472" s="6"/>
    </row>
    <row r="2473" spans="1:1" ht="17" thickTop="1" thickBot="1">
      <c r="A2473" s="6"/>
    </row>
    <row r="2474" spans="1:1" ht="17" thickTop="1" thickBot="1">
      <c r="A2474" s="6"/>
    </row>
    <row r="2475" spans="1:1" ht="17" thickTop="1" thickBot="1">
      <c r="A2475" s="6"/>
    </row>
    <row r="2476" spans="1:1" ht="17" thickTop="1" thickBot="1">
      <c r="A2476" s="6"/>
    </row>
    <row r="2477" spans="1:1" ht="17" thickTop="1" thickBot="1">
      <c r="A2477" s="6"/>
    </row>
    <row r="2478" spans="1:1" ht="17" thickTop="1" thickBot="1">
      <c r="A2478" s="6"/>
    </row>
    <row r="2479" spans="1:1" ht="17" thickTop="1" thickBot="1">
      <c r="A2479" s="6"/>
    </row>
    <row r="2480" spans="1:1" ht="17" thickTop="1" thickBot="1">
      <c r="A2480" s="6"/>
    </row>
    <row r="2481" spans="1:1" ht="17" thickTop="1" thickBot="1">
      <c r="A2481" s="6"/>
    </row>
    <row r="2482" spans="1:1" ht="17" thickTop="1" thickBot="1">
      <c r="A2482" s="6"/>
    </row>
    <row r="2483" spans="1:1" ht="17" thickTop="1" thickBot="1">
      <c r="A2483" s="6"/>
    </row>
    <row r="2484" spans="1:1" ht="17" thickTop="1" thickBot="1">
      <c r="A2484" s="6"/>
    </row>
    <row r="2485" spans="1:1" ht="17" thickTop="1" thickBot="1">
      <c r="A2485" s="6"/>
    </row>
    <row r="2486" spans="1:1" ht="17" thickTop="1" thickBot="1">
      <c r="A2486" s="6"/>
    </row>
    <row r="2487" spans="1:1" ht="17" thickTop="1" thickBot="1">
      <c r="A2487" s="6"/>
    </row>
    <row r="2488" spans="1:1" ht="17" thickTop="1" thickBot="1">
      <c r="A2488" s="6"/>
    </row>
    <row r="2489" spans="1:1" ht="17" thickTop="1" thickBot="1">
      <c r="A2489" s="6"/>
    </row>
    <row r="2490" spans="1:1" ht="17" thickTop="1" thickBot="1">
      <c r="A2490" s="6"/>
    </row>
    <row r="2491" spans="1:1" ht="17" thickTop="1" thickBot="1">
      <c r="A2491" s="6"/>
    </row>
    <row r="2492" spans="1:1" ht="17" thickTop="1" thickBot="1">
      <c r="A2492" s="6"/>
    </row>
    <row r="2493" spans="1:1" ht="17" thickTop="1" thickBot="1">
      <c r="A2493" s="6"/>
    </row>
    <row r="2494" spans="1:1" ht="17" thickTop="1" thickBot="1">
      <c r="A2494" s="6"/>
    </row>
    <row r="2495" spans="1:1" ht="17" thickTop="1" thickBot="1">
      <c r="A2495" s="6"/>
    </row>
    <row r="2496" spans="1:1" ht="17" thickTop="1" thickBot="1">
      <c r="A2496" s="6"/>
    </row>
    <row r="2497" spans="1:1" ht="17" thickTop="1" thickBot="1">
      <c r="A2497" s="6"/>
    </row>
    <row r="2498" spans="1:1" ht="17" thickTop="1" thickBot="1">
      <c r="A2498" s="6"/>
    </row>
    <row r="2499" spans="1:1" ht="17" thickTop="1" thickBot="1">
      <c r="A2499" s="6"/>
    </row>
    <row r="2500" spans="1:1" ht="17" thickTop="1" thickBot="1">
      <c r="A2500" s="6"/>
    </row>
    <row r="2501" spans="1:1" ht="17" thickTop="1" thickBot="1">
      <c r="A2501" s="6"/>
    </row>
    <row r="2502" spans="1:1" ht="17" thickTop="1" thickBot="1">
      <c r="A2502" s="6"/>
    </row>
    <row r="2503" spans="1:1" ht="17" thickTop="1" thickBot="1">
      <c r="A2503" s="6"/>
    </row>
    <row r="2504" spans="1:1" ht="17" thickTop="1" thickBot="1">
      <c r="A2504" s="6"/>
    </row>
    <row r="2505" spans="1:1" ht="17" thickTop="1" thickBot="1">
      <c r="A2505" s="6"/>
    </row>
    <row r="2506" spans="1:1" ht="17" thickTop="1" thickBot="1">
      <c r="A2506" s="6"/>
    </row>
    <row r="2507" spans="1:1" ht="17" thickTop="1" thickBot="1">
      <c r="A2507" s="6"/>
    </row>
    <row r="2508" spans="1:1" ht="17" thickTop="1" thickBot="1">
      <c r="A2508" s="6"/>
    </row>
    <row r="2509" spans="1:1" ht="17" thickTop="1" thickBot="1">
      <c r="A2509" s="6"/>
    </row>
    <row r="2510" spans="1:1" ht="17" thickTop="1" thickBot="1">
      <c r="A2510" s="6"/>
    </row>
    <row r="2511" spans="1:1" ht="17" thickTop="1" thickBot="1">
      <c r="A2511" s="6"/>
    </row>
    <row r="2512" spans="1:1" ht="17" thickTop="1" thickBot="1">
      <c r="A2512" s="6"/>
    </row>
    <row r="2513" spans="1:1" ht="17" thickTop="1" thickBot="1">
      <c r="A2513" s="6"/>
    </row>
    <row r="2514" spans="1:1" ht="17" thickTop="1" thickBot="1">
      <c r="A2514" s="6"/>
    </row>
    <row r="2515" spans="1:1" ht="17" thickTop="1" thickBot="1">
      <c r="A2515" s="6"/>
    </row>
    <row r="2516" spans="1:1" ht="17" thickTop="1" thickBot="1">
      <c r="A2516" s="6"/>
    </row>
    <row r="2517" spans="1:1" ht="17" thickTop="1" thickBot="1">
      <c r="A2517" s="6"/>
    </row>
    <row r="2518" spans="1:1" ht="17" thickTop="1" thickBot="1">
      <c r="A2518" s="6"/>
    </row>
    <row r="2519" spans="1:1" ht="17" thickTop="1" thickBot="1">
      <c r="A2519" s="6"/>
    </row>
    <row r="2520" spans="1:1" ht="17" thickTop="1" thickBot="1">
      <c r="A2520" s="6"/>
    </row>
    <row r="2521" spans="1:1" ht="17" thickTop="1" thickBot="1">
      <c r="A2521" s="6"/>
    </row>
    <row r="2522" spans="1:1" ht="17" thickTop="1" thickBot="1">
      <c r="A2522" s="6"/>
    </row>
    <row r="2523" spans="1:1" ht="17" thickTop="1" thickBot="1">
      <c r="A2523" s="6"/>
    </row>
    <row r="2524" spans="1:1" ht="17" thickTop="1" thickBot="1">
      <c r="A2524" s="6"/>
    </row>
    <row r="2525" spans="1:1" ht="17" thickTop="1" thickBot="1">
      <c r="A2525" s="6"/>
    </row>
    <row r="2526" spans="1:1" ht="17" thickTop="1" thickBot="1">
      <c r="A2526" s="6"/>
    </row>
    <row r="2527" spans="1:1" ht="17" thickTop="1" thickBot="1">
      <c r="A2527" s="6"/>
    </row>
    <row r="2528" spans="1:1" ht="17" thickTop="1" thickBot="1">
      <c r="A2528" s="6"/>
    </row>
    <row r="2529" spans="1:1" ht="17" thickTop="1" thickBot="1">
      <c r="A2529" s="6"/>
    </row>
    <row r="2530" spans="1:1" ht="17" thickTop="1" thickBot="1">
      <c r="A2530" s="6"/>
    </row>
    <row r="2531" spans="1:1" ht="17" thickTop="1" thickBot="1">
      <c r="A2531" s="6"/>
    </row>
    <row r="2532" spans="1:1" ht="17" thickTop="1" thickBot="1">
      <c r="A2532" s="6"/>
    </row>
    <row r="2533" spans="1:1" ht="17" thickTop="1" thickBot="1">
      <c r="A2533" s="6"/>
    </row>
    <row r="2534" spans="1:1" ht="17" thickTop="1" thickBot="1">
      <c r="A2534" s="6"/>
    </row>
    <row r="2535" spans="1:1" ht="17" thickTop="1" thickBot="1">
      <c r="A2535" s="6"/>
    </row>
    <row r="2536" spans="1:1" ht="17" thickTop="1" thickBot="1">
      <c r="A2536" s="6"/>
    </row>
    <row r="2537" spans="1:1" ht="17" thickTop="1" thickBot="1">
      <c r="A2537" s="6"/>
    </row>
    <row r="2538" spans="1:1" ht="17" thickTop="1" thickBot="1">
      <c r="A2538" s="6"/>
    </row>
    <row r="2539" spans="1:1" ht="17" thickTop="1" thickBot="1">
      <c r="A2539" s="6"/>
    </row>
    <row r="2540" spans="1:1" ht="17" thickTop="1" thickBot="1">
      <c r="A2540" s="6"/>
    </row>
    <row r="2541" spans="1:1" ht="17" thickTop="1" thickBot="1">
      <c r="A2541" s="6"/>
    </row>
    <row r="2542" spans="1:1" ht="17" thickTop="1" thickBot="1">
      <c r="A2542" s="6"/>
    </row>
    <row r="2543" spans="1:1" ht="17" thickTop="1" thickBot="1">
      <c r="A2543" s="6"/>
    </row>
    <row r="2544" spans="1:1" ht="17" thickTop="1" thickBot="1">
      <c r="A2544" s="6"/>
    </row>
    <row r="2545" spans="1:1" ht="17" thickTop="1" thickBot="1">
      <c r="A2545" s="6"/>
    </row>
    <row r="2546" spans="1:1" ht="17" thickTop="1" thickBot="1">
      <c r="A2546" s="6"/>
    </row>
    <row r="2547" spans="1:1" ht="17" thickTop="1" thickBot="1">
      <c r="A2547" s="6"/>
    </row>
    <row r="2548" spans="1:1" ht="17" thickTop="1" thickBot="1">
      <c r="A2548" s="6"/>
    </row>
    <row r="2549" spans="1:1" ht="17" thickTop="1" thickBot="1">
      <c r="A2549" s="6"/>
    </row>
    <row r="2550" spans="1:1" ht="17" thickTop="1" thickBot="1">
      <c r="A2550" s="6"/>
    </row>
    <row r="2551" spans="1:1" ht="17" thickTop="1" thickBot="1">
      <c r="A2551" s="6"/>
    </row>
    <row r="2552" spans="1:1" ht="17" thickTop="1" thickBot="1">
      <c r="A2552" s="6"/>
    </row>
    <row r="2553" spans="1:1" ht="17" thickTop="1" thickBot="1">
      <c r="A2553" s="6"/>
    </row>
    <row r="2554" spans="1:1" ht="17" thickTop="1" thickBot="1">
      <c r="A2554" s="6"/>
    </row>
    <row r="2555" spans="1:1" ht="17" thickTop="1" thickBot="1">
      <c r="A2555" s="6"/>
    </row>
    <row r="2556" spans="1:1" ht="17" thickTop="1" thickBot="1">
      <c r="A2556" s="6"/>
    </row>
    <row r="2557" spans="1:1" ht="17" thickTop="1" thickBot="1">
      <c r="A2557" s="6"/>
    </row>
    <row r="2558" spans="1:1" ht="17" thickTop="1" thickBot="1">
      <c r="A2558" s="6"/>
    </row>
    <row r="2559" spans="1:1" ht="17" thickTop="1" thickBot="1">
      <c r="A2559" s="6"/>
    </row>
    <row r="2560" spans="1:1" ht="17" thickTop="1" thickBot="1">
      <c r="A2560" s="6"/>
    </row>
    <row r="2561" spans="1:1" ht="17" thickTop="1" thickBot="1">
      <c r="A2561" s="6"/>
    </row>
    <row r="2562" spans="1:1" ht="17" thickTop="1" thickBot="1">
      <c r="A2562" s="6"/>
    </row>
    <row r="2563" spans="1:1" ht="17" thickTop="1" thickBot="1">
      <c r="A2563" s="6"/>
    </row>
    <row r="2564" spans="1:1" ht="17" thickTop="1" thickBot="1">
      <c r="A2564" s="6"/>
    </row>
    <row r="2565" spans="1:1" ht="17" thickTop="1" thickBot="1">
      <c r="A2565" s="6"/>
    </row>
    <row r="2566" spans="1:1" ht="17" thickTop="1" thickBot="1">
      <c r="A2566" s="6"/>
    </row>
    <row r="2567" spans="1:1" ht="17" thickTop="1" thickBot="1">
      <c r="A2567" s="6"/>
    </row>
    <row r="2568" spans="1:1" ht="17" thickTop="1" thickBot="1">
      <c r="A2568" s="6"/>
    </row>
    <row r="2569" spans="1:1" ht="17" thickTop="1" thickBot="1">
      <c r="A2569" s="6"/>
    </row>
    <row r="2570" spans="1:1" ht="17" thickTop="1" thickBot="1">
      <c r="A2570" s="6"/>
    </row>
    <row r="2571" spans="1:1" ht="17" thickTop="1" thickBot="1">
      <c r="A2571" s="6"/>
    </row>
    <row r="2572" spans="1:1" ht="17" thickTop="1" thickBot="1">
      <c r="A2572" s="6"/>
    </row>
    <row r="2573" spans="1:1" ht="17" thickTop="1" thickBot="1">
      <c r="A2573" s="6"/>
    </row>
    <row r="2574" spans="1:1" ht="17" thickTop="1" thickBot="1">
      <c r="A2574" s="6"/>
    </row>
    <row r="2575" spans="1:1" ht="17" thickTop="1" thickBot="1">
      <c r="A2575" s="6"/>
    </row>
    <row r="2576" spans="1:1" ht="17" thickTop="1" thickBot="1">
      <c r="A2576" s="6"/>
    </row>
    <row r="2577" spans="1:1" ht="17" thickTop="1" thickBot="1">
      <c r="A2577" s="6"/>
    </row>
    <row r="2578" spans="1:1" ht="17" thickTop="1" thickBot="1">
      <c r="A2578" s="6"/>
    </row>
    <row r="2579" spans="1:1" ht="17" thickTop="1" thickBot="1">
      <c r="A2579" s="6"/>
    </row>
    <row r="2580" spans="1:1" ht="17" thickTop="1" thickBot="1">
      <c r="A2580" s="6"/>
    </row>
    <row r="2581" spans="1:1" ht="17" thickTop="1" thickBot="1">
      <c r="A2581" s="6"/>
    </row>
    <row r="2582" spans="1:1" ht="17" thickTop="1" thickBot="1">
      <c r="A2582" s="6"/>
    </row>
    <row r="2583" spans="1:1" ht="17" thickTop="1" thickBot="1">
      <c r="A2583" s="6"/>
    </row>
    <row r="2584" spans="1:1" ht="17" thickTop="1" thickBot="1">
      <c r="A2584" s="6"/>
    </row>
    <row r="2585" spans="1:1" ht="17" thickTop="1" thickBot="1">
      <c r="A2585" s="6"/>
    </row>
    <row r="2586" spans="1:1" ht="17" thickTop="1" thickBot="1">
      <c r="A2586" s="6"/>
    </row>
    <row r="2587" spans="1:1" ht="17" thickTop="1" thickBot="1">
      <c r="A2587" s="6"/>
    </row>
    <row r="2588" spans="1:1" ht="17" thickTop="1" thickBot="1">
      <c r="A2588" s="6"/>
    </row>
    <row r="2589" spans="1:1" ht="17" thickTop="1" thickBot="1">
      <c r="A2589" s="6"/>
    </row>
    <row r="2590" spans="1:1" ht="17" thickTop="1" thickBot="1">
      <c r="A2590" s="6"/>
    </row>
    <row r="2591" spans="1:1" ht="17" thickTop="1" thickBot="1">
      <c r="A2591" s="6"/>
    </row>
    <row r="2592" spans="1:1" ht="17" thickTop="1" thickBot="1">
      <c r="A2592" s="6"/>
    </row>
    <row r="2593" spans="1:1" ht="17" thickTop="1" thickBot="1">
      <c r="A2593" s="6"/>
    </row>
    <row r="2594" spans="1:1" ht="17" thickTop="1" thickBot="1">
      <c r="A2594" s="6"/>
    </row>
    <row r="2595" spans="1:1" ht="17" thickTop="1" thickBot="1">
      <c r="A2595" s="6"/>
    </row>
    <row r="2596" spans="1:1" ht="17" thickTop="1" thickBot="1">
      <c r="A2596" s="6"/>
    </row>
    <row r="2597" spans="1:1" ht="17" thickTop="1" thickBot="1">
      <c r="A2597" s="6"/>
    </row>
    <row r="2598" spans="1:1" ht="17" thickTop="1" thickBot="1">
      <c r="A2598" s="6"/>
    </row>
    <row r="2599" spans="1:1" ht="17" thickTop="1" thickBot="1">
      <c r="A2599" s="6"/>
    </row>
    <row r="2600" spans="1:1" ht="17" thickTop="1" thickBot="1">
      <c r="A2600" s="6"/>
    </row>
    <row r="2601" spans="1:1" ht="17" thickTop="1" thickBot="1">
      <c r="A2601" s="6"/>
    </row>
    <row r="2602" spans="1:1" ht="17" thickTop="1" thickBot="1">
      <c r="A2602" s="6"/>
    </row>
    <row r="2603" spans="1:1" ht="17" thickTop="1" thickBot="1">
      <c r="A2603" s="6"/>
    </row>
    <row r="2604" spans="1:1" ht="17" thickTop="1" thickBot="1">
      <c r="A2604" s="6"/>
    </row>
    <row r="2605" spans="1:1" ht="17" thickTop="1" thickBot="1">
      <c r="A2605" s="6"/>
    </row>
    <row r="2606" spans="1:1" ht="17" thickTop="1" thickBot="1">
      <c r="A2606" s="6"/>
    </row>
    <row r="2607" spans="1:1" ht="17" thickTop="1" thickBot="1">
      <c r="A2607" s="6"/>
    </row>
    <row r="2608" spans="1:1" ht="17" thickTop="1" thickBot="1">
      <c r="A2608" s="6"/>
    </row>
    <row r="2609" spans="1:1" ht="17" thickTop="1" thickBot="1">
      <c r="A2609" s="6"/>
    </row>
    <row r="2610" spans="1:1" ht="17" thickTop="1" thickBot="1">
      <c r="A2610" s="6"/>
    </row>
    <row r="2611" spans="1:1" ht="17" thickTop="1" thickBot="1">
      <c r="A2611" s="6"/>
    </row>
    <row r="2612" spans="1:1" ht="17" thickTop="1" thickBot="1">
      <c r="A2612" s="6"/>
    </row>
    <row r="2613" spans="1:1" ht="17" thickTop="1" thickBot="1">
      <c r="A2613" s="6"/>
    </row>
    <row r="2614" spans="1:1" ht="17" thickTop="1" thickBot="1">
      <c r="A2614" s="6"/>
    </row>
    <row r="2615" spans="1:1" ht="17" thickTop="1" thickBot="1">
      <c r="A2615" s="6"/>
    </row>
    <row r="2616" spans="1:1" ht="17" thickTop="1" thickBot="1">
      <c r="A2616" s="6"/>
    </row>
    <row r="2617" spans="1:1" ht="17" thickTop="1" thickBot="1">
      <c r="A2617" s="6"/>
    </row>
    <row r="2618" spans="1:1" ht="17" thickTop="1" thickBot="1">
      <c r="A2618" s="6"/>
    </row>
    <row r="2619" spans="1:1" ht="17" thickTop="1" thickBot="1">
      <c r="A2619" s="6"/>
    </row>
    <row r="2620" spans="1:1" ht="17" thickTop="1" thickBot="1">
      <c r="A2620" s="6"/>
    </row>
    <row r="2621" spans="1:1" ht="17" thickTop="1" thickBot="1">
      <c r="A2621" s="6"/>
    </row>
    <row r="2622" spans="1:1" ht="17" thickTop="1" thickBot="1">
      <c r="A2622" s="6"/>
    </row>
    <row r="2623" spans="1:1" ht="17" thickTop="1" thickBot="1">
      <c r="A2623" s="6"/>
    </row>
    <row r="2624" spans="1:1" ht="17" thickTop="1" thickBot="1">
      <c r="A2624" s="6"/>
    </row>
    <row r="2625" spans="1:1" ht="17" thickTop="1" thickBot="1">
      <c r="A2625" s="6"/>
    </row>
    <row r="2626" spans="1:1" ht="17" thickTop="1" thickBot="1">
      <c r="A2626" s="6"/>
    </row>
    <row r="2627" spans="1:1" ht="17" thickTop="1" thickBot="1">
      <c r="A2627" s="6"/>
    </row>
    <row r="2628" spans="1:1" ht="17" thickTop="1" thickBot="1">
      <c r="A2628" s="6"/>
    </row>
    <row r="2629" spans="1:1" ht="17" thickTop="1" thickBot="1">
      <c r="A2629" s="6"/>
    </row>
    <row r="2630" spans="1:1" ht="17" thickTop="1" thickBot="1">
      <c r="A2630" s="6"/>
    </row>
    <row r="2631" spans="1:1" ht="17" thickTop="1" thickBot="1">
      <c r="A2631" s="6"/>
    </row>
    <row r="2632" spans="1:1" ht="17" thickTop="1" thickBot="1">
      <c r="A2632" s="6"/>
    </row>
    <row r="2633" spans="1:1" ht="17" thickTop="1" thickBot="1">
      <c r="A2633" s="6"/>
    </row>
    <row r="2634" spans="1:1" ht="17" thickTop="1" thickBot="1">
      <c r="A2634" s="6"/>
    </row>
    <row r="2635" spans="1:1" ht="17" thickTop="1" thickBot="1">
      <c r="A2635" s="6"/>
    </row>
    <row r="2636" spans="1:1" ht="17" thickTop="1" thickBot="1">
      <c r="A2636" s="6"/>
    </row>
    <row r="2637" spans="1:1" ht="17" thickTop="1" thickBot="1">
      <c r="A2637" s="6"/>
    </row>
    <row r="2638" spans="1:1" ht="17" thickTop="1" thickBot="1">
      <c r="A2638" s="6"/>
    </row>
    <row r="2639" spans="1:1" ht="17" thickTop="1" thickBot="1">
      <c r="A2639" s="6"/>
    </row>
    <row r="2640" spans="1:1" ht="17" thickTop="1" thickBot="1">
      <c r="A2640" s="6"/>
    </row>
    <row r="2641" spans="1:1" ht="17" thickTop="1" thickBot="1">
      <c r="A2641" s="6"/>
    </row>
    <row r="2642" spans="1:1" ht="17" thickTop="1" thickBot="1">
      <c r="A2642" s="6"/>
    </row>
    <row r="2643" spans="1:1" ht="17" thickTop="1" thickBot="1">
      <c r="A2643" s="6"/>
    </row>
    <row r="2644" spans="1:1" ht="17" thickTop="1" thickBot="1">
      <c r="A2644" s="6"/>
    </row>
    <row r="2645" spans="1:1" ht="17" thickTop="1" thickBot="1">
      <c r="A2645" s="6"/>
    </row>
    <row r="2646" spans="1:1" ht="17" thickTop="1" thickBot="1">
      <c r="A2646" s="6"/>
    </row>
    <row r="2647" spans="1:1" ht="17" thickTop="1" thickBot="1">
      <c r="A2647" s="6"/>
    </row>
    <row r="2648" spans="1:1" ht="17" thickTop="1" thickBot="1">
      <c r="A2648" s="6"/>
    </row>
    <row r="2649" spans="1:1" ht="17" thickTop="1" thickBot="1">
      <c r="A2649" s="6"/>
    </row>
    <row r="2650" spans="1:1" ht="17" thickTop="1" thickBot="1">
      <c r="A2650" s="6"/>
    </row>
    <row r="2651" spans="1:1" ht="17" thickTop="1" thickBot="1">
      <c r="A2651" s="6"/>
    </row>
    <row r="2652" spans="1:1" ht="17" thickTop="1" thickBot="1">
      <c r="A2652" s="6"/>
    </row>
    <row r="2653" spans="1:1" ht="17" thickTop="1" thickBot="1">
      <c r="A2653" s="6"/>
    </row>
    <row r="2654" spans="1:1" ht="17" thickTop="1" thickBot="1">
      <c r="A2654" s="6"/>
    </row>
    <row r="2655" spans="1:1" ht="17" thickTop="1" thickBot="1">
      <c r="A2655" s="6"/>
    </row>
    <row r="2656" spans="1:1" ht="17" thickTop="1" thickBot="1">
      <c r="A2656" s="6"/>
    </row>
    <row r="2657" spans="1:1" ht="17" thickTop="1" thickBot="1">
      <c r="A2657" s="6"/>
    </row>
    <row r="2658" spans="1:1" ht="17" thickTop="1" thickBot="1">
      <c r="A2658" s="6"/>
    </row>
    <row r="2659" spans="1:1" ht="17" thickTop="1" thickBot="1">
      <c r="A2659" s="6"/>
    </row>
    <row r="2660" spans="1:1" ht="17" thickTop="1" thickBot="1">
      <c r="A2660" s="6"/>
    </row>
    <row r="2661" spans="1:1" ht="17" thickTop="1" thickBot="1">
      <c r="A2661" s="6"/>
    </row>
    <row r="2662" spans="1:1" ht="17" thickTop="1" thickBot="1">
      <c r="A2662" s="6"/>
    </row>
    <row r="2663" spans="1:1" ht="17" thickTop="1" thickBot="1">
      <c r="A2663" s="6"/>
    </row>
    <row r="2664" spans="1:1" ht="17" thickTop="1" thickBot="1">
      <c r="A2664" s="6"/>
    </row>
    <row r="2665" spans="1:1" ht="17" thickTop="1" thickBot="1">
      <c r="A2665" s="6"/>
    </row>
    <row r="2666" spans="1:1" ht="17" thickTop="1" thickBot="1">
      <c r="A2666" s="6"/>
    </row>
    <row r="2667" spans="1:1" ht="17" thickTop="1" thickBot="1">
      <c r="A2667" s="6"/>
    </row>
    <row r="2668" spans="1:1" ht="17" thickTop="1" thickBot="1">
      <c r="A2668" s="6"/>
    </row>
    <row r="2669" spans="1:1" ht="17" thickTop="1" thickBot="1">
      <c r="A2669" s="6"/>
    </row>
    <row r="2670" spans="1:1" ht="17" thickTop="1" thickBot="1">
      <c r="A2670" s="6"/>
    </row>
    <row r="2671" spans="1:1" ht="17" thickTop="1" thickBot="1">
      <c r="A2671" s="6"/>
    </row>
    <row r="2672" spans="1:1" ht="17" thickTop="1" thickBot="1">
      <c r="A2672" s="6"/>
    </row>
    <row r="2673" spans="1:1" ht="17" thickTop="1" thickBot="1">
      <c r="A2673" s="6"/>
    </row>
    <row r="2674" spans="1:1" ht="17" thickTop="1" thickBot="1">
      <c r="A2674" s="6"/>
    </row>
    <row r="2675" spans="1:1" ht="17" thickTop="1" thickBot="1">
      <c r="A2675" s="6"/>
    </row>
    <row r="2676" spans="1:1" ht="17" thickTop="1" thickBot="1">
      <c r="A2676" s="6"/>
    </row>
    <row r="2677" spans="1:1" ht="17" thickTop="1" thickBot="1">
      <c r="A2677" s="6"/>
    </row>
    <row r="2678" spans="1:1" ht="17" thickTop="1" thickBot="1">
      <c r="A2678" s="6"/>
    </row>
    <row r="2679" spans="1:1" ht="17" thickTop="1" thickBot="1">
      <c r="A2679" s="6"/>
    </row>
    <row r="2680" spans="1:1" ht="17" thickTop="1" thickBot="1">
      <c r="A2680" s="6"/>
    </row>
    <row r="2681" spans="1:1" ht="17" thickTop="1" thickBot="1">
      <c r="A2681" s="6"/>
    </row>
    <row r="2682" spans="1:1" ht="17" thickTop="1" thickBot="1">
      <c r="A2682" s="6"/>
    </row>
    <row r="2683" spans="1:1" ht="17" thickTop="1" thickBot="1">
      <c r="A2683" s="6"/>
    </row>
    <row r="2684" spans="1:1" ht="17" thickTop="1" thickBot="1">
      <c r="A2684" s="6"/>
    </row>
    <row r="2685" spans="1:1" ht="17" thickTop="1" thickBot="1">
      <c r="A2685" s="6"/>
    </row>
    <row r="2686" spans="1:1" ht="17" thickTop="1" thickBot="1">
      <c r="A2686" s="6"/>
    </row>
    <row r="2687" spans="1:1" ht="17" thickTop="1" thickBot="1">
      <c r="A2687" s="6"/>
    </row>
    <row r="2688" spans="1:1" ht="17" thickTop="1" thickBot="1">
      <c r="A2688" s="6"/>
    </row>
    <row r="2689" spans="1:1" ht="17" thickTop="1" thickBot="1">
      <c r="A2689" s="6"/>
    </row>
    <row r="2690" spans="1:1" ht="17" thickTop="1" thickBot="1">
      <c r="A2690" s="6"/>
    </row>
    <row r="2691" spans="1:1" ht="17" thickTop="1" thickBot="1">
      <c r="A2691" s="6"/>
    </row>
    <row r="2692" spans="1:1" ht="17" thickTop="1" thickBot="1">
      <c r="A2692" s="6"/>
    </row>
    <row r="2693" spans="1:1" ht="17" thickTop="1" thickBot="1">
      <c r="A2693" s="6"/>
    </row>
    <row r="2694" spans="1:1" ht="17" thickTop="1" thickBot="1">
      <c r="A2694" s="6"/>
    </row>
    <row r="2695" spans="1:1" ht="17" thickTop="1" thickBot="1">
      <c r="A2695" s="6"/>
    </row>
    <row r="2696" spans="1:1" ht="17" thickTop="1" thickBot="1">
      <c r="A2696" s="6"/>
    </row>
    <row r="2697" spans="1:1" ht="17" thickTop="1" thickBot="1">
      <c r="A2697" s="6"/>
    </row>
    <row r="2698" spans="1:1" ht="17" thickTop="1" thickBot="1">
      <c r="A2698" s="6"/>
    </row>
    <row r="2699" spans="1:1" ht="17" thickTop="1" thickBot="1">
      <c r="A2699" s="6"/>
    </row>
    <row r="2700" spans="1:1" ht="17" thickTop="1" thickBot="1">
      <c r="A2700" s="6"/>
    </row>
    <row r="2701" spans="1:1" ht="17" thickTop="1" thickBot="1">
      <c r="A2701" s="6"/>
    </row>
    <row r="2702" spans="1:1" ht="17" thickTop="1" thickBot="1">
      <c r="A2702" s="6"/>
    </row>
    <row r="2703" spans="1:1" ht="17" thickTop="1" thickBot="1">
      <c r="A2703" s="6"/>
    </row>
    <row r="2704" spans="1:1" ht="17" thickTop="1" thickBot="1">
      <c r="A2704" s="6"/>
    </row>
    <row r="2705" spans="1:1" ht="17" thickTop="1" thickBot="1">
      <c r="A2705" s="6"/>
    </row>
    <row r="2706" spans="1:1" ht="17" thickTop="1" thickBot="1">
      <c r="A2706" s="6"/>
    </row>
    <row r="2707" spans="1:1" ht="17" thickTop="1" thickBot="1">
      <c r="A2707" s="6"/>
    </row>
    <row r="2708" spans="1:1" ht="17" thickTop="1" thickBot="1">
      <c r="A2708" s="6"/>
    </row>
    <row r="2709" spans="1:1" ht="17" thickTop="1" thickBot="1">
      <c r="A2709" s="6"/>
    </row>
    <row r="2710" spans="1:1" ht="17" thickTop="1" thickBot="1">
      <c r="A2710" s="6"/>
    </row>
    <row r="2711" spans="1:1" ht="17" thickTop="1" thickBot="1">
      <c r="A2711" s="6"/>
    </row>
    <row r="2712" spans="1:1" ht="17" thickTop="1" thickBot="1">
      <c r="A2712" s="6"/>
    </row>
    <row r="2713" spans="1:1" ht="17" thickTop="1" thickBot="1">
      <c r="A2713" s="6"/>
    </row>
    <row r="2714" spans="1:1" ht="17" thickTop="1" thickBot="1">
      <c r="A2714" s="6"/>
    </row>
    <row r="2715" spans="1:1" ht="17" thickTop="1" thickBot="1">
      <c r="A2715" s="6"/>
    </row>
    <row r="2716" spans="1:1" ht="17" thickTop="1" thickBot="1">
      <c r="A2716" s="6"/>
    </row>
    <row r="2717" spans="1:1" ht="17" thickTop="1" thickBot="1">
      <c r="A2717" s="6"/>
    </row>
    <row r="2718" spans="1:1" ht="17" thickTop="1" thickBot="1">
      <c r="A2718" s="6"/>
    </row>
    <row r="2719" spans="1:1" ht="17" thickTop="1" thickBot="1">
      <c r="A2719" s="6"/>
    </row>
    <row r="2720" spans="1:1" ht="17" thickTop="1" thickBot="1">
      <c r="A2720" s="6"/>
    </row>
    <row r="2721" spans="1:1" ht="17" thickTop="1" thickBot="1">
      <c r="A2721" s="6"/>
    </row>
    <row r="2722" spans="1:1" ht="17" thickTop="1" thickBot="1">
      <c r="A2722" s="6"/>
    </row>
    <row r="2723" spans="1:1" ht="17" thickTop="1" thickBot="1">
      <c r="A2723" s="6"/>
    </row>
    <row r="2724" spans="1:1" ht="17" thickTop="1" thickBot="1">
      <c r="A2724" s="6"/>
    </row>
    <row r="2725" spans="1:1" ht="17" thickTop="1" thickBot="1">
      <c r="A2725" s="6"/>
    </row>
    <row r="2726" spans="1:1" ht="17" thickTop="1" thickBot="1">
      <c r="A2726" s="6"/>
    </row>
    <row r="2727" spans="1:1" ht="17" thickTop="1" thickBot="1">
      <c r="A2727" s="6"/>
    </row>
    <row r="2728" spans="1:1" ht="17" thickTop="1" thickBot="1">
      <c r="A2728" s="6"/>
    </row>
    <row r="2729" spans="1:1" ht="17" thickTop="1" thickBot="1">
      <c r="A2729" s="6"/>
    </row>
    <row r="2730" spans="1:1" ht="17" thickTop="1" thickBot="1">
      <c r="A2730" s="6"/>
    </row>
    <row r="2731" spans="1:1" ht="17" thickTop="1" thickBot="1">
      <c r="A2731" s="6"/>
    </row>
    <row r="2732" spans="1:1" ht="17" thickTop="1" thickBot="1">
      <c r="A2732" s="6"/>
    </row>
    <row r="2733" spans="1:1" ht="17" thickTop="1" thickBot="1">
      <c r="A2733" s="6"/>
    </row>
    <row r="2734" spans="1:1" ht="17" thickTop="1" thickBot="1">
      <c r="A2734" s="6"/>
    </row>
    <row r="2735" spans="1:1" ht="17" thickTop="1" thickBot="1">
      <c r="A2735" s="6"/>
    </row>
    <row r="2736" spans="1:1" ht="17" thickTop="1" thickBot="1">
      <c r="A2736" s="6"/>
    </row>
    <row r="2737" spans="1:1" ht="17" thickTop="1" thickBot="1">
      <c r="A2737" s="6"/>
    </row>
    <row r="2738" spans="1:1" ht="17" thickTop="1" thickBot="1">
      <c r="A2738" s="6"/>
    </row>
    <row r="2739" spans="1:1" ht="17" thickTop="1" thickBot="1">
      <c r="A2739" s="6"/>
    </row>
    <row r="2740" spans="1:1" ht="17" thickTop="1" thickBot="1">
      <c r="A2740" s="6"/>
    </row>
    <row r="2741" spans="1:1" ht="17" thickTop="1" thickBot="1">
      <c r="A2741" s="6"/>
    </row>
    <row r="2742" spans="1:1" ht="17" thickTop="1" thickBot="1">
      <c r="A2742" s="6"/>
    </row>
    <row r="2743" spans="1:1" ht="17" thickTop="1" thickBot="1">
      <c r="A2743" s="6"/>
    </row>
    <row r="2744" spans="1:1" ht="17" thickTop="1" thickBot="1">
      <c r="A2744" s="6"/>
    </row>
    <row r="2745" spans="1:1" ht="17" thickTop="1" thickBot="1">
      <c r="A2745" s="6"/>
    </row>
    <row r="2746" spans="1:1" ht="17" thickTop="1" thickBot="1">
      <c r="A2746" s="6"/>
    </row>
    <row r="2747" spans="1:1" ht="17" thickTop="1" thickBot="1">
      <c r="A2747" s="6"/>
    </row>
    <row r="2748" spans="1:1" ht="17" thickTop="1" thickBot="1">
      <c r="A2748" s="6"/>
    </row>
    <row r="2749" spans="1:1" ht="17" thickTop="1" thickBot="1">
      <c r="A2749" s="6"/>
    </row>
    <row r="2750" spans="1:1" ht="17" thickTop="1" thickBot="1">
      <c r="A2750" s="6"/>
    </row>
    <row r="2751" spans="1:1" ht="17" thickTop="1" thickBot="1">
      <c r="A2751" s="6"/>
    </row>
    <row r="2752" spans="1:1" ht="17" thickTop="1" thickBot="1">
      <c r="A2752" s="6"/>
    </row>
    <row r="2753" spans="1:1" ht="17" thickTop="1" thickBot="1">
      <c r="A2753" s="6"/>
    </row>
    <row r="2754" spans="1:1" ht="17" thickTop="1" thickBot="1">
      <c r="A2754" s="6"/>
    </row>
    <row r="2755" spans="1:1" ht="17" thickTop="1" thickBot="1">
      <c r="A2755" s="6"/>
    </row>
    <row r="2756" spans="1:1" ht="17" thickTop="1" thickBot="1">
      <c r="A2756" s="6"/>
    </row>
    <row r="2757" spans="1:1" ht="17" thickTop="1" thickBot="1">
      <c r="A2757" s="6"/>
    </row>
    <row r="2758" spans="1:1" ht="17" thickTop="1" thickBot="1">
      <c r="A2758" s="6"/>
    </row>
    <row r="2759" spans="1:1" ht="17" thickTop="1" thickBot="1">
      <c r="A2759" s="6"/>
    </row>
    <row r="2760" spans="1:1" ht="17" thickTop="1" thickBot="1">
      <c r="A2760" s="6"/>
    </row>
    <row r="2761" spans="1:1" ht="17" thickTop="1" thickBot="1">
      <c r="A2761" s="6"/>
    </row>
    <row r="2762" spans="1:1" ht="17" thickTop="1" thickBot="1">
      <c r="A2762" s="6"/>
    </row>
    <row r="2763" spans="1:1" ht="17" thickTop="1" thickBot="1">
      <c r="A2763" s="6"/>
    </row>
    <row r="2764" spans="1:1" ht="17" thickTop="1" thickBot="1">
      <c r="A2764" s="6"/>
    </row>
    <row r="2765" spans="1:1" ht="17" thickTop="1" thickBot="1">
      <c r="A2765" s="6"/>
    </row>
    <row r="2766" spans="1:1" ht="17" thickTop="1" thickBot="1">
      <c r="A2766" s="6"/>
    </row>
    <row r="2767" spans="1:1" ht="17" thickTop="1" thickBot="1">
      <c r="A2767" s="6"/>
    </row>
    <row r="2768" spans="1:1" ht="17" thickTop="1" thickBot="1">
      <c r="A2768" s="6"/>
    </row>
    <row r="2769" spans="1:1" ht="17" thickTop="1" thickBot="1">
      <c r="A2769" s="6"/>
    </row>
    <row r="2770" spans="1:1" ht="17" thickTop="1" thickBot="1">
      <c r="A2770" s="6"/>
    </row>
    <row r="2771" spans="1:1" ht="17" thickTop="1" thickBot="1">
      <c r="A2771" s="6"/>
    </row>
    <row r="2772" spans="1:1" ht="17" thickTop="1" thickBot="1">
      <c r="A2772" s="6"/>
    </row>
    <row r="2773" spans="1:1" ht="17" thickTop="1" thickBot="1">
      <c r="A2773" s="6"/>
    </row>
    <row r="2774" spans="1:1" ht="17" thickTop="1" thickBot="1">
      <c r="A2774" s="6"/>
    </row>
    <row r="2775" spans="1:1" ht="17" thickTop="1" thickBot="1">
      <c r="A2775" s="6"/>
    </row>
    <row r="2776" spans="1:1" ht="17" thickTop="1" thickBot="1">
      <c r="A2776" s="6"/>
    </row>
    <row r="2777" spans="1:1" ht="17" thickTop="1" thickBot="1">
      <c r="A2777" s="6"/>
    </row>
    <row r="2778" spans="1:1" ht="17" thickTop="1" thickBot="1">
      <c r="A2778" s="6"/>
    </row>
    <row r="2779" spans="1:1" ht="17" thickTop="1" thickBot="1">
      <c r="A2779" s="6"/>
    </row>
    <row r="2780" spans="1:1" ht="17" thickTop="1" thickBot="1">
      <c r="A2780" s="6"/>
    </row>
    <row r="2781" spans="1:1" ht="17" thickTop="1" thickBot="1">
      <c r="A2781" s="6"/>
    </row>
    <row r="2782" spans="1:1" ht="17" thickTop="1" thickBot="1">
      <c r="A2782" s="6"/>
    </row>
    <row r="2783" spans="1:1" ht="17" thickTop="1" thickBot="1">
      <c r="A2783" s="6"/>
    </row>
    <row r="2784" spans="1:1" ht="17" thickTop="1" thickBot="1">
      <c r="A2784" s="6"/>
    </row>
    <row r="2785" spans="1:1" ht="17" thickTop="1" thickBot="1">
      <c r="A2785" s="6"/>
    </row>
    <row r="2786" spans="1:1" ht="17" thickTop="1" thickBot="1">
      <c r="A2786" s="6"/>
    </row>
    <row r="2787" spans="1:1" ht="17" thickTop="1" thickBot="1">
      <c r="A2787" s="6"/>
    </row>
    <row r="2788" spans="1:1" ht="17" thickTop="1" thickBot="1">
      <c r="A2788" s="6"/>
    </row>
    <row r="2789" spans="1:1" ht="17" thickTop="1" thickBot="1">
      <c r="A2789" s="6"/>
    </row>
    <row r="2790" spans="1:1" ht="17" thickTop="1" thickBot="1">
      <c r="A2790" s="6"/>
    </row>
    <row r="2791" spans="1:1" ht="17" thickTop="1" thickBot="1">
      <c r="A2791" s="6"/>
    </row>
    <row r="2792" spans="1:1" ht="17" thickTop="1" thickBot="1">
      <c r="A2792" s="6"/>
    </row>
    <row r="2793" spans="1:1" ht="17" thickTop="1" thickBot="1">
      <c r="A2793" s="6"/>
    </row>
    <row r="2794" spans="1:1" ht="17" thickTop="1" thickBot="1">
      <c r="A2794" s="6"/>
    </row>
    <row r="2795" spans="1:1" ht="17" thickTop="1" thickBot="1">
      <c r="A2795" s="6"/>
    </row>
    <row r="2796" spans="1:1" ht="17" thickTop="1" thickBot="1">
      <c r="A2796" s="6"/>
    </row>
    <row r="2797" spans="1:1" ht="17" thickTop="1" thickBot="1">
      <c r="A2797" s="6"/>
    </row>
    <row r="2798" spans="1:1" ht="17" thickTop="1" thickBot="1">
      <c r="A2798" s="6"/>
    </row>
    <row r="2799" spans="1:1" ht="17" thickTop="1" thickBot="1">
      <c r="A2799" s="6"/>
    </row>
    <row r="2800" spans="1:1" ht="17" thickTop="1" thickBot="1">
      <c r="A2800" s="6"/>
    </row>
    <row r="2801" spans="1:1" ht="17" thickTop="1" thickBot="1">
      <c r="A2801" s="6"/>
    </row>
    <row r="2802" spans="1:1" ht="17" thickTop="1" thickBot="1">
      <c r="A2802" s="6"/>
    </row>
    <row r="2803" spans="1:1" ht="17" thickTop="1" thickBot="1">
      <c r="A2803" s="6"/>
    </row>
    <row r="2804" spans="1:1" ht="17" thickTop="1" thickBot="1">
      <c r="A2804" s="6"/>
    </row>
    <row r="2805" spans="1:1" ht="17" thickTop="1" thickBot="1">
      <c r="A2805" s="6"/>
    </row>
    <row r="2806" spans="1:1" ht="17" thickTop="1" thickBot="1">
      <c r="A2806" s="6"/>
    </row>
    <row r="2807" spans="1:1" ht="17" thickTop="1" thickBot="1">
      <c r="A2807" s="6"/>
    </row>
    <row r="2808" spans="1:1" ht="17" thickTop="1" thickBot="1">
      <c r="A2808" s="6"/>
    </row>
    <row r="2809" spans="1:1" ht="17" thickTop="1" thickBot="1">
      <c r="A2809" s="6"/>
    </row>
    <row r="2810" spans="1:1" ht="17" thickTop="1" thickBot="1">
      <c r="A2810" s="6"/>
    </row>
    <row r="2811" spans="1:1" ht="17" thickTop="1" thickBot="1">
      <c r="A2811" s="6"/>
    </row>
    <row r="2812" spans="1:1" ht="17" thickTop="1" thickBot="1">
      <c r="A2812" s="6"/>
    </row>
    <row r="2813" spans="1:1" ht="17" thickTop="1" thickBot="1">
      <c r="A2813" s="6"/>
    </row>
    <row r="2814" spans="1:1" ht="17" thickTop="1" thickBot="1">
      <c r="A2814" s="6"/>
    </row>
    <row r="2815" spans="1:1" ht="17" thickTop="1" thickBot="1">
      <c r="A2815" s="6"/>
    </row>
    <row r="2816" spans="1:1" ht="17" thickTop="1" thickBot="1">
      <c r="A2816" s="6"/>
    </row>
    <row r="2817" spans="1:1" ht="17" thickTop="1" thickBot="1">
      <c r="A2817" s="6"/>
    </row>
    <row r="2818" spans="1:1" ht="17" thickTop="1" thickBot="1">
      <c r="A2818" s="6"/>
    </row>
    <row r="2819" spans="1:1" ht="17" thickTop="1" thickBot="1">
      <c r="A2819" s="6"/>
    </row>
    <row r="2820" spans="1:1" ht="17" thickTop="1" thickBot="1">
      <c r="A2820" s="6"/>
    </row>
    <row r="2821" spans="1:1" ht="17" thickTop="1" thickBot="1">
      <c r="A2821" s="6"/>
    </row>
    <row r="2822" spans="1:1" ht="17" thickTop="1" thickBot="1">
      <c r="A2822" s="6"/>
    </row>
    <row r="2823" spans="1:1" ht="17" thickTop="1" thickBot="1">
      <c r="A2823" s="6"/>
    </row>
    <row r="2824" spans="1:1" ht="17" thickTop="1" thickBot="1">
      <c r="A2824" s="6"/>
    </row>
    <row r="2825" spans="1:1" ht="17" thickTop="1" thickBot="1">
      <c r="A2825" s="6"/>
    </row>
    <row r="2826" spans="1:1" ht="17" thickTop="1" thickBot="1">
      <c r="A2826" s="6"/>
    </row>
    <row r="2827" spans="1:1" ht="17" thickTop="1" thickBot="1">
      <c r="A2827" s="6"/>
    </row>
    <row r="2828" spans="1:1" ht="17" thickTop="1" thickBot="1">
      <c r="A2828" s="6"/>
    </row>
    <row r="2829" spans="1:1" ht="17" thickTop="1" thickBot="1">
      <c r="A2829" s="6"/>
    </row>
    <row r="2830" spans="1:1" ht="17" thickTop="1" thickBot="1">
      <c r="A2830" s="6"/>
    </row>
    <row r="2831" spans="1:1" ht="17" thickTop="1" thickBot="1">
      <c r="A2831" s="6"/>
    </row>
    <row r="2832" spans="1:1" ht="17" thickTop="1" thickBot="1">
      <c r="A2832" s="6"/>
    </row>
    <row r="2833" spans="1:1" ht="17" thickTop="1" thickBot="1">
      <c r="A2833" s="6"/>
    </row>
    <row r="2834" spans="1:1" ht="17" thickTop="1" thickBot="1">
      <c r="A2834" s="6"/>
    </row>
    <row r="2835" spans="1:1" ht="17" thickTop="1" thickBot="1">
      <c r="A2835" s="6"/>
    </row>
    <row r="2836" spans="1:1" ht="17" thickTop="1" thickBot="1">
      <c r="A2836" s="6"/>
    </row>
    <row r="2837" spans="1:1" ht="17" thickTop="1" thickBot="1">
      <c r="A2837" s="6"/>
    </row>
    <row r="2838" spans="1:1" ht="17" thickTop="1" thickBot="1">
      <c r="A2838" s="6"/>
    </row>
    <row r="2839" spans="1:1" ht="17" thickTop="1" thickBot="1">
      <c r="A2839" s="6"/>
    </row>
    <row r="2840" spans="1:1" ht="17" thickTop="1" thickBot="1">
      <c r="A2840" s="6"/>
    </row>
    <row r="2841" spans="1:1" ht="17" thickTop="1" thickBot="1">
      <c r="A2841" s="6"/>
    </row>
    <row r="2842" spans="1:1" ht="17" thickTop="1" thickBot="1">
      <c r="A2842" s="6"/>
    </row>
    <row r="2843" spans="1:1" ht="17" thickTop="1" thickBot="1">
      <c r="A2843" s="6"/>
    </row>
    <row r="2844" spans="1:1" ht="17" thickTop="1" thickBot="1">
      <c r="A2844" s="6"/>
    </row>
    <row r="2845" spans="1:1" ht="17" thickTop="1" thickBot="1">
      <c r="A2845" s="6"/>
    </row>
    <row r="2846" spans="1:1" ht="17" thickTop="1" thickBot="1">
      <c r="A2846" s="6"/>
    </row>
    <row r="2847" spans="1:1" ht="17" thickTop="1" thickBot="1">
      <c r="A2847" s="6"/>
    </row>
    <row r="2848" spans="1:1" ht="17" thickTop="1" thickBot="1">
      <c r="A2848" s="6"/>
    </row>
    <row r="2849" spans="1:1" ht="17" thickTop="1" thickBot="1">
      <c r="A2849" s="6"/>
    </row>
    <row r="2850" spans="1:1" ht="17" thickTop="1" thickBot="1">
      <c r="A2850" s="6"/>
    </row>
    <row r="2851" spans="1:1" ht="17" thickTop="1" thickBot="1">
      <c r="A2851" s="6"/>
    </row>
    <row r="2852" spans="1:1" ht="17" thickTop="1" thickBot="1">
      <c r="A2852" s="6"/>
    </row>
    <row r="2853" spans="1:1" ht="17" thickTop="1" thickBot="1">
      <c r="A2853" s="6"/>
    </row>
    <row r="2854" spans="1:1" ht="17" thickTop="1" thickBot="1">
      <c r="A2854" s="6"/>
    </row>
    <row r="2855" spans="1:1" ht="17" thickTop="1" thickBot="1">
      <c r="A2855" s="6"/>
    </row>
    <row r="2856" spans="1:1" ht="17" thickTop="1" thickBot="1">
      <c r="A2856" s="6"/>
    </row>
    <row r="2857" spans="1:1" ht="17" thickTop="1" thickBot="1">
      <c r="A2857" s="6"/>
    </row>
    <row r="2858" spans="1:1" ht="17" thickTop="1" thickBot="1">
      <c r="A2858" s="6"/>
    </row>
    <row r="2859" spans="1:1" ht="17" thickTop="1" thickBot="1">
      <c r="A2859" s="6"/>
    </row>
    <row r="2860" spans="1:1" ht="17" thickTop="1" thickBot="1">
      <c r="A2860" s="6"/>
    </row>
    <row r="2861" spans="1:1" ht="17" thickTop="1" thickBot="1">
      <c r="A2861" s="6"/>
    </row>
    <row r="2862" spans="1:1" ht="17" thickTop="1" thickBot="1">
      <c r="A2862" s="6"/>
    </row>
    <row r="2863" spans="1:1" ht="17" thickTop="1" thickBot="1">
      <c r="A2863" s="6"/>
    </row>
    <row r="2864" spans="1:1" ht="17" thickTop="1" thickBot="1">
      <c r="A2864" s="6"/>
    </row>
    <row r="2865" spans="1:1" ht="17" thickTop="1" thickBot="1">
      <c r="A2865" s="6"/>
    </row>
    <row r="2866" spans="1:1" ht="17" thickTop="1" thickBot="1">
      <c r="A2866" s="6"/>
    </row>
    <row r="2867" spans="1:1" ht="17" thickTop="1" thickBot="1">
      <c r="A2867" s="6"/>
    </row>
    <row r="2868" spans="1:1" ht="17" thickTop="1" thickBot="1">
      <c r="A2868" s="6"/>
    </row>
    <row r="2869" spans="1:1" ht="17" thickTop="1" thickBot="1">
      <c r="A2869" s="6"/>
    </row>
    <row r="2870" spans="1:1" ht="17" thickTop="1" thickBot="1">
      <c r="A2870" s="6"/>
    </row>
    <row r="2871" spans="1:1" ht="17" thickTop="1" thickBot="1">
      <c r="A2871" s="6"/>
    </row>
    <row r="2872" spans="1:1" ht="17" thickTop="1" thickBot="1">
      <c r="A2872" s="6"/>
    </row>
    <row r="2873" spans="1:1" ht="17" thickTop="1" thickBot="1">
      <c r="A2873" s="6"/>
    </row>
    <row r="2874" spans="1:1" ht="17" thickTop="1" thickBot="1">
      <c r="A2874" s="6"/>
    </row>
    <row r="2875" spans="1:1" ht="17" thickTop="1" thickBot="1">
      <c r="A2875" s="6"/>
    </row>
    <row r="2876" spans="1:1" ht="17" thickTop="1" thickBot="1">
      <c r="A2876" s="6"/>
    </row>
    <row r="2877" spans="1:1" ht="17" thickTop="1" thickBot="1">
      <c r="A2877" s="6"/>
    </row>
    <row r="2878" spans="1:1" ht="17" thickTop="1" thickBot="1">
      <c r="A2878" s="6"/>
    </row>
    <row r="2879" spans="1:1" ht="17" thickTop="1" thickBot="1">
      <c r="A2879" s="6"/>
    </row>
    <row r="2880" spans="1:1" ht="17" thickTop="1" thickBot="1">
      <c r="A2880" s="6"/>
    </row>
    <row r="2881" spans="1:1" ht="17" thickTop="1" thickBot="1">
      <c r="A2881" s="6"/>
    </row>
    <row r="2882" spans="1:1" ht="17" thickTop="1" thickBot="1">
      <c r="A2882" s="6"/>
    </row>
    <row r="2883" spans="1:1" ht="17" thickTop="1" thickBot="1">
      <c r="A2883" s="6"/>
    </row>
    <row r="2884" spans="1:1" ht="17" thickTop="1" thickBot="1">
      <c r="A2884" s="6"/>
    </row>
    <row r="2885" spans="1:1" ht="17" thickTop="1" thickBot="1">
      <c r="A2885" s="6"/>
    </row>
    <row r="2886" spans="1:1" ht="17" thickTop="1" thickBot="1">
      <c r="A2886" s="6"/>
    </row>
    <row r="2887" spans="1:1" ht="17" thickTop="1" thickBot="1">
      <c r="A2887" s="6"/>
    </row>
    <row r="2888" spans="1:1" ht="17" thickTop="1" thickBot="1">
      <c r="A2888" s="6"/>
    </row>
    <row r="2889" spans="1:1" ht="17" thickTop="1" thickBot="1">
      <c r="A2889" s="6"/>
    </row>
    <row r="2890" spans="1:1" ht="17" thickTop="1" thickBot="1">
      <c r="A2890" s="6"/>
    </row>
    <row r="2891" spans="1:1" ht="17" thickTop="1" thickBot="1">
      <c r="A2891" s="6"/>
    </row>
    <row r="2892" spans="1:1" ht="17" thickTop="1" thickBot="1">
      <c r="A2892" s="6"/>
    </row>
    <row r="2893" spans="1:1" ht="17" thickTop="1" thickBot="1">
      <c r="A2893" s="6"/>
    </row>
    <row r="2894" spans="1:1" ht="17" thickTop="1" thickBot="1">
      <c r="A2894" s="6"/>
    </row>
    <row r="2895" spans="1:1" ht="17" thickTop="1" thickBot="1">
      <c r="A2895" s="6"/>
    </row>
    <row r="2896" spans="1:1" ht="17" thickTop="1" thickBot="1">
      <c r="A2896" s="6"/>
    </row>
    <row r="2897" spans="1:1" ht="17" thickTop="1" thickBot="1">
      <c r="A2897" s="6"/>
    </row>
    <row r="2898" spans="1:1" ht="17" thickTop="1" thickBot="1">
      <c r="A2898" s="6"/>
    </row>
    <row r="2899" spans="1:1" ht="17" thickTop="1" thickBot="1">
      <c r="A2899" s="6"/>
    </row>
    <row r="2900" spans="1:1" ht="17" thickTop="1" thickBot="1">
      <c r="A2900" s="6"/>
    </row>
    <row r="2901" spans="1:1" ht="17" thickTop="1" thickBot="1">
      <c r="A2901" s="6"/>
    </row>
    <row r="2902" spans="1:1" ht="17" thickTop="1" thickBot="1">
      <c r="A2902" s="6"/>
    </row>
    <row r="2903" spans="1:1" ht="17" thickTop="1" thickBot="1">
      <c r="A2903" s="6"/>
    </row>
    <row r="2904" spans="1:1" ht="17" thickTop="1" thickBot="1">
      <c r="A2904" s="6"/>
    </row>
    <row r="2905" spans="1:1" ht="17" thickTop="1" thickBot="1">
      <c r="A2905" s="6"/>
    </row>
    <row r="2906" spans="1:1" ht="17" thickTop="1" thickBot="1">
      <c r="A2906" s="6"/>
    </row>
    <row r="2907" spans="1:1" ht="17" thickTop="1" thickBot="1">
      <c r="A2907" s="6"/>
    </row>
    <row r="2908" spans="1:1" ht="17" thickTop="1" thickBot="1">
      <c r="A2908" s="6"/>
    </row>
    <row r="2909" spans="1:1" ht="17" thickTop="1" thickBot="1">
      <c r="A2909" s="6"/>
    </row>
    <row r="2910" spans="1:1" ht="17" thickTop="1" thickBot="1">
      <c r="A2910" s="6"/>
    </row>
    <row r="2911" spans="1:1" ht="17" thickTop="1" thickBot="1">
      <c r="A2911" s="6"/>
    </row>
    <row r="2912" spans="1:1" ht="17" thickTop="1" thickBot="1">
      <c r="A2912" s="6"/>
    </row>
    <row r="2913" spans="1:1" ht="17" thickTop="1" thickBot="1">
      <c r="A2913" s="6"/>
    </row>
    <row r="2914" spans="1:1" ht="17" thickTop="1" thickBot="1">
      <c r="A2914" s="6"/>
    </row>
    <row r="2915" spans="1:1" ht="17" thickTop="1" thickBot="1">
      <c r="A2915" s="6"/>
    </row>
    <row r="2916" spans="1:1" ht="17" thickTop="1" thickBot="1">
      <c r="A2916" s="6"/>
    </row>
    <row r="2917" spans="1:1" ht="17" thickTop="1" thickBot="1">
      <c r="A2917" s="6"/>
    </row>
    <row r="2918" spans="1:1" ht="17" thickTop="1" thickBot="1">
      <c r="A2918" s="6"/>
    </row>
    <row r="2919" spans="1:1" ht="17" thickTop="1" thickBot="1">
      <c r="A2919" s="6"/>
    </row>
    <row r="2920" spans="1:1" ht="17" thickTop="1" thickBot="1">
      <c r="A2920" s="6"/>
    </row>
    <row r="2921" spans="1:1" ht="17" thickTop="1" thickBot="1">
      <c r="A2921" s="6"/>
    </row>
    <row r="2922" spans="1:1" ht="17" thickTop="1" thickBot="1">
      <c r="A2922" s="6"/>
    </row>
    <row r="2923" spans="1:1" ht="17" thickTop="1" thickBot="1">
      <c r="A2923" s="6"/>
    </row>
    <row r="2924" spans="1:1" ht="17" thickTop="1" thickBot="1">
      <c r="A2924" s="6"/>
    </row>
    <row r="2925" spans="1:1" ht="17" thickTop="1" thickBot="1">
      <c r="A2925" s="6"/>
    </row>
    <row r="2926" spans="1:1" ht="17" thickTop="1" thickBot="1">
      <c r="A2926" s="6"/>
    </row>
    <row r="2927" spans="1:1" ht="17" thickTop="1" thickBot="1">
      <c r="A2927" s="6"/>
    </row>
    <row r="2928" spans="1:1" ht="17" thickTop="1" thickBot="1">
      <c r="A2928" s="6"/>
    </row>
    <row r="2929" spans="1:1" ht="17" thickTop="1" thickBot="1">
      <c r="A2929" s="6"/>
    </row>
    <row r="2930" spans="1:1" ht="17" thickTop="1" thickBot="1">
      <c r="A2930" s="6"/>
    </row>
    <row r="2931" spans="1:1" ht="17" thickTop="1" thickBot="1">
      <c r="A2931" s="6"/>
    </row>
    <row r="2932" spans="1:1" ht="17" thickTop="1" thickBot="1">
      <c r="A2932" s="6"/>
    </row>
    <row r="2933" spans="1:1" ht="17" thickTop="1" thickBot="1">
      <c r="A2933" s="6"/>
    </row>
    <row r="2934" spans="1:1" ht="17" thickTop="1" thickBot="1">
      <c r="A2934" s="6"/>
    </row>
    <row r="2935" spans="1:1" ht="17" thickTop="1" thickBot="1">
      <c r="A2935" s="6"/>
    </row>
    <row r="2936" spans="1:1" ht="17" thickTop="1" thickBot="1">
      <c r="A2936" s="6"/>
    </row>
    <row r="2937" spans="1:1" ht="17" thickTop="1" thickBot="1">
      <c r="A2937" s="6"/>
    </row>
    <row r="2938" spans="1:1" ht="17" thickTop="1" thickBot="1">
      <c r="A2938" s="6"/>
    </row>
    <row r="2939" spans="1:1" ht="17" thickTop="1" thickBot="1">
      <c r="A2939" s="6"/>
    </row>
    <row r="2940" spans="1:1" ht="17" thickTop="1" thickBot="1">
      <c r="A2940" s="6"/>
    </row>
    <row r="2941" spans="1:1" ht="17" thickTop="1" thickBot="1">
      <c r="A2941" s="6"/>
    </row>
    <row r="2942" spans="1:1" ht="17" thickTop="1" thickBot="1">
      <c r="A2942" s="6"/>
    </row>
    <row r="2943" spans="1:1" ht="17" thickTop="1" thickBot="1">
      <c r="A2943" s="6"/>
    </row>
    <row r="2944" spans="1:1" ht="17" thickTop="1" thickBot="1">
      <c r="A2944" s="6"/>
    </row>
    <row r="2945" spans="1:1" ht="17" thickTop="1" thickBot="1">
      <c r="A2945" s="6"/>
    </row>
    <row r="2946" spans="1:1" ht="17" thickTop="1" thickBot="1">
      <c r="A2946" s="6"/>
    </row>
    <row r="2947" spans="1:1" ht="17" thickTop="1" thickBot="1">
      <c r="A2947" s="6"/>
    </row>
    <row r="2948" spans="1:1" ht="17" thickTop="1" thickBot="1">
      <c r="A2948" s="6"/>
    </row>
    <row r="2949" spans="1:1" ht="17" thickTop="1" thickBot="1">
      <c r="A2949" s="6"/>
    </row>
    <row r="2950" spans="1:1" ht="17" thickTop="1" thickBot="1">
      <c r="A2950" s="6"/>
    </row>
    <row r="2951" spans="1:1" ht="17" thickTop="1" thickBot="1">
      <c r="A2951" s="6"/>
    </row>
    <row r="2952" spans="1:1" ht="17" thickTop="1" thickBot="1">
      <c r="A2952" s="6"/>
    </row>
    <row r="2953" spans="1:1" ht="17" thickTop="1" thickBot="1">
      <c r="A2953" s="6"/>
    </row>
    <row r="2954" spans="1:1" ht="17" thickTop="1" thickBot="1">
      <c r="A2954" s="6"/>
    </row>
    <row r="2955" spans="1:1" ht="17" thickTop="1" thickBot="1">
      <c r="A2955" s="6"/>
    </row>
    <row r="2956" spans="1:1" ht="17" thickTop="1" thickBot="1">
      <c r="A2956" s="6"/>
    </row>
    <row r="2957" spans="1:1" ht="17" thickTop="1" thickBot="1">
      <c r="A2957" s="6"/>
    </row>
    <row r="2958" spans="1:1" ht="17" thickTop="1" thickBot="1">
      <c r="A2958" s="6"/>
    </row>
    <row r="2959" spans="1:1" ht="17" thickTop="1" thickBot="1">
      <c r="A2959" s="6"/>
    </row>
    <row r="2960" spans="1:1" ht="17" thickTop="1" thickBot="1">
      <c r="A2960" s="6"/>
    </row>
    <row r="2961" spans="1:1" ht="17" thickTop="1" thickBot="1">
      <c r="A2961" s="6"/>
    </row>
    <row r="2962" spans="1:1" ht="17" thickTop="1" thickBot="1">
      <c r="A2962" s="6"/>
    </row>
    <row r="2963" spans="1:1" ht="17" thickTop="1" thickBot="1">
      <c r="A2963" s="6"/>
    </row>
    <row r="2964" spans="1:1" ht="17" thickTop="1" thickBot="1">
      <c r="A2964" s="6"/>
    </row>
    <row r="2965" spans="1:1" ht="17" thickTop="1" thickBot="1">
      <c r="A2965" s="6"/>
    </row>
    <row r="2966" spans="1:1" ht="17" thickTop="1" thickBot="1">
      <c r="A2966" s="6"/>
    </row>
    <row r="2967" spans="1:1" ht="17" thickTop="1" thickBot="1">
      <c r="A2967" s="6"/>
    </row>
    <row r="2968" spans="1:1" ht="17" thickTop="1" thickBot="1">
      <c r="A2968" s="6"/>
    </row>
    <row r="2969" spans="1:1" ht="17" thickTop="1" thickBot="1">
      <c r="A2969" s="6"/>
    </row>
    <row r="2970" spans="1:1" ht="17" thickTop="1" thickBot="1">
      <c r="A2970" s="6"/>
    </row>
    <row r="2971" spans="1:1" ht="17" thickTop="1" thickBot="1">
      <c r="A2971" s="6"/>
    </row>
    <row r="2972" spans="1:1" ht="17" thickTop="1" thickBot="1">
      <c r="A2972" s="6"/>
    </row>
    <row r="2973" spans="1:1" ht="17" thickTop="1" thickBot="1">
      <c r="A2973" s="6"/>
    </row>
    <row r="2974" spans="1:1" ht="17" thickTop="1" thickBot="1">
      <c r="A2974" s="6"/>
    </row>
    <row r="2975" spans="1:1" ht="17" thickTop="1" thickBot="1">
      <c r="A2975" s="6"/>
    </row>
    <row r="2976" spans="1:1" ht="17" thickTop="1" thickBot="1">
      <c r="A2976" s="6"/>
    </row>
    <row r="2977" spans="1:1" ht="17" thickTop="1" thickBot="1">
      <c r="A2977" s="6"/>
    </row>
    <row r="2978" spans="1:1" ht="17" thickTop="1" thickBot="1">
      <c r="A2978" s="6"/>
    </row>
    <row r="2979" spans="1:1" ht="17" thickTop="1" thickBot="1">
      <c r="A2979" s="6"/>
    </row>
    <row r="2980" spans="1:1" ht="17" thickTop="1" thickBot="1">
      <c r="A2980" s="6"/>
    </row>
    <row r="2981" spans="1:1" ht="17" thickTop="1" thickBot="1">
      <c r="A2981" s="6"/>
    </row>
    <row r="2982" spans="1:1" ht="17" thickTop="1" thickBot="1">
      <c r="A2982" s="6"/>
    </row>
    <row r="2983" spans="1:1" ht="17" thickTop="1" thickBot="1">
      <c r="A2983" s="6"/>
    </row>
    <row r="2984" spans="1:1" ht="17" thickTop="1" thickBot="1">
      <c r="A2984" s="6"/>
    </row>
    <row r="2985" spans="1:1" ht="17" thickTop="1" thickBot="1">
      <c r="A2985" s="6"/>
    </row>
    <row r="2986" spans="1:1" ht="17" thickTop="1" thickBot="1">
      <c r="A2986" s="6"/>
    </row>
    <row r="2987" spans="1:1" ht="17" thickTop="1" thickBot="1">
      <c r="A2987" s="6"/>
    </row>
    <row r="2988" spans="1:1" ht="17" thickTop="1" thickBot="1">
      <c r="A2988" s="6"/>
    </row>
    <row r="2989" spans="1:1" ht="17" thickTop="1" thickBot="1">
      <c r="A2989" s="6"/>
    </row>
    <row r="2990" spans="1:1" ht="17" thickTop="1" thickBot="1">
      <c r="A2990" s="6"/>
    </row>
    <row r="2991" spans="1:1" ht="17" thickTop="1" thickBot="1">
      <c r="A2991" s="6"/>
    </row>
    <row r="2992" spans="1:1" ht="17" thickTop="1" thickBot="1">
      <c r="A2992" s="6"/>
    </row>
    <row r="2993" spans="1:1" ht="17" thickTop="1" thickBot="1">
      <c r="A2993" s="6"/>
    </row>
    <row r="2994" spans="1:1" ht="17" thickTop="1" thickBot="1">
      <c r="A2994" s="6"/>
    </row>
    <row r="2995" spans="1:1" ht="17" thickTop="1" thickBot="1">
      <c r="A2995" s="6"/>
    </row>
    <row r="2996" spans="1:1" ht="17" thickTop="1" thickBot="1">
      <c r="A2996" s="6"/>
    </row>
    <row r="2997" spans="1:1" ht="17" thickTop="1" thickBot="1">
      <c r="A2997" s="6"/>
    </row>
    <row r="2998" spans="1:1" ht="17" thickTop="1" thickBot="1">
      <c r="A2998" s="6"/>
    </row>
    <row r="2999" spans="1:1" ht="17" thickTop="1" thickBot="1">
      <c r="A2999" s="6"/>
    </row>
    <row r="3000" spans="1:1" ht="17" thickTop="1" thickBot="1">
      <c r="A3000" s="6"/>
    </row>
    <row r="3001" spans="1:1" ht="17" thickTop="1" thickBot="1">
      <c r="A3001" s="6"/>
    </row>
    <row r="3002" spans="1:1" ht="17" thickTop="1" thickBot="1">
      <c r="A3002" s="6"/>
    </row>
    <row r="3003" spans="1:1" ht="17" thickTop="1" thickBot="1">
      <c r="A3003" s="6"/>
    </row>
    <row r="3004" spans="1:1" ht="17" thickTop="1" thickBot="1">
      <c r="A3004" s="6"/>
    </row>
    <row r="3005" spans="1:1" ht="17" thickTop="1" thickBot="1">
      <c r="A3005" s="6"/>
    </row>
    <row r="3006" spans="1:1" ht="17" thickTop="1" thickBot="1">
      <c r="A3006" s="6"/>
    </row>
    <row r="3007" spans="1:1" ht="17" thickTop="1" thickBot="1">
      <c r="A3007" s="6"/>
    </row>
    <row r="3008" spans="1:1" ht="17" thickTop="1" thickBot="1">
      <c r="A3008" s="6"/>
    </row>
    <row r="3009" spans="1:1" ht="17" thickTop="1" thickBot="1">
      <c r="A3009" s="6"/>
    </row>
    <row r="3010" spans="1:1" ht="17" thickTop="1" thickBot="1">
      <c r="A3010" s="6"/>
    </row>
    <row r="3011" spans="1:1" ht="17" thickTop="1" thickBot="1">
      <c r="A3011" s="6"/>
    </row>
    <row r="3012" spans="1:1" ht="17" thickTop="1" thickBot="1">
      <c r="A3012" s="6"/>
    </row>
    <row r="3013" spans="1:1" ht="17" thickTop="1" thickBot="1">
      <c r="A3013" s="6"/>
    </row>
    <row r="3014" spans="1:1" ht="17" thickTop="1" thickBot="1">
      <c r="A3014" s="6"/>
    </row>
    <row r="3015" spans="1:1" ht="17" thickTop="1" thickBot="1">
      <c r="A3015" s="6"/>
    </row>
    <row r="3016" spans="1:1" ht="17" thickTop="1" thickBot="1">
      <c r="A3016" s="6"/>
    </row>
    <row r="3017" spans="1:1" ht="17" thickTop="1" thickBot="1">
      <c r="A3017" s="6"/>
    </row>
    <row r="3018" spans="1:1" ht="17" thickTop="1" thickBot="1">
      <c r="A3018" s="6"/>
    </row>
    <row r="3019" spans="1:1" ht="17" thickTop="1" thickBot="1">
      <c r="A3019" s="6"/>
    </row>
    <row r="3020" spans="1:1" ht="17" thickTop="1" thickBot="1">
      <c r="A3020" s="6"/>
    </row>
    <row r="3021" spans="1:1" ht="17" thickTop="1" thickBot="1">
      <c r="A3021" s="6"/>
    </row>
    <row r="3022" spans="1:1" ht="17" thickTop="1" thickBot="1">
      <c r="A3022" s="6"/>
    </row>
    <row r="3023" spans="1:1" ht="17" thickTop="1" thickBot="1">
      <c r="A3023" s="6"/>
    </row>
    <row r="3024" spans="1:1" ht="17" thickTop="1" thickBot="1">
      <c r="A3024" s="6"/>
    </row>
    <row r="3025" spans="1:1" ht="17" thickTop="1" thickBot="1">
      <c r="A3025" s="6"/>
    </row>
    <row r="3026" spans="1:1" ht="17" thickTop="1" thickBot="1">
      <c r="A3026" s="6"/>
    </row>
    <row r="3027" spans="1:1" ht="17" thickTop="1" thickBot="1">
      <c r="A3027" s="6"/>
    </row>
    <row r="3028" spans="1:1" ht="17" thickTop="1" thickBot="1">
      <c r="A3028" s="6"/>
    </row>
    <row r="3029" spans="1:1" ht="17" thickTop="1" thickBot="1">
      <c r="A3029" s="6"/>
    </row>
    <row r="3030" spans="1:1" ht="17" thickTop="1" thickBot="1">
      <c r="A3030" s="6"/>
    </row>
    <row r="3031" spans="1:1" ht="17" thickTop="1" thickBot="1">
      <c r="A3031" s="6"/>
    </row>
    <row r="3032" spans="1:1" ht="17" thickTop="1" thickBot="1">
      <c r="A3032" s="6"/>
    </row>
    <row r="3033" spans="1:1" ht="17" thickTop="1" thickBot="1">
      <c r="A3033" s="6"/>
    </row>
    <row r="3034" spans="1:1" ht="17" thickTop="1" thickBot="1">
      <c r="A3034" s="6"/>
    </row>
    <row r="3035" spans="1:1" ht="17" thickTop="1" thickBot="1">
      <c r="A3035" s="6"/>
    </row>
    <row r="3036" spans="1:1" ht="17" thickTop="1" thickBot="1">
      <c r="A3036" s="6"/>
    </row>
    <row r="3037" spans="1:1" ht="17" thickTop="1" thickBot="1">
      <c r="A3037" s="6"/>
    </row>
    <row r="3038" spans="1:1" ht="17" thickTop="1" thickBot="1">
      <c r="A3038" s="6"/>
    </row>
    <row r="3039" spans="1:1" ht="17" thickTop="1" thickBot="1">
      <c r="A3039" s="6"/>
    </row>
    <row r="3040" spans="1:1" ht="17" thickTop="1" thickBot="1">
      <c r="A3040" s="6"/>
    </row>
    <row r="3041" spans="1:1" ht="17" thickTop="1" thickBot="1">
      <c r="A3041" s="6"/>
    </row>
    <row r="3042" spans="1:1" ht="17" thickTop="1" thickBot="1">
      <c r="A3042" s="6"/>
    </row>
    <row r="3043" spans="1:1" ht="17" thickTop="1" thickBot="1">
      <c r="A3043" s="6"/>
    </row>
    <row r="3044" spans="1:1" ht="17" thickTop="1" thickBot="1">
      <c r="A3044" s="6"/>
    </row>
    <row r="3045" spans="1:1" ht="17" thickTop="1" thickBot="1">
      <c r="A3045" s="6"/>
    </row>
    <row r="3046" spans="1:1" ht="17" thickTop="1" thickBot="1">
      <c r="A3046" s="6"/>
    </row>
    <row r="3047" spans="1:1" ht="17" thickTop="1" thickBot="1">
      <c r="A3047" s="6"/>
    </row>
    <row r="3048" spans="1:1" ht="17" thickTop="1" thickBot="1">
      <c r="A3048" s="6"/>
    </row>
    <row r="3049" spans="1:1" ht="17" thickTop="1" thickBot="1">
      <c r="A3049" s="6"/>
    </row>
    <row r="3050" spans="1:1" ht="17" thickTop="1" thickBot="1">
      <c r="A3050" s="6"/>
    </row>
    <row r="3051" spans="1:1" ht="17" thickTop="1" thickBot="1">
      <c r="A3051" s="6"/>
    </row>
    <row r="3052" spans="1:1" ht="17" thickTop="1" thickBot="1">
      <c r="A3052" s="6"/>
    </row>
    <row r="3053" spans="1:1" ht="17" thickTop="1" thickBot="1">
      <c r="A3053" s="6"/>
    </row>
    <row r="3054" spans="1:1" ht="17" thickTop="1" thickBot="1">
      <c r="A3054" s="6"/>
    </row>
    <row r="3055" spans="1:1" ht="17" thickTop="1" thickBot="1">
      <c r="A3055" s="6"/>
    </row>
    <row r="3056" spans="1:1" ht="17" thickTop="1" thickBot="1">
      <c r="A3056" s="6"/>
    </row>
    <row r="3057" spans="1:1" ht="17" thickTop="1" thickBot="1">
      <c r="A3057" s="6"/>
    </row>
    <row r="3058" spans="1:1" ht="17" thickTop="1" thickBot="1">
      <c r="A3058" s="6"/>
    </row>
    <row r="3059" spans="1:1" ht="17" thickTop="1" thickBot="1">
      <c r="A3059" s="6"/>
    </row>
    <row r="3060" spans="1:1" ht="17" thickTop="1" thickBot="1">
      <c r="A3060" s="6"/>
    </row>
    <row r="3061" spans="1:1" ht="17" thickTop="1" thickBot="1">
      <c r="A3061" s="6"/>
    </row>
    <row r="3062" spans="1:1" ht="17" thickTop="1" thickBot="1">
      <c r="A3062" s="6"/>
    </row>
    <row r="3063" spans="1:1" ht="17" thickTop="1" thickBot="1">
      <c r="A3063" s="6"/>
    </row>
    <row r="3064" spans="1:1" ht="17" thickTop="1" thickBot="1">
      <c r="A3064" s="6"/>
    </row>
    <row r="3065" spans="1:1" ht="17" thickTop="1" thickBot="1">
      <c r="A3065" s="6"/>
    </row>
    <row r="3066" spans="1:1" ht="17" thickTop="1" thickBot="1">
      <c r="A3066" s="6"/>
    </row>
    <row r="3067" spans="1:1" ht="17" thickTop="1" thickBot="1">
      <c r="A3067" s="6"/>
    </row>
    <row r="3068" spans="1:1" ht="17" thickTop="1" thickBot="1">
      <c r="A3068" s="6"/>
    </row>
    <row r="3069" spans="1:1" ht="17" thickTop="1" thickBot="1">
      <c r="A3069" s="6"/>
    </row>
    <row r="3070" spans="1:1" ht="17" thickTop="1" thickBot="1">
      <c r="A3070" s="6"/>
    </row>
    <row r="3071" spans="1:1" ht="17" thickTop="1" thickBot="1">
      <c r="A3071" s="6"/>
    </row>
    <row r="3072" spans="1:1" ht="17" thickTop="1" thickBot="1">
      <c r="A3072" s="6"/>
    </row>
    <row r="3073" spans="1:1" ht="17" thickTop="1" thickBot="1">
      <c r="A3073" s="6"/>
    </row>
    <row r="3074" spans="1:1" ht="17" thickTop="1" thickBot="1">
      <c r="A3074" s="6"/>
    </row>
    <row r="3075" spans="1:1" ht="17" thickTop="1" thickBot="1">
      <c r="A3075" s="6"/>
    </row>
    <row r="3076" spans="1:1" ht="17" thickTop="1" thickBot="1">
      <c r="A3076" s="6"/>
    </row>
    <row r="3077" spans="1:1" ht="17" thickTop="1" thickBot="1">
      <c r="A3077" s="6"/>
    </row>
    <row r="3078" spans="1:1" ht="17" thickTop="1" thickBot="1">
      <c r="A3078" s="6"/>
    </row>
    <row r="3079" spans="1:1" ht="17" thickTop="1" thickBot="1">
      <c r="A3079" s="6"/>
    </row>
    <row r="3080" spans="1:1" ht="17" thickTop="1" thickBot="1">
      <c r="A3080" s="6"/>
    </row>
    <row r="3081" spans="1:1" ht="17" thickTop="1" thickBot="1">
      <c r="A3081" s="6"/>
    </row>
    <row r="3082" spans="1:1" ht="17" thickTop="1" thickBot="1">
      <c r="A3082" s="6"/>
    </row>
    <row r="3083" spans="1:1" ht="17" thickTop="1" thickBot="1">
      <c r="A3083" s="6"/>
    </row>
    <row r="3084" spans="1:1" ht="17" thickTop="1" thickBot="1">
      <c r="A3084" s="6"/>
    </row>
    <row r="3085" spans="1:1" ht="17" thickTop="1" thickBot="1">
      <c r="A3085" s="6"/>
    </row>
    <row r="3086" spans="1:1" ht="17" thickTop="1" thickBot="1">
      <c r="A3086" s="6"/>
    </row>
    <row r="3087" spans="1:1" ht="17" thickTop="1" thickBot="1">
      <c r="A3087" s="6"/>
    </row>
    <row r="3088" spans="1:1" ht="17" thickTop="1" thickBot="1">
      <c r="A3088" s="6"/>
    </row>
    <row r="3089" spans="1:1" ht="17" thickTop="1" thickBot="1">
      <c r="A3089" s="6"/>
    </row>
    <row r="3090" spans="1:1" ht="17" thickTop="1" thickBot="1">
      <c r="A3090" s="6"/>
    </row>
    <row r="3091" spans="1:1" ht="17" thickTop="1" thickBot="1">
      <c r="A3091" s="6"/>
    </row>
    <row r="3092" spans="1:1" ht="17" thickTop="1" thickBot="1">
      <c r="A3092" s="6"/>
    </row>
    <row r="3093" spans="1:1" ht="17" thickTop="1" thickBot="1">
      <c r="A3093" s="6"/>
    </row>
    <row r="3094" spans="1:1" ht="17" thickTop="1" thickBot="1">
      <c r="A3094" s="6"/>
    </row>
    <row r="3095" spans="1:1" ht="17" thickTop="1" thickBot="1">
      <c r="A3095" s="6"/>
    </row>
    <row r="3096" spans="1:1" ht="17" thickTop="1" thickBot="1">
      <c r="A3096" s="6"/>
    </row>
    <row r="3097" spans="1:1" ht="17" thickTop="1" thickBot="1">
      <c r="A3097" s="6"/>
    </row>
    <row r="3098" spans="1:1" ht="17" thickTop="1" thickBot="1">
      <c r="A3098" s="6"/>
    </row>
    <row r="3099" spans="1:1" ht="17" thickTop="1" thickBot="1">
      <c r="A3099" s="6"/>
    </row>
    <row r="3100" spans="1:1" ht="17" thickTop="1" thickBot="1">
      <c r="A3100" s="6"/>
    </row>
    <row r="3101" spans="1:1" ht="17" thickTop="1" thickBot="1">
      <c r="A3101" s="6"/>
    </row>
    <row r="3102" spans="1:1" ht="17" thickTop="1" thickBot="1">
      <c r="A3102" s="6"/>
    </row>
    <row r="3103" spans="1:1" ht="17" thickTop="1" thickBot="1">
      <c r="A3103" s="6"/>
    </row>
    <row r="3104" spans="1:1" ht="17" thickTop="1" thickBot="1">
      <c r="A3104" s="6"/>
    </row>
    <row r="3105" spans="1:1" ht="17" thickTop="1" thickBot="1">
      <c r="A3105" s="6"/>
    </row>
    <row r="3106" spans="1:1" ht="17" thickTop="1" thickBot="1">
      <c r="A3106" s="6"/>
    </row>
    <row r="3107" spans="1:1" ht="17" thickTop="1" thickBot="1">
      <c r="A3107" s="6"/>
    </row>
    <row r="3108" spans="1:1" ht="17" thickTop="1" thickBot="1">
      <c r="A3108" s="6"/>
    </row>
    <row r="3109" spans="1:1" ht="17" thickTop="1" thickBot="1">
      <c r="A3109" s="6"/>
    </row>
    <row r="3110" spans="1:1" ht="17" thickTop="1" thickBot="1">
      <c r="A3110" s="6"/>
    </row>
    <row r="3111" spans="1:1" ht="17" thickTop="1" thickBot="1">
      <c r="A3111" s="6"/>
    </row>
    <row r="3112" spans="1:1" ht="17" thickTop="1" thickBot="1">
      <c r="A3112" s="6"/>
    </row>
    <row r="3113" spans="1:1" ht="17" thickTop="1" thickBot="1">
      <c r="A3113" s="6"/>
    </row>
    <row r="3114" spans="1:1" ht="17" thickTop="1" thickBot="1">
      <c r="A3114" s="6"/>
    </row>
    <row r="3115" spans="1:1" ht="17" thickTop="1" thickBot="1">
      <c r="A3115" s="6"/>
    </row>
    <row r="3116" spans="1:1" ht="17" thickTop="1" thickBot="1">
      <c r="A3116" s="6"/>
    </row>
    <row r="3117" spans="1:1" ht="17" thickTop="1" thickBot="1">
      <c r="A3117" s="6"/>
    </row>
    <row r="3118" spans="1:1" ht="17" thickTop="1" thickBot="1">
      <c r="A3118" s="6"/>
    </row>
    <row r="3119" spans="1:1" ht="17" thickTop="1" thickBot="1">
      <c r="A3119" s="6"/>
    </row>
    <row r="3120" spans="1:1" ht="17" thickTop="1" thickBot="1">
      <c r="A3120" s="6"/>
    </row>
    <row r="3121" spans="1:1" ht="17" thickTop="1" thickBot="1">
      <c r="A3121" s="6"/>
    </row>
    <row r="3122" spans="1:1" ht="17" thickTop="1" thickBot="1">
      <c r="A3122" s="6"/>
    </row>
    <row r="3123" spans="1:1" ht="17" thickTop="1" thickBot="1">
      <c r="A3123" s="6"/>
    </row>
    <row r="3124" spans="1:1" ht="17" thickTop="1" thickBot="1">
      <c r="A3124" s="6"/>
    </row>
    <row r="3125" spans="1:1" ht="17" thickTop="1" thickBot="1">
      <c r="A3125" s="6"/>
    </row>
    <row r="3126" spans="1:1" ht="17" thickTop="1" thickBot="1">
      <c r="A3126" s="6"/>
    </row>
    <row r="3127" spans="1:1" ht="17" thickTop="1" thickBot="1">
      <c r="A3127" s="6"/>
    </row>
    <row r="3128" spans="1:1" ht="17" thickTop="1" thickBot="1">
      <c r="A3128" s="6"/>
    </row>
    <row r="3129" spans="1:1" ht="17" thickTop="1" thickBot="1">
      <c r="A3129" s="6"/>
    </row>
    <row r="3130" spans="1:1" ht="17" thickTop="1" thickBot="1">
      <c r="A3130" s="6"/>
    </row>
    <row r="3131" spans="1:1" ht="17" thickTop="1" thickBot="1">
      <c r="A3131" s="6"/>
    </row>
    <row r="3132" spans="1:1" ht="17" thickTop="1" thickBot="1">
      <c r="A3132" s="6"/>
    </row>
    <row r="3133" spans="1:1" ht="17" thickTop="1" thickBot="1">
      <c r="A3133" s="6"/>
    </row>
    <row r="3134" spans="1:1" ht="17" thickTop="1" thickBot="1">
      <c r="A3134" s="6"/>
    </row>
    <row r="3135" spans="1:1" ht="17" thickTop="1" thickBot="1">
      <c r="A3135" s="6"/>
    </row>
    <row r="3136" spans="1:1" ht="17" thickTop="1" thickBot="1">
      <c r="A3136" s="6"/>
    </row>
    <row r="3137" spans="1:1" ht="17" thickTop="1" thickBot="1">
      <c r="A3137" s="6"/>
    </row>
    <row r="3138" spans="1:1" ht="17" thickTop="1" thickBot="1">
      <c r="A3138" s="6"/>
    </row>
    <row r="3139" spans="1:1" ht="17" thickTop="1" thickBot="1">
      <c r="A3139" s="6"/>
    </row>
    <row r="3140" spans="1:1" ht="17" thickTop="1" thickBot="1">
      <c r="A3140" s="6"/>
    </row>
    <row r="3141" spans="1:1" ht="17" thickTop="1" thickBot="1">
      <c r="A3141" s="6"/>
    </row>
    <row r="3142" spans="1:1" ht="17" thickTop="1" thickBot="1">
      <c r="A3142" s="6"/>
    </row>
    <row r="3143" spans="1:1" ht="17" thickTop="1" thickBot="1">
      <c r="A3143" s="6"/>
    </row>
    <row r="3144" spans="1:1" ht="17" thickTop="1" thickBot="1">
      <c r="A3144" s="6"/>
    </row>
    <row r="3145" spans="1:1" ht="17" thickTop="1" thickBot="1">
      <c r="A3145" s="6"/>
    </row>
    <row r="3146" spans="1:1" ht="17" thickTop="1" thickBot="1">
      <c r="A3146" s="6"/>
    </row>
    <row r="3147" spans="1:1" ht="17" thickTop="1" thickBot="1">
      <c r="A3147" s="6"/>
    </row>
    <row r="3148" spans="1:1" ht="17" thickTop="1" thickBot="1">
      <c r="A3148" s="6"/>
    </row>
    <row r="3149" spans="1:1" ht="17" thickTop="1" thickBot="1">
      <c r="A3149" s="6"/>
    </row>
    <row r="3150" spans="1:1" ht="17" thickTop="1" thickBot="1">
      <c r="A3150" s="6"/>
    </row>
    <row r="3151" spans="1:1" ht="17" thickTop="1" thickBot="1">
      <c r="A3151" s="6"/>
    </row>
    <row r="3152" spans="1:1" ht="17" thickTop="1" thickBot="1">
      <c r="A3152" s="6"/>
    </row>
    <row r="3153" spans="1:1" ht="17" thickTop="1" thickBot="1">
      <c r="A3153" s="6"/>
    </row>
    <row r="3154" spans="1:1" ht="17" thickTop="1" thickBot="1">
      <c r="A3154" s="6"/>
    </row>
    <row r="3155" spans="1:1" ht="17" thickTop="1" thickBot="1">
      <c r="A3155" s="6"/>
    </row>
    <row r="3156" spans="1:1" ht="17" thickTop="1" thickBot="1">
      <c r="A3156" s="6"/>
    </row>
    <row r="3157" spans="1:1" ht="17" thickTop="1" thickBot="1">
      <c r="A3157" s="6"/>
    </row>
    <row r="3158" spans="1:1" ht="17" thickTop="1" thickBot="1">
      <c r="A3158" s="6"/>
    </row>
    <row r="3159" spans="1:1" ht="17" thickTop="1" thickBot="1">
      <c r="A3159" s="6"/>
    </row>
    <row r="3160" spans="1:1" ht="17" thickTop="1" thickBot="1">
      <c r="A3160" s="6"/>
    </row>
    <row r="3161" spans="1:1" ht="17" thickTop="1" thickBot="1">
      <c r="A3161" s="6"/>
    </row>
    <row r="3162" spans="1:1" ht="17" thickTop="1" thickBot="1">
      <c r="A3162" s="6"/>
    </row>
    <row r="3163" spans="1:1" ht="17" thickTop="1" thickBot="1">
      <c r="A3163" s="6"/>
    </row>
    <row r="3164" spans="1:1" ht="17" thickTop="1" thickBot="1">
      <c r="A3164" s="6"/>
    </row>
    <row r="3165" spans="1:1" ht="17" thickTop="1" thickBot="1">
      <c r="A3165" s="6"/>
    </row>
    <row r="3166" spans="1:1" ht="17" thickTop="1" thickBot="1">
      <c r="A3166" s="6"/>
    </row>
    <row r="3167" spans="1:1" ht="17" thickTop="1" thickBot="1">
      <c r="A3167" s="6"/>
    </row>
    <row r="3168" spans="1:1" ht="17" thickTop="1" thickBot="1">
      <c r="A3168" s="6"/>
    </row>
    <row r="3169" spans="1:1" ht="17" thickTop="1" thickBot="1">
      <c r="A3169" s="6"/>
    </row>
    <row r="3170" spans="1:1" ht="17" thickTop="1" thickBot="1">
      <c r="A3170" s="6"/>
    </row>
    <row r="3171" spans="1:1" ht="17" thickTop="1" thickBot="1">
      <c r="A3171" s="6"/>
    </row>
    <row r="3172" spans="1:1" ht="17" thickTop="1" thickBot="1">
      <c r="A3172" s="6"/>
    </row>
    <row r="3173" spans="1:1" ht="17" thickTop="1" thickBot="1">
      <c r="A3173" s="6"/>
    </row>
    <row r="3174" spans="1:1" ht="17" thickTop="1" thickBot="1">
      <c r="A3174" s="6"/>
    </row>
    <row r="3175" spans="1:1" ht="17" thickTop="1" thickBot="1">
      <c r="A3175" s="6"/>
    </row>
    <row r="3176" spans="1:1" ht="17" thickTop="1" thickBot="1">
      <c r="A3176" s="6"/>
    </row>
    <row r="3177" spans="1:1" ht="17" thickTop="1" thickBot="1">
      <c r="A3177" s="6"/>
    </row>
    <row r="3178" spans="1:1" ht="17" thickTop="1" thickBot="1">
      <c r="A3178" s="6"/>
    </row>
    <row r="3179" spans="1:1" ht="17" thickTop="1" thickBot="1">
      <c r="A3179" s="6"/>
    </row>
    <row r="3180" spans="1:1" ht="17" thickTop="1" thickBot="1">
      <c r="A3180" s="6"/>
    </row>
    <row r="3181" spans="1:1" ht="17" thickTop="1" thickBot="1">
      <c r="A3181" s="6"/>
    </row>
    <row r="3182" spans="1:1" ht="17" thickTop="1" thickBot="1">
      <c r="A3182" s="6"/>
    </row>
    <row r="3183" spans="1:1" ht="17" thickTop="1" thickBot="1">
      <c r="A3183" s="6"/>
    </row>
    <row r="3184" spans="1:1" ht="17" thickTop="1" thickBot="1">
      <c r="A3184" s="6"/>
    </row>
    <row r="3185" spans="1:1" ht="17" thickTop="1" thickBot="1">
      <c r="A3185" s="6"/>
    </row>
    <row r="3186" spans="1:1" ht="17" thickTop="1" thickBot="1">
      <c r="A3186" s="6"/>
    </row>
    <row r="3187" spans="1:1" ht="17" thickTop="1" thickBot="1">
      <c r="A3187" s="6"/>
    </row>
    <row r="3188" spans="1:1" ht="17" thickTop="1" thickBot="1">
      <c r="A3188" s="6"/>
    </row>
    <row r="3189" spans="1:1" ht="17" thickTop="1" thickBot="1">
      <c r="A3189" s="6"/>
    </row>
    <row r="3190" spans="1:1" ht="17" thickTop="1" thickBot="1">
      <c r="A3190" s="6"/>
    </row>
    <row r="3191" spans="1:1" ht="17" thickTop="1" thickBot="1">
      <c r="A3191" s="6"/>
    </row>
    <row r="3192" spans="1:1" ht="17" thickTop="1" thickBot="1">
      <c r="A3192" s="6"/>
    </row>
    <row r="3193" spans="1:1" ht="17" thickTop="1" thickBot="1">
      <c r="A3193" s="6"/>
    </row>
    <row r="3194" spans="1:1" ht="17" thickTop="1" thickBot="1">
      <c r="A3194" s="6"/>
    </row>
    <row r="3195" spans="1:1" ht="17" thickTop="1" thickBot="1">
      <c r="A3195" s="6"/>
    </row>
    <row r="3196" spans="1:1" ht="17" thickTop="1" thickBot="1">
      <c r="A3196" s="6"/>
    </row>
    <row r="3197" spans="1:1" ht="17" thickTop="1" thickBot="1">
      <c r="A3197" s="6"/>
    </row>
    <row r="3198" spans="1:1" ht="17" thickTop="1" thickBot="1">
      <c r="A3198" s="6"/>
    </row>
    <row r="3199" spans="1:1" ht="17" thickTop="1" thickBot="1">
      <c r="A3199" s="6"/>
    </row>
    <row r="3200" spans="1:1" ht="17" thickTop="1" thickBot="1">
      <c r="A3200" s="6"/>
    </row>
    <row r="3201" spans="1:1" ht="17" thickTop="1" thickBot="1">
      <c r="A3201" s="6"/>
    </row>
    <row r="3202" spans="1:1" ht="17" thickTop="1" thickBot="1">
      <c r="A3202" s="6"/>
    </row>
    <row r="3203" spans="1:1" ht="17" thickTop="1" thickBot="1">
      <c r="A3203" s="6"/>
    </row>
    <row r="3204" spans="1:1" ht="17" thickTop="1" thickBot="1">
      <c r="A3204" s="6"/>
    </row>
    <row r="3205" spans="1:1" ht="17" thickTop="1" thickBot="1">
      <c r="A3205" s="6"/>
    </row>
    <row r="3206" spans="1:1" ht="17" thickTop="1" thickBot="1">
      <c r="A3206" s="6"/>
    </row>
    <row r="3207" spans="1:1" ht="17" thickTop="1" thickBot="1">
      <c r="A3207" s="6"/>
    </row>
    <row r="3208" spans="1:1" ht="17" thickTop="1" thickBot="1">
      <c r="A3208" s="6"/>
    </row>
    <row r="3209" spans="1:1" ht="17" thickTop="1" thickBot="1">
      <c r="A3209" s="6"/>
    </row>
    <row r="3210" spans="1:1" ht="17" thickTop="1" thickBot="1">
      <c r="A3210" s="6"/>
    </row>
    <row r="3211" spans="1:1" ht="17" thickTop="1" thickBot="1">
      <c r="A3211" s="6"/>
    </row>
    <row r="3212" spans="1:1" ht="17" thickTop="1" thickBot="1">
      <c r="A3212" s="6"/>
    </row>
    <row r="3213" spans="1:1" ht="17" thickTop="1" thickBot="1">
      <c r="A3213" s="6"/>
    </row>
    <row r="3214" spans="1:1" ht="17" thickTop="1" thickBot="1">
      <c r="A3214" s="6"/>
    </row>
    <row r="3215" spans="1:1" ht="17" thickTop="1" thickBot="1">
      <c r="A3215" s="6"/>
    </row>
    <row r="3216" spans="1:1" ht="17" thickTop="1" thickBot="1">
      <c r="A3216" s="6"/>
    </row>
    <row r="3217" spans="1:1" ht="17" thickTop="1" thickBot="1">
      <c r="A3217" s="6"/>
    </row>
    <row r="3218" spans="1:1" ht="17" thickTop="1" thickBot="1">
      <c r="A3218" s="6"/>
    </row>
    <row r="3219" spans="1:1" ht="17" thickTop="1" thickBot="1">
      <c r="A3219" s="6"/>
    </row>
    <row r="3220" spans="1:1" ht="17" thickTop="1" thickBot="1">
      <c r="A3220" s="6"/>
    </row>
    <row r="3221" spans="1:1" ht="17" thickTop="1" thickBot="1">
      <c r="A3221" s="6"/>
    </row>
    <row r="3222" spans="1:1" ht="17" thickTop="1" thickBot="1">
      <c r="A3222" s="6"/>
    </row>
    <row r="3223" spans="1:1" ht="17" thickTop="1" thickBot="1">
      <c r="A3223" s="6"/>
    </row>
    <row r="3224" spans="1:1" ht="17" thickTop="1" thickBot="1">
      <c r="A3224" s="6"/>
    </row>
    <row r="3225" spans="1:1" ht="17" thickTop="1" thickBot="1">
      <c r="A3225" s="6"/>
    </row>
    <row r="3226" spans="1:1" ht="17" thickTop="1" thickBot="1">
      <c r="A3226" s="6"/>
    </row>
    <row r="3227" spans="1:1" ht="17" thickTop="1" thickBot="1">
      <c r="A3227" s="6"/>
    </row>
    <row r="3228" spans="1:1" ht="17" thickTop="1" thickBot="1">
      <c r="A3228" s="6"/>
    </row>
    <row r="3229" spans="1:1" ht="17" thickTop="1" thickBot="1">
      <c r="A3229" s="6"/>
    </row>
    <row r="3230" spans="1:1" ht="17" thickTop="1" thickBot="1">
      <c r="A3230" s="6"/>
    </row>
    <row r="3231" spans="1:1" ht="17" thickTop="1" thickBot="1">
      <c r="A3231" s="6"/>
    </row>
    <row r="3232" spans="1:1" ht="17" thickTop="1" thickBot="1">
      <c r="A3232" s="6"/>
    </row>
    <row r="3233" spans="1:1" ht="17" thickTop="1" thickBot="1">
      <c r="A3233" s="6"/>
    </row>
    <row r="3234" spans="1:1" ht="17" thickTop="1" thickBot="1">
      <c r="A3234" s="6"/>
    </row>
    <row r="3235" spans="1:1" ht="17" thickTop="1" thickBot="1">
      <c r="A3235" s="6"/>
    </row>
    <row r="3236" spans="1:1" ht="17" thickTop="1" thickBot="1">
      <c r="A3236" s="6"/>
    </row>
    <row r="3237" spans="1:1" ht="17" thickTop="1" thickBot="1">
      <c r="A3237" s="6"/>
    </row>
    <row r="3238" spans="1:1" ht="17" thickTop="1" thickBot="1">
      <c r="A3238" s="6"/>
    </row>
    <row r="3239" spans="1:1" ht="17" thickTop="1" thickBot="1">
      <c r="A3239" s="6"/>
    </row>
    <row r="3240" spans="1:1" ht="17" thickTop="1" thickBot="1">
      <c r="A3240" s="6"/>
    </row>
    <row r="3241" spans="1:1" ht="17" thickTop="1" thickBot="1">
      <c r="A3241" s="6"/>
    </row>
    <row r="3242" spans="1:1" ht="17" thickTop="1" thickBot="1">
      <c r="A3242" s="6"/>
    </row>
    <row r="3243" spans="1:1" ht="17" thickTop="1" thickBot="1">
      <c r="A3243" s="6"/>
    </row>
    <row r="3244" spans="1:1" ht="17" thickTop="1" thickBot="1">
      <c r="A3244" s="6"/>
    </row>
    <row r="3245" spans="1:1" ht="17" thickTop="1" thickBot="1">
      <c r="A3245" s="6"/>
    </row>
    <row r="3246" spans="1:1" ht="17" thickTop="1" thickBot="1">
      <c r="A3246" s="6"/>
    </row>
    <row r="3247" spans="1:1" ht="17" thickTop="1" thickBot="1">
      <c r="A3247" s="6"/>
    </row>
    <row r="3248" spans="1:1" ht="17" thickTop="1" thickBot="1">
      <c r="A3248" s="6"/>
    </row>
    <row r="3249" spans="1:1" ht="17" thickTop="1" thickBot="1">
      <c r="A3249" s="6"/>
    </row>
    <row r="3250" spans="1:1" ht="17" thickTop="1" thickBot="1">
      <c r="A3250" s="6"/>
    </row>
    <row r="3251" spans="1:1" ht="17" thickTop="1" thickBot="1">
      <c r="A3251" s="6"/>
    </row>
    <row r="3252" spans="1:1" ht="17" thickTop="1" thickBot="1">
      <c r="A3252" s="6"/>
    </row>
    <row r="3253" spans="1:1" ht="17" thickTop="1" thickBot="1">
      <c r="A3253" s="6"/>
    </row>
    <row r="3254" spans="1:1" ht="17" thickTop="1" thickBot="1">
      <c r="A3254" s="6"/>
    </row>
    <row r="3255" spans="1:1" ht="17" thickTop="1" thickBot="1">
      <c r="A3255" s="6"/>
    </row>
    <row r="3256" spans="1:1" ht="17" thickTop="1" thickBot="1">
      <c r="A3256" s="6"/>
    </row>
    <row r="3257" spans="1:1" ht="17" thickTop="1" thickBot="1">
      <c r="A3257" s="6"/>
    </row>
    <row r="3258" spans="1:1" ht="17" thickTop="1" thickBot="1">
      <c r="A3258" s="6"/>
    </row>
    <row r="3259" spans="1:1" ht="17" thickTop="1" thickBot="1">
      <c r="A3259" s="6"/>
    </row>
    <row r="3260" spans="1:1" ht="17" thickTop="1" thickBot="1">
      <c r="A3260" s="6"/>
    </row>
    <row r="3261" spans="1:1" ht="17" thickTop="1" thickBot="1">
      <c r="A3261" s="6"/>
    </row>
    <row r="3262" spans="1:1" ht="17" thickTop="1" thickBot="1">
      <c r="A3262" s="6"/>
    </row>
    <row r="3263" spans="1:1" ht="17" thickTop="1" thickBot="1">
      <c r="A3263" s="6"/>
    </row>
    <row r="3264" spans="1:1" ht="17" thickTop="1" thickBot="1">
      <c r="A3264" s="6"/>
    </row>
    <row r="3265" spans="1:1" ht="17" thickTop="1" thickBot="1">
      <c r="A3265" s="6"/>
    </row>
    <row r="3266" spans="1:1" ht="17" thickTop="1" thickBot="1">
      <c r="A3266" s="6"/>
    </row>
    <row r="3267" spans="1:1" ht="17" thickTop="1" thickBot="1">
      <c r="A3267" s="6"/>
    </row>
    <row r="3268" spans="1:1" ht="17" thickTop="1" thickBot="1">
      <c r="A3268" s="6"/>
    </row>
    <row r="3269" spans="1:1" ht="17" thickTop="1" thickBot="1">
      <c r="A3269" s="6"/>
    </row>
    <row r="3270" spans="1:1" ht="17" thickTop="1" thickBot="1">
      <c r="A3270" s="6"/>
    </row>
    <row r="3271" spans="1:1" ht="17" thickTop="1" thickBot="1">
      <c r="A3271" s="6"/>
    </row>
    <row r="3272" spans="1:1" ht="17" thickTop="1" thickBot="1">
      <c r="A3272" s="6"/>
    </row>
    <row r="3273" spans="1:1" ht="17" thickTop="1" thickBot="1">
      <c r="A3273" s="6"/>
    </row>
    <row r="3274" spans="1:1" ht="17" thickTop="1" thickBot="1">
      <c r="A3274" s="6"/>
    </row>
    <row r="3275" spans="1:1" ht="17" thickTop="1" thickBot="1">
      <c r="A3275" s="6"/>
    </row>
    <row r="3276" spans="1:1" ht="17" thickTop="1" thickBot="1">
      <c r="A3276" s="6"/>
    </row>
    <row r="3277" spans="1:1" ht="17" thickTop="1" thickBot="1">
      <c r="A3277" s="6"/>
    </row>
    <row r="3278" spans="1:1" ht="17" thickTop="1" thickBot="1">
      <c r="A3278" s="6"/>
    </row>
    <row r="3279" spans="1:1" ht="17" thickTop="1" thickBot="1">
      <c r="A3279" s="6"/>
    </row>
    <row r="3280" spans="1:1" ht="17" thickTop="1" thickBot="1">
      <c r="A3280" s="6"/>
    </row>
    <row r="3281" spans="1:1" ht="17" thickTop="1" thickBot="1">
      <c r="A3281" s="6"/>
    </row>
    <row r="3282" spans="1:1" ht="17" thickTop="1" thickBot="1">
      <c r="A3282" s="6"/>
    </row>
    <row r="3283" spans="1:1" ht="17" thickTop="1" thickBot="1">
      <c r="A3283" s="6"/>
    </row>
    <row r="3284" spans="1:1" ht="17" thickTop="1" thickBot="1">
      <c r="A3284" s="6"/>
    </row>
    <row r="3285" spans="1:1" ht="17" thickTop="1" thickBot="1">
      <c r="A3285" s="6"/>
    </row>
    <row r="3286" spans="1:1" ht="17" thickTop="1" thickBot="1">
      <c r="A3286" s="6"/>
    </row>
    <row r="3287" spans="1:1" ht="17" thickTop="1" thickBot="1">
      <c r="A3287" s="6"/>
    </row>
    <row r="3288" spans="1:1" ht="17" thickTop="1" thickBot="1">
      <c r="A3288" s="6"/>
    </row>
    <row r="3289" spans="1:1" ht="17" thickTop="1" thickBot="1">
      <c r="A3289" s="6"/>
    </row>
    <row r="3290" spans="1:1" ht="17" thickTop="1" thickBot="1">
      <c r="A3290" s="6"/>
    </row>
    <row r="3291" spans="1:1" ht="17" thickTop="1" thickBot="1">
      <c r="A3291" s="6"/>
    </row>
    <row r="3292" spans="1:1" ht="17" thickTop="1" thickBot="1">
      <c r="A3292" s="6"/>
    </row>
    <row r="3293" spans="1:1" ht="17" thickTop="1" thickBot="1">
      <c r="A3293" s="6"/>
    </row>
    <row r="3294" spans="1:1" ht="17" thickTop="1" thickBot="1">
      <c r="A3294" s="6"/>
    </row>
    <row r="3295" spans="1:1" ht="17" thickTop="1" thickBot="1">
      <c r="A3295" s="6"/>
    </row>
    <row r="3296" spans="1:1" ht="17" thickTop="1" thickBot="1">
      <c r="A3296" s="6"/>
    </row>
    <row r="3297" spans="1:1" ht="17" thickTop="1" thickBot="1">
      <c r="A3297" s="6"/>
    </row>
    <row r="3298" spans="1:1" ht="17" thickTop="1" thickBot="1">
      <c r="A3298" s="6"/>
    </row>
    <row r="3299" spans="1:1" ht="17" thickTop="1" thickBot="1">
      <c r="A3299" s="6"/>
    </row>
    <row r="3300" spans="1:1" ht="17" thickTop="1" thickBot="1">
      <c r="A3300" s="6"/>
    </row>
    <row r="3301" spans="1:1" ht="17" thickTop="1" thickBot="1">
      <c r="A3301" s="6"/>
    </row>
    <row r="3302" spans="1:1" ht="17" thickTop="1" thickBot="1">
      <c r="A3302" s="6"/>
    </row>
    <row r="3303" spans="1:1" ht="17" thickTop="1" thickBot="1">
      <c r="A3303" s="6"/>
    </row>
    <row r="3304" spans="1:1" ht="17" thickTop="1" thickBot="1">
      <c r="A3304" s="6"/>
    </row>
    <row r="3305" spans="1:1" ht="17" thickTop="1" thickBot="1">
      <c r="A3305" s="6"/>
    </row>
    <row r="3306" spans="1:1" ht="17" thickTop="1" thickBot="1">
      <c r="A3306" s="6"/>
    </row>
    <row r="3307" spans="1:1" ht="17" thickTop="1" thickBot="1">
      <c r="A3307" s="6"/>
    </row>
    <row r="3308" spans="1:1" ht="17" thickTop="1" thickBot="1">
      <c r="A3308" s="6"/>
    </row>
    <row r="3309" spans="1:1" ht="17" thickTop="1" thickBot="1">
      <c r="A3309" s="6"/>
    </row>
    <row r="3310" spans="1:1" ht="17" thickTop="1" thickBot="1">
      <c r="A3310" s="6"/>
    </row>
    <row r="3311" spans="1:1" ht="17" thickTop="1" thickBot="1">
      <c r="A3311" s="6"/>
    </row>
    <row r="3312" spans="1:1" ht="17" thickTop="1" thickBot="1">
      <c r="A3312" s="6"/>
    </row>
    <row r="3313" spans="1:1" ht="17" thickTop="1" thickBot="1">
      <c r="A3313" s="6"/>
    </row>
    <row r="3314" spans="1:1" ht="17" thickTop="1" thickBot="1">
      <c r="A3314" s="6"/>
    </row>
    <row r="3315" spans="1:1" ht="17" thickTop="1" thickBot="1">
      <c r="A3315" s="6"/>
    </row>
    <row r="3316" spans="1:1" ht="17" thickTop="1" thickBot="1">
      <c r="A3316" s="6"/>
    </row>
    <row r="3317" spans="1:1" ht="17" thickTop="1" thickBot="1">
      <c r="A3317" s="6"/>
    </row>
    <row r="3318" spans="1:1" ht="17" thickTop="1" thickBot="1">
      <c r="A3318" s="6"/>
    </row>
    <row r="3319" spans="1:1" ht="17" thickTop="1" thickBot="1">
      <c r="A3319" s="6"/>
    </row>
    <row r="3320" spans="1:1" ht="17" thickTop="1" thickBot="1">
      <c r="A3320" s="6"/>
    </row>
    <row r="3321" spans="1:1" ht="17" thickTop="1" thickBot="1">
      <c r="A3321" s="6"/>
    </row>
    <row r="3322" spans="1:1" ht="17" thickTop="1" thickBot="1">
      <c r="A3322" s="6"/>
    </row>
    <row r="3323" spans="1:1" ht="17" thickTop="1" thickBot="1">
      <c r="A3323" s="6"/>
    </row>
    <row r="3324" spans="1:1" ht="17" thickTop="1" thickBot="1">
      <c r="A3324" s="6"/>
    </row>
    <row r="3325" spans="1:1" ht="17" thickTop="1" thickBot="1">
      <c r="A3325" s="6"/>
    </row>
    <row r="3326" spans="1:1" ht="17" thickTop="1" thickBot="1">
      <c r="A3326" s="6"/>
    </row>
    <row r="3327" spans="1:1" ht="17" thickTop="1" thickBot="1">
      <c r="A3327" s="6"/>
    </row>
    <row r="3328" spans="1:1" ht="17" thickTop="1" thickBot="1">
      <c r="A3328" s="6"/>
    </row>
    <row r="3329" spans="1:1" ht="17" thickTop="1" thickBot="1">
      <c r="A3329" s="6"/>
    </row>
    <row r="3330" spans="1:1" ht="17" thickTop="1" thickBot="1">
      <c r="A3330" s="6"/>
    </row>
    <row r="3331" spans="1:1" ht="17" thickTop="1" thickBot="1">
      <c r="A3331" s="6"/>
    </row>
    <row r="3332" spans="1:1" ht="17" thickTop="1" thickBot="1">
      <c r="A3332" s="6"/>
    </row>
    <row r="3333" spans="1:1" ht="17" thickTop="1" thickBot="1">
      <c r="A3333" s="6"/>
    </row>
    <row r="3334" spans="1:1" ht="17" thickTop="1" thickBot="1">
      <c r="A3334" s="6"/>
    </row>
    <row r="3335" spans="1:1" ht="17" thickTop="1" thickBot="1">
      <c r="A3335" s="6"/>
    </row>
    <row r="3336" spans="1:1" ht="17" thickTop="1" thickBot="1">
      <c r="A3336" s="6"/>
    </row>
    <row r="3337" spans="1:1" ht="17" thickTop="1" thickBot="1">
      <c r="A3337" s="6"/>
    </row>
    <row r="3338" spans="1:1" ht="17" thickTop="1" thickBot="1">
      <c r="A3338" s="6"/>
    </row>
    <row r="3339" spans="1:1" ht="17" thickTop="1" thickBot="1">
      <c r="A3339" s="6"/>
    </row>
    <row r="3340" spans="1:1" ht="17" thickTop="1" thickBot="1">
      <c r="A3340" s="6"/>
    </row>
    <row r="3341" spans="1:1" ht="17" thickTop="1" thickBot="1">
      <c r="A3341" s="6"/>
    </row>
    <row r="3342" spans="1:1" ht="17" thickTop="1" thickBot="1">
      <c r="A3342" s="6"/>
    </row>
    <row r="3343" spans="1:1" ht="17" thickTop="1" thickBot="1">
      <c r="A3343" s="6"/>
    </row>
    <row r="3344" spans="1:1" ht="17" thickTop="1" thickBot="1">
      <c r="A3344" s="6"/>
    </row>
    <row r="3345" spans="1:1" ht="17" thickTop="1" thickBot="1">
      <c r="A3345" s="6"/>
    </row>
    <row r="3346" spans="1:1" ht="17" thickTop="1" thickBot="1">
      <c r="A3346" s="6"/>
    </row>
    <row r="3347" spans="1:1" ht="17" thickTop="1" thickBot="1">
      <c r="A3347" s="6"/>
    </row>
    <row r="3348" spans="1:1" ht="17" thickTop="1" thickBot="1">
      <c r="A3348" s="6"/>
    </row>
    <row r="3349" spans="1:1" ht="17" thickTop="1" thickBot="1">
      <c r="A3349" s="6"/>
    </row>
    <row r="3350" spans="1:1" ht="17" thickTop="1" thickBot="1">
      <c r="A3350" s="6"/>
    </row>
    <row r="3351" spans="1:1" ht="17" thickTop="1" thickBot="1">
      <c r="A3351" s="6"/>
    </row>
    <row r="3352" spans="1:1" ht="17" thickTop="1" thickBot="1">
      <c r="A3352" s="6"/>
    </row>
    <row r="3353" spans="1:1" ht="17" thickTop="1" thickBot="1">
      <c r="A3353" s="6"/>
    </row>
    <row r="3354" spans="1:1" ht="17" thickTop="1" thickBot="1">
      <c r="A3354" s="6"/>
    </row>
    <row r="3355" spans="1:1" ht="17" thickTop="1" thickBot="1">
      <c r="A3355" s="6"/>
    </row>
    <row r="3356" spans="1:1" ht="17" thickTop="1" thickBot="1">
      <c r="A3356" s="6"/>
    </row>
    <row r="3357" spans="1:1" ht="17" thickTop="1" thickBot="1">
      <c r="A3357" s="6"/>
    </row>
    <row r="3358" spans="1:1" ht="17" thickTop="1" thickBot="1">
      <c r="A3358" s="6"/>
    </row>
    <row r="3359" spans="1:1" ht="17" thickTop="1" thickBot="1">
      <c r="A3359" s="6"/>
    </row>
    <row r="3360" spans="1:1" ht="17" thickTop="1" thickBot="1">
      <c r="A3360" s="6"/>
    </row>
    <row r="3361" spans="1:1" ht="17" thickTop="1" thickBot="1">
      <c r="A3361" s="6"/>
    </row>
    <row r="3362" spans="1:1" ht="17" thickTop="1" thickBot="1">
      <c r="A3362" s="6"/>
    </row>
    <row r="3363" spans="1:1" ht="17" thickTop="1" thickBot="1">
      <c r="A3363" s="6"/>
    </row>
    <row r="3364" spans="1:1" ht="17" thickTop="1" thickBot="1">
      <c r="A3364" s="6"/>
    </row>
    <row r="3365" spans="1:1" ht="17" thickTop="1" thickBot="1">
      <c r="A3365" s="6"/>
    </row>
    <row r="3366" spans="1:1" ht="17" thickTop="1" thickBot="1">
      <c r="A3366" s="6"/>
    </row>
    <row r="3367" spans="1:1" ht="17" thickTop="1" thickBot="1">
      <c r="A3367" s="6"/>
    </row>
    <row r="3368" spans="1:1" ht="17" thickTop="1" thickBot="1">
      <c r="A3368" s="6"/>
    </row>
    <row r="3369" spans="1:1" ht="17" thickTop="1" thickBot="1">
      <c r="A3369" s="6"/>
    </row>
    <row r="3370" spans="1:1" ht="17" thickTop="1" thickBot="1">
      <c r="A3370" s="6"/>
    </row>
    <row r="3371" spans="1:1" ht="17" thickTop="1" thickBot="1">
      <c r="A3371" s="6"/>
    </row>
    <row r="3372" spans="1:1" ht="17" thickTop="1" thickBot="1">
      <c r="A3372" s="6"/>
    </row>
    <row r="3373" spans="1:1" ht="17" thickTop="1" thickBot="1">
      <c r="A3373" s="6"/>
    </row>
    <row r="3374" spans="1:1" ht="17" thickTop="1" thickBot="1">
      <c r="A3374" s="6"/>
    </row>
    <row r="3375" spans="1:1" ht="17" thickTop="1" thickBot="1">
      <c r="A3375" s="6"/>
    </row>
    <row r="3376" spans="1:1" ht="17" thickTop="1" thickBot="1">
      <c r="A3376" s="6"/>
    </row>
    <row r="3377" spans="1:1" ht="17" thickTop="1" thickBot="1">
      <c r="A3377" s="6"/>
    </row>
    <row r="3378" spans="1:1" ht="17" thickTop="1" thickBot="1">
      <c r="A3378" s="6"/>
    </row>
    <row r="3379" spans="1:1" ht="17" thickTop="1" thickBot="1">
      <c r="A3379" s="6"/>
    </row>
    <row r="3380" spans="1:1" ht="17" thickTop="1" thickBot="1">
      <c r="A3380" s="6"/>
    </row>
    <row r="3381" spans="1:1" ht="17" thickTop="1" thickBot="1">
      <c r="A3381" s="6"/>
    </row>
    <row r="3382" spans="1:1" ht="17" thickTop="1" thickBot="1">
      <c r="A3382" s="6"/>
    </row>
    <row r="3383" spans="1:1" ht="17" thickTop="1" thickBot="1">
      <c r="A3383" s="6"/>
    </row>
    <row r="3384" spans="1:1" ht="17" thickTop="1" thickBot="1">
      <c r="A3384" s="6"/>
    </row>
    <row r="3385" spans="1:1" ht="17" thickTop="1" thickBot="1">
      <c r="A3385" s="6"/>
    </row>
    <row r="3386" spans="1:1" ht="17" thickTop="1" thickBot="1">
      <c r="A3386" s="6"/>
    </row>
    <row r="3387" spans="1:1" ht="17" thickTop="1" thickBot="1">
      <c r="A3387" s="6"/>
    </row>
    <row r="3388" spans="1:1" ht="17" thickTop="1" thickBot="1">
      <c r="A3388" s="6"/>
    </row>
    <row r="3389" spans="1:1" ht="17" thickTop="1" thickBot="1">
      <c r="A3389" s="6"/>
    </row>
    <row r="3390" spans="1:1" ht="17" thickTop="1" thickBot="1">
      <c r="A3390" s="6"/>
    </row>
    <row r="3391" spans="1:1" ht="17" thickTop="1" thickBot="1">
      <c r="A3391" s="6"/>
    </row>
    <row r="3392" spans="1:1" ht="17" thickTop="1" thickBot="1">
      <c r="A3392" s="6"/>
    </row>
    <row r="3393" spans="1:1" ht="17" thickTop="1" thickBot="1">
      <c r="A3393" s="6"/>
    </row>
    <row r="3394" spans="1:1" ht="17" thickTop="1" thickBot="1">
      <c r="A3394" s="6"/>
    </row>
    <row r="3395" spans="1:1" ht="17" thickTop="1" thickBot="1">
      <c r="A3395" s="6"/>
    </row>
    <row r="3396" spans="1:1" ht="17" thickTop="1" thickBot="1">
      <c r="A3396" s="6"/>
    </row>
    <row r="3397" spans="1:1" ht="17" thickTop="1" thickBot="1">
      <c r="A3397" s="6"/>
    </row>
    <row r="3398" spans="1:1" ht="17" thickTop="1" thickBot="1">
      <c r="A3398" s="6"/>
    </row>
    <row r="3399" spans="1:1" ht="17" thickTop="1" thickBot="1">
      <c r="A3399" s="6"/>
    </row>
    <row r="3400" spans="1:1" ht="17" thickTop="1" thickBot="1">
      <c r="A3400" s="6"/>
    </row>
    <row r="3401" spans="1:1" ht="17" thickTop="1" thickBot="1">
      <c r="A3401" s="6"/>
    </row>
    <row r="3402" spans="1:1" ht="17" thickTop="1" thickBot="1">
      <c r="A3402" s="6"/>
    </row>
    <row r="3403" spans="1:1" ht="17" thickTop="1" thickBot="1">
      <c r="A3403" s="6"/>
    </row>
    <row r="3404" spans="1:1" ht="17" thickTop="1" thickBot="1">
      <c r="A3404" s="6"/>
    </row>
    <row r="3405" spans="1:1" ht="17" thickTop="1" thickBot="1">
      <c r="A3405" s="6"/>
    </row>
    <row r="3406" spans="1:1" ht="17" thickTop="1" thickBot="1">
      <c r="A3406" s="6"/>
    </row>
    <row r="3407" spans="1:1" ht="17" thickTop="1" thickBot="1">
      <c r="A3407" s="6"/>
    </row>
    <row r="3408" spans="1:1" ht="17" thickTop="1" thickBot="1">
      <c r="A3408" s="6"/>
    </row>
    <row r="3409" spans="1:1" ht="17" thickTop="1" thickBot="1">
      <c r="A3409" s="6"/>
    </row>
    <row r="3410" spans="1:1" ht="17" thickTop="1" thickBot="1">
      <c r="A3410" s="6"/>
    </row>
    <row r="3411" spans="1:1" ht="17" thickTop="1" thickBot="1">
      <c r="A3411" s="6"/>
    </row>
    <row r="3412" spans="1:1" ht="17" thickTop="1" thickBot="1">
      <c r="A3412" s="6"/>
    </row>
    <row r="3413" spans="1:1" ht="17" thickTop="1" thickBot="1">
      <c r="A3413" s="6"/>
    </row>
    <row r="3414" spans="1:1" ht="17" thickTop="1" thickBot="1">
      <c r="A3414" s="6"/>
    </row>
    <row r="3415" spans="1:1" ht="17" thickTop="1" thickBot="1">
      <c r="A3415" s="6"/>
    </row>
    <row r="3416" spans="1:1" ht="17" thickTop="1" thickBot="1">
      <c r="A3416" s="6"/>
    </row>
    <row r="3417" spans="1:1" ht="17" thickTop="1" thickBot="1">
      <c r="A3417" s="6"/>
    </row>
    <row r="3418" spans="1:1" ht="17" thickTop="1" thickBot="1">
      <c r="A3418" s="6"/>
    </row>
    <row r="3419" spans="1:1" ht="17" thickTop="1" thickBot="1">
      <c r="A3419" s="6"/>
    </row>
    <row r="3420" spans="1:1" ht="17" thickTop="1" thickBot="1">
      <c r="A3420" s="6"/>
    </row>
    <row r="3421" spans="1:1" ht="17" thickTop="1" thickBot="1">
      <c r="A3421" s="6"/>
    </row>
    <row r="3422" spans="1:1" ht="17" thickTop="1" thickBot="1">
      <c r="A3422" s="6"/>
    </row>
    <row r="3423" spans="1:1" ht="17" thickTop="1" thickBot="1">
      <c r="A3423" s="6"/>
    </row>
    <row r="3424" spans="1:1" ht="17" thickTop="1" thickBot="1">
      <c r="A3424" s="6"/>
    </row>
    <row r="3425" spans="1:1" ht="17" thickTop="1" thickBot="1">
      <c r="A3425" s="6"/>
    </row>
    <row r="3426" spans="1:1" ht="17" thickTop="1" thickBot="1">
      <c r="A3426" s="6"/>
    </row>
    <row r="3427" spans="1:1" ht="17" thickTop="1" thickBot="1">
      <c r="A3427" s="6"/>
    </row>
    <row r="3428" spans="1:1" ht="17" thickTop="1" thickBot="1">
      <c r="A3428" s="6"/>
    </row>
    <row r="3429" spans="1:1" ht="17" thickTop="1" thickBot="1">
      <c r="A3429" s="6"/>
    </row>
    <row r="3430" spans="1:1" ht="17" thickTop="1" thickBot="1">
      <c r="A3430" s="6"/>
    </row>
    <row r="3431" spans="1:1" ht="17" thickTop="1" thickBot="1">
      <c r="A3431" s="6"/>
    </row>
    <row r="3432" spans="1:1" ht="17" thickTop="1" thickBot="1">
      <c r="A3432" s="6"/>
    </row>
    <row r="3433" spans="1:1" ht="17" thickTop="1" thickBot="1">
      <c r="A3433" s="6"/>
    </row>
    <row r="3434" spans="1:1" ht="17" thickTop="1" thickBot="1">
      <c r="A3434" s="6"/>
    </row>
    <row r="3435" spans="1:1" ht="17" thickTop="1" thickBot="1">
      <c r="A3435" s="6"/>
    </row>
    <row r="3436" spans="1:1" ht="17" thickTop="1" thickBot="1">
      <c r="A3436" s="6"/>
    </row>
    <row r="3437" spans="1:1" ht="17" thickTop="1" thickBot="1">
      <c r="A3437" s="6"/>
    </row>
    <row r="3438" spans="1:1" ht="17" thickTop="1" thickBot="1">
      <c r="A3438" s="6"/>
    </row>
    <row r="3439" spans="1:1" ht="17" thickTop="1" thickBot="1">
      <c r="A3439" s="6"/>
    </row>
    <row r="3440" spans="1:1" ht="17" thickTop="1" thickBot="1">
      <c r="A3440" s="6"/>
    </row>
    <row r="3441" spans="1:1" ht="17" thickTop="1" thickBot="1">
      <c r="A3441" s="6"/>
    </row>
    <row r="3442" spans="1:1" ht="17" thickTop="1" thickBot="1">
      <c r="A3442" s="6"/>
    </row>
    <row r="3443" spans="1:1" ht="17" thickTop="1" thickBot="1">
      <c r="A3443" s="6"/>
    </row>
    <row r="3444" spans="1:1" ht="17" thickTop="1" thickBot="1">
      <c r="A3444" s="6"/>
    </row>
    <row r="3445" spans="1:1" ht="17" thickTop="1" thickBot="1">
      <c r="A3445" s="6"/>
    </row>
    <row r="3446" spans="1:1" ht="17" thickTop="1" thickBot="1">
      <c r="A3446" s="6"/>
    </row>
    <row r="3447" spans="1:1" ht="17" thickTop="1" thickBot="1">
      <c r="A3447" s="6"/>
    </row>
    <row r="3448" spans="1:1" ht="17" thickTop="1" thickBot="1">
      <c r="A3448" s="6"/>
    </row>
    <row r="3449" spans="1:1" ht="17" thickTop="1" thickBot="1">
      <c r="A3449" s="6"/>
    </row>
    <row r="3450" spans="1:1" ht="17" thickTop="1" thickBot="1">
      <c r="A3450" s="6"/>
    </row>
    <row r="3451" spans="1:1" ht="17" thickTop="1" thickBot="1">
      <c r="A3451" s="6"/>
    </row>
    <row r="3452" spans="1:1" ht="17" thickTop="1" thickBot="1">
      <c r="A3452" s="6"/>
    </row>
    <row r="3453" spans="1:1" ht="17" thickTop="1" thickBot="1">
      <c r="A3453" s="6"/>
    </row>
    <row r="3454" spans="1:1" ht="17" thickTop="1" thickBot="1">
      <c r="A3454" s="6"/>
    </row>
    <row r="3455" spans="1:1" ht="17" thickTop="1" thickBot="1">
      <c r="A3455" s="6"/>
    </row>
    <row r="3456" spans="1:1" ht="17" thickTop="1" thickBot="1">
      <c r="A3456" s="6"/>
    </row>
    <row r="3457" spans="1:1" ht="17" thickTop="1" thickBot="1">
      <c r="A3457" s="6"/>
    </row>
    <row r="3458" spans="1:1" ht="17" thickTop="1" thickBot="1">
      <c r="A3458" s="6"/>
    </row>
    <row r="3459" spans="1:1" ht="17" thickTop="1" thickBot="1">
      <c r="A3459" s="6"/>
    </row>
    <row r="3460" spans="1:1" ht="17" thickTop="1" thickBot="1">
      <c r="A3460" s="6"/>
    </row>
    <row r="3461" spans="1:1" ht="17" thickTop="1" thickBot="1">
      <c r="A3461" s="6"/>
    </row>
    <row r="3462" spans="1:1" ht="17" thickTop="1" thickBot="1">
      <c r="A3462" s="6"/>
    </row>
    <row r="3463" spans="1:1" ht="17" thickTop="1" thickBot="1">
      <c r="A3463" s="6"/>
    </row>
    <row r="3464" spans="1:1" ht="17" thickTop="1" thickBot="1">
      <c r="A3464" s="6"/>
    </row>
    <row r="3465" spans="1:1" ht="17" thickTop="1" thickBot="1">
      <c r="A3465" s="6"/>
    </row>
    <row r="3466" spans="1:1" ht="17" thickTop="1" thickBot="1">
      <c r="A3466" s="6"/>
    </row>
    <row r="3467" spans="1:1" ht="17" thickTop="1" thickBot="1">
      <c r="A3467" s="6"/>
    </row>
    <row r="3468" spans="1:1" ht="17" thickTop="1" thickBot="1">
      <c r="A3468" s="6"/>
    </row>
    <row r="3469" spans="1:1" ht="17" thickTop="1" thickBot="1">
      <c r="A3469" s="6"/>
    </row>
    <row r="3470" spans="1:1" ht="17" thickTop="1" thickBot="1">
      <c r="A3470" s="6"/>
    </row>
    <row r="3471" spans="1:1" ht="17" thickTop="1" thickBot="1">
      <c r="A3471" s="6"/>
    </row>
    <row r="3472" spans="1:1" ht="17" thickTop="1" thickBot="1">
      <c r="A3472" s="6"/>
    </row>
    <row r="3473" spans="1:1" ht="17" thickTop="1" thickBot="1">
      <c r="A3473" s="6"/>
    </row>
    <row r="3474" spans="1:1" ht="17" thickTop="1" thickBot="1">
      <c r="A3474" s="6"/>
    </row>
    <row r="3475" spans="1:1" ht="17" thickTop="1" thickBot="1">
      <c r="A3475" s="6"/>
    </row>
    <row r="3476" spans="1:1" ht="17" thickTop="1" thickBot="1">
      <c r="A3476" s="6"/>
    </row>
    <row r="3477" spans="1:1" ht="17" thickTop="1" thickBot="1">
      <c r="A3477" s="6"/>
    </row>
    <row r="3478" spans="1:1" ht="17" thickTop="1" thickBot="1">
      <c r="A3478" s="6"/>
    </row>
    <row r="3479" spans="1:1" ht="17" thickTop="1" thickBot="1">
      <c r="A3479" s="6"/>
    </row>
    <row r="3480" spans="1:1" ht="17" thickTop="1" thickBot="1">
      <c r="A3480" s="6"/>
    </row>
    <row r="3481" spans="1:1" ht="17" thickTop="1" thickBot="1">
      <c r="A3481" s="6"/>
    </row>
    <row r="3482" spans="1:1" ht="17" thickTop="1" thickBot="1">
      <c r="A3482" s="6"/>
    </row>
    <row r="3483" spans="1:1" ht="17" thickTop="1" thickBot="1">
      <c r="A3483" s="6"/>
    </row>
    <row r="3484" spans="1:1" ht="17" thickTop="1" thickBot="1">
      <c r="A3484" s="6"/>
    </row>
    <row r="3485" spans="1:1" ht="17" thickTop="1" thickBot="1">
      <c r="A3485" s="6"/>
    </row>
    <row r="3486" spans="1:1" ht="17" thickTop="1" thickBot="1">
      <c r="A3486" s="6"/>
    </row>
    <row r="3487" spans="1:1" ht="17" thickTop="1" thickBot="1">
      <c r="A3487" s="6"/>
    </row>
    <row r="3488" spans="1:1" ht="17" thickTop="1" thickBot="1">
      <c r="A3488" s="6"/>
    </row>
    <row r="3489" spans="1:1" ht="17" thickTop="1" thickBot="1">
      <c r="A3489" s="6"/>
    </row>
    <row r="3490" spans="1:1" ht="17" thickTop="1" thickBot="1">
      <c r="A3490" s="6"/>
    </row>
    <row r="3491" spans="1:1" ht="17" thickTop="1" thickBot="1">
      <c r="A3491" s="6"/>
    </row>
    <row r="3492" spans="1:1" ht="17" thickTop="1" thickBot="1">
      <c r="A3492" s="6"/>
    </row>
    <row r="3493" spans="1:1" ht="17" thickTop="1" thickBot="1">
      <c r="A3493" s="6"/>
    </row>
    <row r="3494" spans="1:1" ht="17" thickTop="1" thickBot="1">
      <c r="A3494" s="6"/>
    </row>
    <row r="3495" spans="1:1" ht="17" thickTop="1" thickBot="1">
      <c r="A3495" s="6"/>
    </row>
    <row r="3496" spans="1:1" ht="17" thickTop="1" thickBot="1">
      <c r="A3496" s="6"/>
    </row>
    <row r="3497" spans="1:1" ht="17" thickTop="1" thickBot="1">
      <c r="A3497" s="6"/>
    </row>
    <row r="3498" spans="1:1" ht="17" thickTop="1" thickBot="1">
      <c r="A3498" s="6"/>
    </row>
    <row r="3499" spans="1:1" ht="17" thickTop="1" thickBot="1">
      <c r="A3499" s="6"/>
    </row>
    <row r="3500" spans="1:1" ht="17" thickTop="1" thickBot="1">
      <c r="A3500" s="6"/>
    </row>
    <row r="3501" spans="1:1" ht="17" thickTop="1" thickBot="1">
      <c r="A3501" s="6"/>
    </row>
    <row r="3502" spans="1:1" ht="17" thickTop="1" thickBot="1">
      <c r="A3502" s="6"/>
    </row>
    <row r="3503" spans="1:1" ht="17" thickTop="1" thickBot="1">
      <c r="A3503" s="6"/>
    </row>
    <row r="3504" spans="1:1" ht="17" thickTop="1" thickBot="1">
      <c r="A3504" s="6"/>
    </row>
    <row r="3505" spans="1:1" ht="17" thickTop="1" thickBot="1">
      <c r="A3505" s="6"/>
    </row>
    <row r="3506" spans="1:1" ht="17" thickTop="1" thickBot="1">
      <c r="A3506" s="6"/>
    </row>
    <row r="3507" spans="1:1" ht="17" thickTop="1" thickBot="1">
      <c r="A3507" s="6"/>
    </row>
    <row r="3508" spans="1:1" ht="17" thickTop="1" thickBot="1">
      <c r="A3508" s="6"/>
    </row>
    <row r="3509" spans="1:1" ht="17" thickTop="1" thickBot="1">
      <c r="A3509" s="6"/>
    </row>
    <row r="3510" spans="1:1" ht="17" thickTop="1" thickBot="1">
      <c r="A3510" s="6"/>
    </row>
    <row r="3511" spans="1:1" ht="17" thickTop="1" thickBot="1">
      <c r="A3511" s="6"/>
    </row>
    <row r="3512" spans="1:1" ht="17" thickTop="1" thickBot="1">
      <c r="A3512" s="6"/>
    </row>
    <row r="3513" spans="1:1" ht="17" thickTop="1" thickBot="1">
      <c r="A3513" s="6"/>
    </row>
    <row r="3514" spans="1:1" ht="17" thickTop="1" thickBot="1">
      <c r="A3514" s="6"/>
    </row>
    <row r="3515" spans="1:1" ht="17" thickTop="1" thickBot="1">
      <c r="A3515" s="6"/>
    </row>
    <row r="3516" spans="1:1" ht="17" thickTop="1" thickBot="1">
      <c r="A3516" s="6"/>
    </row>
    <row r="3517" spans="1:1" ht="17" thickTop="1" thickBot="1">
      <c r="A3517" s="6"/>
    </row>
    <row r="3518" spans="1:1" ht="17" thickTop="1" thickBot="1">
      <c r="A3518" s="6"/>
    </row>
    <row r="3519" spans="1:1" ht="17" thickTop="1" thickBot="1">
      <c r="A3519" s="6"/>
    </row>
    <row r="3520" spans="1:1" ht="17" thickTop="1" thickBot="1">
      <c r="A3520" s="6"/>
    </row>
    <row r="3521" spans="1:1" ht="17" thickTop="1" thickBot="1">
      <c r="A3521" s="6"/>
    </row>
    <row r="3522" spans="1:1" ht="17" thickTop="1" thickBot="1">
      <c r="A3522" s="6"/>
    </row>
    <row r="3523" spans="1:1" ht="17" thickTop="1" thickBot="1">
      <c r="A3523" s="6"/>
    </row>
    <row r="3524" spans="1:1" ht="17" thickTop="1" thickBot="1">
      <c r="A3524" s="6"/>
    </row>
    <row r="3525" spans="1:1" ht="17" thickTop="1" thickBot="1">
      <c r="A3525" s="6"/>
    </row>
    <row r="3526" spans="1:1" ht="17" thickTop="1" thickBot="1">
      <c r="A3526" s="6"/>
    </row>
    <row r="3527" spans="1:1" ht="17" thickTop="1" thickBot="1">
      <c r="A3527" s="6"/>
    </row>
    <row r="3528" spans="1:1" ht="17" thickTop="1" thickBot="1">
      <c r="A3528" s="6"/>
    </row>
    <row r="3529" spans="1:1" ht="17" thickTop="1" thickBot="1">
      <c r="A3529" s="6"/>
    </row>
    <row r="3530" spans="1:1" ht="17" thickTop="1" thickBot="1">
      <c r="A3530" s="6"/>
    </row>
    <row r="3531" spans="1:1" ht="17" thickTop="1" thickBot="1">
      <c r="A3531" s="6"/>
    </row>
    <row r="3532" spans="1:1" ht="17" thickTop="1" thickBot="1">
      <c r="A3532" s="6"/>
    </row>
    <row r="3533" spans="1:1" ht="17" thickTop="1" thickBot="1">
      <c r="A3533" s="6"/>
    </row>
    <row r="3534" spans="1:1" ht="17" thickTop="1" thickBot="1">
      <c r="A3534" s="6"/>
    </row>
    <row r="3535" spans="1:1" ht="17" thickTop="1" thickBot="1">
      <c r="A3535" s="6"/>
    </row>
    <row r="3536" spans="1:1" ht="17" thickTop="1" thickBot="1">
      <c r="A3536" s="6"/>
    </row>
    <row r="3537" spans="1:1" ht="17" thickTop="1" thickBot="1">
      <c r="A3537" s="6"/>
    </row>
    <row r="3538" spans="1:1" ht="17" thickTop="1" thickBot="1">
      <c r="A3538" s="6"/>
    </row>
    <row r="3539" spans="1:1" ht="17" thickTop="1" thickBot="1">
      <c r="A3539" s="6"/>
    </row>
    <row r="3540" spans="1:1" ht="17" thickTop="1" thickBot="1">
      <c r="A3540" s="6"/>
    </row>
    <row r="3541" spans="1:1" ht="17" thickTop="1" thickBot="1">
      <c r="A3541" s="6"/>
    </row>
    <row r="3542" spans="1:1" ht="17" thickTop="1" thickBot="1">
      <c r="A3542" s="6"/>
    </row>
    <row r="3543" spans="1:1" ht="17" thickTop="1" thickBot="1">
      <c r="A3543" s="6"/>
    </row>
    <row r="3544" spans="1:1" ht="17" thickTop="1" thickBot="1">
      <c r="A3544" s="6"/>
    </row>
    <row r="3545" spans="1:1" ht="17" thickTop="1" thickBot="1">
      <c r="A3545" s="6"/>
    </row>
    <row r="3546" spans="1:1" ht="17" thickTop="1" thickBot="1">
      <c r="A3546" s="6"/>
    </row>
    <row r="3547" spans="1:1" ht="17" thickTop="1" thickBot="1">
      <c r="A3547" s="6"/>
    </row>
    <row r="3548" spans="1:1" ht="17" thickTop="1" thickBot="1">
      <c r="A3548" s="6"/>
    </row>
    <row r="3549" spans="1:1" ht="17" thickTop="1" thickBot="1">
      <c r="A3549" s="6"/>
    </row>
    <row r="3550" spans="1:1" ht="17" thickTop="1" thickBot="1">
      <c r="A3550" s="6"/>
    </row>
    <row r="3551" spans="1:1" ht="17" thickTop="1" thickBot="1">
      <c r="A3551" s="6"/>
    </row>
    <row r="3552" spans="1:1" ht="17" thickTop="1" thickBot="1">
      <c r="A3552" s="6"/>
    </row>
    <row r="3553" spans="1:1" ht="17" thickTop="1" thickBot="1">
      <c r="A3553" s="6"/>
    </row>
    <row r="3554" spans="1:1" ht="17" thickTop="1" thickBot="1">
      <c r="A3554" s="6"/>
    </row>
    <row r="3555" spans="1:1" ht="17" thickTop="1" thickBot="1">
      <c r="A3555" s="6"/>
    </row>
    <row r="3556" spans="1:1" ht="17" thickTop="1" thickBot="1">
      <c r="A3556" s="6"/>
    </row>
    <row r="3557" spans="1:1" ht="17" thickTop="1" thickBot="1">
      <c r="A3557" s="6"/>
    </row>
    <row r="3558" spans="1:1" ht="17" thickTop="1" thickBot="1">
      <c r="A3558" s="6"/>
    </row>
    <row r="3559" spans="1:1" ht="17" thickTop="1" thickBot="1">
      <c r="A3559" s="6"/>
    </row>
    <row r="3560" spans="1:1" ht="17" thickTop="1" thickBot="1">
      <c r="A3560" s="6"/>
    </row>
    <row r="3561" spans="1:1" ht="17" thickTop="1" thickBot="1">
      <c r="A3561" s="6"/>
    </row>
    <row r="3562" spans="1:1" ht="17" thickTop="1" thickBot="1">
      <c r="A3562" s="6"/>
    </row>
    <row r="3563" spans="1:1" ht="17" thickTop="1" thickBot="1">
      <c r="A3563" s="6"/>
    </row>
    <row r="3564" spans="1:1" ht="17" thickTop="1" thickBot="1">
      <c r="A3564" s="6"/>
    </row>
    <row r="3565" spans="1:1" ht="17" thickTop="1" thickBot="1">
      <c r="A3565" s="6"/>
    </row>
    <row r="3566" spans="1:1" ht="17" thickTop="1" thickBot="1">
      <c r="A3566" s="6"/>
    </row>
    <row r="3567" spans="1:1" ht="17" thickTop="1" thickBot="1">
      <c r="A3567" s="6"/>
    </row>
    <row r="3568" spans="1:1" ht="17" thickTop="1" thickBot="1">
      <c r="A3568" s="6"/>
    </row>
    <row r="3569" spans="1:1" ht="17" thickTop="1" thickBot="1">
      <c r="A3569" s="6"/>
    </row>
    <row r="3570" spans="1:1" ht="17" thickTop="1" thickBot="1">
      <c r="A3570" s="6"/>
    </row>
    <row r="3571" spans="1:1" ht="17" thickTop="1" thickBot="1">
      <c r="A3571" s="6"/>
    </row>
    <row r="3572" spans="1:1" ht="17" thickTop="1" thickBot="1">
      <c r="A3572" s="6"/>
    </row>
    <row r="3573" spans="1:1" ht="17" thickTop="1" thickBot="1">
      <c r="A3573" s="6"/>
    </row>
    <row r="3574" spans="1:1" ht="17" thickTop="1" thickBot="1">
      <c r="A3574" s="6"/>
    </row>
    <row r="3575" spans="1:1" ht="17" thickTop="1" thickBot="1">
      <c r="A3575" s="6"/>
    </row>
    <row r="3576" spans="1:1" ht="17" thickTop="1" thickBot="1">
      <c r="A3576" s="6"/>
    </row>
    <row r="3577" spans="1:1" ht="17" thickTop="1" thickBot="1">
      <c r="A3577" s="6"/>
    </row>
    <row r="3578" spans="1:1" ht="17" thickTop="1" thickBot="1">
      <c r="A3578" s="6"/>
    </row>
    <row r="3579" spans="1:1" ht="17" thickTop="1" thickBot="1">
      <c r="A3579" s="6"/>
    </row>
    <row r="3580" spans="1:1" ht="17" thickTop="1" thickBot="1">
      <c r="A3580" s="6"/>
    </row>
    <row r="3581" spans="1:1" ht="17" thickTop="1" thickBot="1">
      <c r="A3581" s="6"/>
    </row>
    <row r="3582" spans="1:1" ht="17" thickTop="1" thickBot="1">
      <c r="A3582" s="6"/>
    </row>
    <row r="3583" spans="1:1" ht="17" thickTop="1" thickBot="1">
      <c r="A3583" s="6"/>
    </row>
    <row r="3584" spans="1:1" ht="17" thickTop="1" thickBot="1">
      <c r="A3584" s="6"/>
    </row>
    <row r="3585" spans="1:1" ht="17" thickTop="1" thickBot="1">
      <c r="A3585" s="6"/>
    </row>
    <row r="3586" spans="1:1" ht="17" thickTop="1" thickBot="1">
      <c r="A3586" s="6"/>
    </row>
    <row r="3587" spans="1:1" ht="17" thickTop="1" thickBot="1">
      <c r="A3587" s="6"/>
    </row>
    <row r="3588" spans="1:1" ht="17" thickTop="1" thickBot="1">
      <c r="A3588" s="6"/>
    </row>
    <row r="3589" spans="1:1" ht="17" thickTop="1" thickBot="1">
      <c r="A3589" s="6"/>
    </row>
    <row r="3590" spans="1:1" ht="17" thickTop="1" thickBot="1">
      <c r="A3590" s="6"/>
    </row>
    <row r="3591" spans="1:1" ht="17" thickTop="1" thickBot="1">
      <c r="A3591" s="6"/>
    </row>
    <row r="3592" spans="1:1" ht="17" thickTop="1" thickBot="1">
      <c r="A3592" s="6"/>
    </row>
    <row r="3593" spans="1:1" ht="17" thickTop="1" thickBot="1">
      <c r="A3593" s="6"/>
    </row>
    <row r="3594" spans="1:1" ht="17" thickTop="1" thickBot="1">
      <c r="A3594" s="6"/>
    </row>
    <row r="3595" spans="1:1" ht="17" thickTop="1" thickBot="1">
      <c r="A3595" s="6"/>
    </row>
    <row r="3596" spans="1:1" ht="17" thickTop="1" thickBot="1">
      <c r="A3596" s="6"/>
    </row>
    <row r="3597" spans="1:1" ht="17" thickTop="1" thickBot="1">
      <c r="A3597" s="6"/>
    </row>
    <row r="3598" spans="1:1" ht="17" thickTop="1" thickBot="1">
      <c r="A3598" s="6"/>
    </row>
    <row r="3599" spans="1:1" ht="17" thickTop="1" thickBot="1">
      <c r="A3599" s="6"/>
    </row>
    <row r="3600" spans="1:1" ht="17" thickTop="1" thickBot="1">
      <c r="A3600" s="6"/>
    </row>
    <row r="3601" spans="1:1" ht="17" thickTop="1" thickBot="1">
      <c r="A3601" s="6"/>
    </row>
    <row r="3602" spans="1:1" ht="17" thickTop="1" thickBot="1">
      <c r="A3602" s="6"/>
    </row>
    <row r="3603" spans="1:1" ht="17" thickTop="1" thickBot="1">
      <c r="A3603" s="6"/>
    </row>
    <row r="3604" spans="1:1" ht="17" thickTop="1" thickBot="1">
      <c r="A3604" s="6"/>
    </row>
    <row r="3605" spans="1:1" ht="17" thickTop="1" thickBot="1">
      <c r="A3605" s="6"/>
    </row>
    <row r="3606" spans="1:1" ht="17" thickTop="1" thickBot="1">
      <c r="A3606" s="6"/>
    </row>
    <row r="3607" spans="1:1" ht="17" thickTop="1" thickBot="1">
      <c r="A3607" s="6"/>
    </row>
    <row r="3608" spans="1:1" ht="17" thickTop="1" thickBot="1">
      <c r="A3608" s="6"/>
    </row>
    <row r="3609" spans="1:1" ht="17" thickTop="1" thickBot="1">
      <c r="A3609" s="6"/>
    </row>
    <row r="3610" spans="1:1" ht="17" thickTop="1" thickBot="1">
      <c r="A3610" s="6"/>
    </row>
    <row r="3611" spans="1:1" ht="17" thickTop="1" thickBot="1">
      <c r="A3611" s="6"/>
    </row>
    <row r="3612" spans="1:1" ht="17" thickTop="1" thickBot="1">
      <c r="A3612" s="6"/>
    </row>
    <row r="3613" spans="1:1" ht="17" thickTop="1" thickBot="1">
      <c r="A3613" s="6"/>
    </row>
    <row r="3614" spans="1:1" ht="17" thickTop="1" thickBot="1">
      <c r="A3614" s="6"/>
    </row>
    <row r="3615" spans="1:1" ht="17" thickTop="1" thickBot="1">
      <c r="A3615" s="6"/>
    </row>
    <row r="3616" spans="1:1" ht="17" thickTop="1" thickBot="1">
      <c r="A3616" s="6"/>
    </row>
    <row r="3617" spans="1:1" ht="17" thickTop="1" thickBot="1">
      <c r="A3617" s="6"/>
    </row>
    <row r="3618" spans="1:1" ht="17" thickTop="1" thickBot="1">
      <c r="A3618" s="6"/>
    </row>
    <row r="3619" spans="1:1" ht="17" thickTop="1" thickBot="1">
      <c r="A3619" s="6"/>
    </row>
    <row r="3620" spans="1:1" ht="17" thickTop="1" thickBot="1">
      <c r="A3620" s="6"/>
    </row>
    <row r="3621" spans="1:1" ht="17" thickTop="1" thickBot="1">
      <c r="A3621" s="6"/>
    </row>
    <row r="3622" spans="1:1" ht="17" thickTop="1" thickBot="1">
      <c r="A3622" s="6"/>
    </row>
    <row r="3623" spans="1:1" ht="17" thickTop="1" thickBot="1">
      <c r="A3623" s="6"/>
    </row>
    <row r="3624" spans="1:1" ht="17" thickTop="1" thickBot="1">
      <c r="A3624" s="6"/>
    </row>
    <row r="3625" spans="1:1" ht="17" thickTop="1" thickBot="1">
      <c r="A3625" s="6"/>
    </row>
    <row r="3626" spans="1:1" ht="17" thickTop="1" thickBot="1">
      <c r="A3626" s="6"/>
    </row>
    <row r="3627" spans="1:1" ht="17" thickTop="1" thickBot="1">
      <c r="A3627" s="6"/>
    </row>
    <row r="3628" spans="1:1" ht="17" thickTop="1" thickBot="1">
      <c r="A3628" s="6"/>
    </row>
    <row r="3629" spans="1:1" ht="17" thickTop="1" thickBot="1">
      <c r="A3629" s="6"/>
    </row>
    <row r="3630" spans="1:1" ht="17" thickTop="1" thickBot="1">
      <c r="A3630" s="6"/>
    </row>
    <row r="3631" spans="1:1" ht="17" thickTop="1" thickBot="1">
      <c r="A3631" s="6"/>
    </row>
    <row r="3632" spans="1:1" ht="17" thickTop="1" thickBot="1">
      <c r="A3632" s="6"/>
    </row>
    <row r="3633" spans="1:1" ht="17" thickTop="1" thickBot="1">
      <c r="A3633" s="6"/>
    </row>
    <row r="3634" spans="1:1" ht="17" thickTop="1" thickBot="1">
      <c r="A3634" s="6"/>
    </row>
    <row r="3635" spans="1:1" ht="17" thickTop="1" thickBot="1">
      <c r="A3635" s="6"/>
    </row>
    <row r="3636" spans="1:1" ht="17" thickTop="1" thickBot="1">
      <c r="A3636" s="6"/>
    </row>
    <row r="3637" spans="1:1" ht="17" thickTop="1" thickBot="1">
      <c r="A3637" s="6"/>
    </row>
    <row r="3638" spans="1:1" ht="17" thickTop="1" thickBot="1">
      <c r="A3638" s="6"/>
    </row>
    <row r="3639" spans="1:1" ht="17" thickTop="1" thickBot="1">
      <c r="A3639" s="6"/>
    </row>
    <row r="3640" spans="1:1" ht="17" thickTop="1" thickBot="1">
      <c r="A3640" s="6"/>
    </row>
    <row r="3641" spans="1:1" ht="17" thickTop="1" thickBot="1">
      <c r="A3641" s="6"/>
    </row>
    <row r="3642" spans="1:1" ht="17" thickTop="1" thickBot="1">
      <c r="A3642" s="6"/>
    </row>
    <row r="3643" spans="1:1" ht="17" thickTop="1" thickBot="1">
      <c r="A3643" s="6"/>
    </row>
    <row r="3644" spans="1:1" ht="17" thickTop="1" thickBot="1">
      <c r="A3644" s="6"/>
    </row>
    <row r="3645" spans="1:1" ht="17" thickTop="1" thickBot="1">
      <c r="A3645" s="6"/>
    </row>
    <row r="3646" spans="1:1" ht="17" thickTop="1" thickBot="1">
      <c r="A3646" s="6"/>
    </row>
    <row r="3647" spans="1:1" ht="17" thickTop="1" thickBot="1">
      <c r="A3647" s="6"/>
    </row>
    <row r="3648" spans="1:1" ht="17" thickTop="1" thickBot="1">
      <c r="A3648" s="6"/>
    </row>
    <row r="3649" spans="1:1" ht="17" thickTop="1" thickBot="1">
      <c r="A3649" s="6"/>
    </row>
    <row r="3650" spans="1:1" ht="17" thickTop="1" thickBot="1">
      <c r="A3650" s="6"/>
    </row>
    <row r="3651" spans="1:1" ht="17" thickTop="1" thickBot="1">
      <c r="A3651" s="6"/>
    </row>
    <row r="3652" spans="1:1" ht="17" thickTop="1" thickBot="1">
      <c r="A3652" s="6"/>
    </row>
    <row r="3653" spans="1:1" ht="17" thickTop="1" thickBot="1">
      <c r="A3653" s="6"/>
    </row>
    <row r="3654" spans="1:1" ht="17" thickTop="1" thickBot="1">
      <c r="A3654" s="6"/>
    </row>
    <row r="3655" spans="1:1" ht="17" thickTop="1" thickBot="1">
      <c r="A3655" s="6"/>
    </row>
    <row r="3656" spans="1:1" ht="17" thickTop="1" thickBot="1">
      <c r="A3656" s="6"/>
    </row>
    <row r="3657" spans="1:1" ht="17" thickTop="1" thickBot="1">
      <c r="A3657" s="6"/>
    </row>
    <row r="3658" spans="1:1" ht="17" thickTop="1" thickBot="1">
      <c r="A3658" s="6"/>
    </row>
    <row r="3659" spans="1:1" ht="17" thickTop="1" thickBot="1">
      <c r="A3659" s="6"/>
    </row>
    <row r="3660" spans="1:1" ht="17" thickTop="1" thickBot="1">
      <c r="A3660" s="6"/>
    </row>
    <row r="3661" spans="1:1" ht="17" thickTop="1" thickBot="1">
      <c r="A3661" s="6"/>
    </row>
    <row r="3662" spans="1:1" ht="17" thickTop="1" thickBot="1">
      <c r="A3662" s="6"/>
    </row>
    <row r="3663" spans="1:1" ht="17" thickTop="1" thickBot="1">
      <c r="A3663" s="6"/>
    </row>
    <row r="3664" spans="1:1" ht="17" thickTop="1" thickBot="1">
      <c r="A3664" s="6"/>
    </row>
    <row r="3665" spans="1:1" ht="17" thickTop="1" thickBot="1">
      <c r="A3665" s="6"/>
    </row>
    <row r="3666" spans="1:1" ht="17" thickTop="1" thickBot="1">
      <c r="A3666" s="6"/>
    </row>
    <row r="3667" spans="1:1" ht="17" thickTop="1" thickBot="1">
      <c r="A3667" s="6"/>
    </row>
    <row r="3668" spans="1:1" ht="17" thickTop="1" thickBot="1">
      <c r="A3668" s="6"/>
    </row>
    <row r="3669" spans="1:1" ht="17" thickTop="1" thickBot="1">
      <c r="A3669" s="6"/>
    </row>
    <row r="3670" spans="1:1" ht="17" thickTop="1" thickBot="1">
      <c r="A3670" s="6"/>
    </row>
    <row r="3671" spans="1:1" ht="17" thickTop="1" thickBot="1">
      <c r="A3671" s="6"/>
    </row>
    <row r="3672" spans="1:1" ht="17" thickTop="1" thickBot="1">
      <c r="A3672" s="6"/>
    </row>
    <row r="3673" spans="1:1" ht="17" thickTop="1" thickBot="1">
      <c r="A3673" s="6"/>
    </row>
    <row r="3674" spans="1:1" ht="17" thickTop="1" thickBot="1">
      <c r="A3674" s="6"/>
    </row>
    <row r="3675" spans="1:1" ht="17" thickTop="1" thickBot="1">
      <c r="A3675" s="6"/>
    </row>
    <row r="3676" spans="1:1" ht="17" thickTop="1" thickBot="1">
      <c r="A3676" s="6"/>
    </row>
    <row r="3677" spans="1:1" ht="17" thickTop="1" thickBot="1">
      <c r="A3677" s="6"/>
    </row>
    <row r="3678" spans="1:1" ht="17" thickTop="1" thickBot="1">
      <c r="A3678" s="6"/>
    </row>
    <row r="3679" spans="1:1" ht="17" thickTop="1" thickBot="1">
      <c r="A3679" s="6"/>
    </row>
    <row r="3680" spans="1:1" ht="17" thickTop="1" thickBot="1">
      <c r="A3680" s="6"/>
    </row>
    <row r="3681" spans="1:1" ht="17" thickTop="1" thickBot="1">
      <c r="A3681" s="6"/>
    </row>
    <row r="3682" spans="1:1" ht="17" thickTop="1" thickBot="1">
      <c r="A3682" s="6"/>
    </row>
    <row r="3683" spans="1:1" ht="17" thickTop="1" thickBot="1">
      <c r="A3683" s="6"/>
    </row>
    <row r="3684" spans="1:1" ht="17" thickTop="1" thickBot="1">
      <c r="A3684" s="6"/>
    </row>
    <row r="3685" spans="1:1" ht="17" thickTop="1" thickBot="1">
      <c r="A3685" s="6"/>
    </row>
    <row r="3686" spans="1:1" ht="17" thickTop="1" thickBot="1">
      <c r="A3686" s="6"/>
    </row>
    <row r="3687" spans="1:1" ht="17" thickTop="1" thickBot="1">
      <c r="A3687" s="6"/>
    </row>
    <row r="3688" spans="1:1" ht="17" thickTop="1" thickBot="1">
      <c r="A3688" s="6"/>
    </row>
    <row r="3689" spans="1:1" ht="17" thickTop="1" thickBot="1">
      <c r="A3689" s="6"/>
    </row>
    <row r="3690" spans="1:1" ht="17" thickTop="1" thickBot="1">
      <c r="A3690" s="6"/>
    </row>
    <row r="3691" spans="1:1" ht="17" thickTop="1" thickBot="1">
      <c r="A3691" s="6"/>
    </row>
    <row r="3692" spans="1:1" ht="17" thickTop="1" thickBot="1">
      <c r="A3692" s="6"/>
    </row>
    <row r="3693" spans="1:1" ht="17" thickTop="1" thickBot="1">
      <c r="A3693" s="6"/>
    </row>
    <row r="3694" spans="1:1" ht="17" thickTop="1" thickBot="1">
      <c r="A3694" s="6"/>
    </row>
    <row r="3695" spans="1:1" ht="17" thickTop="1" thickBot="1">
      <c r="A3695" s="6"/>
    </row>
    <row r="3696" spans="1:1" ht="17" thickTop="1" thickBot="1">
      <c r="A3696" s="6"/>
    </row>
    <row r="3697" spans="1:1" ht="17" thickTop="1" thickBot="1">
      <c r="A3697" s="6"/>
    </row>
    <row r="3698" spans="1:1" ht="17" thickTop="1" thickBot="1">
      <c r="A3698" s="6"/>
    </row>
    <row r="3699" spans="1:1" ht="17" thickTop="1" thickBot="1">
      <c r="A3699" s="6"/>
    </row>
    <row r="3700" spans="1:1" ht="17" thickTop="1" thickBot="1">
      <c r="A3700" s="6"/>
    </row>
    <row r="3701" spans="1:1" ht="17" thickTop="1" thickBot="1">
      <c r="A3701" s="6"/>
    </row>
    <row r="3702" spans="1:1" ht="17" thickTop="1" thickBot="1">
      <c r="A3702" s="6"/>
    </row>
    <row r="3703" spans="1:1" ht="17" thickTop="1" thickBot="1">
      <c r="A3703" s="6"/>
    </row>
    <row r="3704" spans="1:1" ht="17" thickTop="1" thickBot="1">
      <c r="A3704" s="6"/>
    </row>
    <row r="3705" spans="1:1" ht="17" thickTop="1" thickBot="1">
      <c r="A3705" s="6"/>
    </row>
    <row r="3706" spans="1:1" ht="17" thickTop="1" thickBot="1">
      <c r="A3706" s="6"/>
    </row>
    <row r="3707" spans="1:1" ht="17" thickTop="1" thickBot="1">
      <c r="A3707" s="6"/>
    </row>
    <row r="3708" spans="1:1" ht="17" thickTop="1" thickBot="1">
      <c r="A3708" s="6"/>
    </row>
    <row r="3709" spans="1:1" ht="17" thickTop="1" thickBot="1">
      <c r="A3709" s="6"/>
    </row>
    <row r="3710" spans="1:1" ht="17" thickTop="1" thickBot="1">
      <c r="A3710" s="6"/>
    </row>
    <row r="3711" spans="1:1" ht="17" thickTop="1" thickBot="1">
      <c r="A3711" s="6"/>
    </row>
    <row r="3712" spans="1:1" ht="17" thickTop="1" thickBot="1">
      <c r="A3712" s="6"/>
    </row>
    <row r="3713" spans="1:1" ht="17" thickTop="1" thickBot="1">
      <c r="A3713" s="6"/>
    </row>
    <row r="3714" spans="1:1" ht="17" thickTop="1" thickBot="1">
      <c r="A3714" s="6"/>
    </row>
    <row r="3715" spans="1:1" ht="17" thickTop="1" thickBot="1">
      <c r="A3715" s="6"/>
    </row>
    <row r="3716" spans="1:1" ht="17" thickTop="1" thickBot="1">
      <c r="A3716" s="6"/>
    </row>
    <row r="3717" spans="1:1" ht="17" thickTop="1" thickBot="1">
      <c r="A3717" s="6"/>
    </row>
    <row r="3718" spans="1:1" ht="17" thickTop="1" thickBot="1">
      <c r="A3718" s="6"/>
    </row>
    <row r="3719" spans="1:1" ht="17" thickTop="1" thickBot="1">
      <c r="A3719" s="6"/>
    </row>
    <row r="3720" spans="1:1" ht="17" thickTop="1" thickBot="1">
      <c r="A3720" s="6"/>
    </row>
    <row r="3721" spans="1:1" ht="17" thickTop="1" thickBot="1">
      <c r="A3721" s="6"/>
    </row>
    <row r="3722" spans="1:1" ht="17" thickTop="1" thickBot="1">
      <c r="A3722" s="6"/>
    </row>
    <row r="3723" spans="1:1" ht="17" thickTop="1" thickBot="1">
      <c r="A3723" s="6"/>
    </row>
    <row r="3724" spans="1:1" ht="17" thickTop="1" thickBot="1">
      <c r="A3724" s="6"/>
    </row>
    <row r="3725" spans="1:1" ht="17" thickTop="1" thickBot="1">
      <c r="A3725" s="6"/>
    </row>
    <row r="3726" spans="1:1" ht="17" thickTop="1" thickBot="1">
      <c r="A3726" s="6"/>
    </row>
    <row r="3727" spans="1:1" ht="17" thickTop="1" thickBot="1">
      <c r="A3727" s="6"/>
    </row>
    <row r="3728" spans="1:1" ht="17" thickTop="1" thickBot="1">
      <c r="A3728" s="6"/>
    </row>
    <row r="3729" spans="1:1" ht="17" thickTop="1" thickBot="1">
      <c r="A3729" s="6"/>
    </row>
    <row r="3730" spans="1:1" ht="17" thickTop="1" thickBot="1">
      <c r="A3730" s="6"/>
    </row>
    <row r="3731" spans="1:1" ht="17" thickTop="1" thickBot="1">
      <c r="A3731" s="6"/>
    </row>
    <row r="3732" spans="1:1" ht="17" thickTop="1" thickBot="1">
      <c r="A3732" s="6"/>
    </row>
    <row r="3733" spans="1:1" ht="17" thickTop="1" thickBot="1">
      <c r="A3733" s="6"/>
    </row>
    <row r="3734" spans="1:1" ht="17" thickTop="1" thickBot="1">
      <c r="A3734" s="6"/>
    </row>
    <row r="3735" spans="1:1" ht="17" thickTop="1" thickBot="1">
      <c r="A3735" s="6"/>
    </row>
    <row r="3736" spans="1:1" ht="17" thickTop="1" thickBot="1">
      <c r="A3736" s="6"/>
    </row>
    <row r="3737" spans="1:1" ht="17" thickTop="1" thickBot="1">
      <c r="A3737" s="6"/>
    </row>
    <row r="3738" spans="1:1" ht="17" thickTop="1" thickBot="1">
      <c r="A3738" s="6"/>
    </row>
    <row r="3739" spans="1:1" ht="17" thickTop="1" thickBot="1">
      <c r="A3739" s="6"/>
    </row>
    <row r="3740" spans="1:1" ht="17" thickTop="1" thickBot="1">
      <c r="A3740" s="6"/>
    </row>
    <row r="3741" spans="1:1" ht="17" thickTop="1" thickBot="1">
      <c r="A3741" s="6"/>
    </row>
    <row r="3742" spans="1:1" ht="17" thickTop="1" thickBot="1">
      <c r="A3742" s="6"/>
    </row>
    <row r="3743" spans="1:1" ht="17" thickTop="1" thickBot="1">
      <c r="A3743" s="6"/>
    </row>
    <row r="3744" spans="1:1" ht="17" thickTop="1" thickBot="1">
      <c r="A3744" s="6"/>
    </row>
    <row r="3745" spans="1:1" ht="17" thickTop="1" thickBot="1">
      <c r="A3745" s="6"/>
    </row>
    <row r="3746" spans="1:1" ht="17" thickTop="1" thickBot="1">
      <c r="A3746" s="6"/>
    </row>
    <row r="3747" spans="1:1" ht="17" thickTop="1" thickBot="1">
      <c r="A3747" s="6"/>
    </row>
    <row r="3748" spans="1:1" ht="17" thickTop="1" thickBot="1">
      <c r="A3748" s="6"/>
    </row>
    <row r="3749" spans="1:1" ht="17" thickTop="1" thickBot="1">
      <c r="A3749" s="6"/>
    </row>
    <row r="3750" spans="1:1" ht="17" thickTop="1" thickBot="1">
      <c r="A3750" s="6"/>
    </row>
    <row r="3751" spans="1:1" ht="17" thickTop="1" thickBot="1">
      <c r="A3751" s="6"/>
    </row>
    <row r="3752" spans="1:1" ht="17" thickTop="1" thickBot="1">
      <c r="A3752" s="6"/>
    </row>
    <row r="3753" spans="1:1" ht="17" thickTop="1" thickBot="1">
      <c r="A3753" s="6"/>
    </row>
    <row r="3754" spans="1:1" ht="17" thickTop="1" thickBot="1">
      <c r="A3754" s="6"/>
    </row>
    <row r="3755" spans="1:1" ht="17" thickTop="1" thickBot="1">
      <c r="A3755" s="6"/>
    </row>
    <row r="3756" spans="1:1" ht="17" thickTop="1" thickBot="1">
      <c r="A3756" s="6"/>
    </row>
    <row r="3757" spans="1:1" ht="17" thickTop="1" thickBot="1">
      <c r="A3757" s="6"/>
    </row>
    <row r="3758" spans="1:1" ht="17" thickTop="1" thickBot="1">
      <c r="A3758" s="6"/>
    </row>
    <row r="3759" spans="1:1" ht="17" thickTop="1" thickBot="1">
      <c r="A3759" s="6"/>
    </row>
    <row r="3760" spans="1:1" ht="17" thickTop="1" thickBot="1">
      <c r="A3760" s="6"/>
    </row>
    <row r="3761" spans="1:1" ht="17" thickTop="1" thickBot="1">
      <c r="A3761" s="6"/>
    </row>
    <row r="3762" spans="1:1" ht="17" thickTop="1" thickBot="1">
      <c r="A3762" s="6"/>
    </row>
    <row r="3763" spans="1:1" ht="17" thickTop="1" thickBot="1">
      <c r="A3763" s="6"/>
    </row>
    <row r="3764" spans="1:1" ht="17" thickTop="1" thickBot="1">
      <c r="A3764" s="6"/>
    </row>
    <row r="3765" spans="1:1" ht="17" thickTop="1" thickBot="1">
      <c r="A3765" s="6"/>
    </row>
    <row r="3766" spans="1:1" ht="17" thickTop="1" thickBot="1">
      <c r="A3766" s="6"/>
    </row>
    <row r="3767" spans="1:1" ht="17" thickTop="1" thickBot="1">
      <c r="A3767" s="6"/>
    </row>
    <row r="3768" spans="1:1" ht="17" thickTop="1" thickBot="1">
      <c r="A3768" s="6"/>
    </row>
    <row r="3769" spans="1:1" ht="17" thickTop="1" thickBot="1">
      <c r="A3769" s="6"/>
    </row>
    <row r="3770" spans="1:1" ht="17" thickTop="1" thickBot="1">
      <c r="A3770" s="6"/>
    </row>
    <row r="3771" spans="1:1" ht="17" thickTop="1" thickBot="1">
      <c r="A3771" s="6"/>
    </row>
    <row r="3772" spans="1:1" ht="17" thickTop="1" thickBot="1">
      <c r="A3772" s="6"/>
    </row>
    <row r="3773" spans="1:1" ht="17" thickTop="1" thickBot="1">
      <c r="A3773" s="6"/>
    </row>
    <row r="3774" spans="1:1" ht="17" thickTop="1" thickBot="1">
      <c r="A3774" s="6"/>
    </row>
    <row r="3775" spans="1:1" ht="17" thickTop="1" thickBot="1">
      <c r="A3775" s="6"/>
    </row>
    <row r="3776" spans="1:1" ht="17" thickTop="1" thickBot="1">
      <c r="A3776" s="6"/>
    </row>
    <row r="3777" spans="1:1" ht="17" thickTop="1" thickBot="1">
      <c r="A3777" s="6"/>
    </row>
    <row r="3778" spans="1:1" ht="17" thickTop="1" thickBot="1">
      <c r="A3778" s="6"/>
    </row>
    <row r="3779" spans="1:1" ht="17" thickTop="1" thickBot="1">
      <c r="A3779" s="6"/>
    </row>
    <row r="3780" spans="1:1" ht="17" thickTop="1" thickBot="1">
      <c r="A3780" s="6"/>
    </row>
    <row r="3781" spans="1:1" ht="17" thickTop="1" thickBot="1">
      <c r="A3781" s="6"/>
    </row>
    <row r="3782" spans="1:1" ht="17" thickTop="1" thickBot="1">
      <c r="A3782" s="6"/>
    </row>
    <row r="3783" spans="1:1" ht="17" thickTop="1" thickBot="1">
      <c r="A3783" s="6"/>
    </row>
    <row r="3784" spans="1:1" ht="17" thickTop="1" thickBot="1">
      <c r="A3784" s="6"/>
    </row>
    <row r="3785" spans="1:1" ht="17" thickTop="1" thickBot="1">
      <c r="A3785" s="6"/>
    </row>
    <row r="3786" spans="1:1" ht="17" thickTop="1" thickBot="1">
      <c r="A3786" s="6"/>
    </row>
    <row r="3787" spans="1:1" ht="17" thickTop="1" thickBot="1">
      <c r="A3787" s="6"/>
    </row>
    <row r="3788" spans="1:1" ht="17" thickTop="1" thickBot="1">
      <c r="A3788" s="6"/>
    </row>
    <row r="3789" spans="1:1" ht="17" thickTop="1" thickBot="1">
      <c r="A3789" s="6"/>
    </row>
    <row r="3790" spans="1:1" ht="17" thickTop="1" thickBot="1">
      <c r="A3790" s="6"/>
    </row>
    <row r="3791" spans="1:1" ht="17" thickTop="1" thickBot="1">
      <c r="A3791" s="6"/>
    </row>
    <row r="3792" spans="1:1" ht="17" thickTop="1" thickBot="1">
      <c r="A3792" s="6"/>
    </row>
    <row r="3793" spans="1:1" ht="17" thickTop="1" thickBot="1">
      <c r="A3793" s="6"/>
    </row>
    <row r="3794" spans="1:1" ht="17" thickTop="1" thickBot="1">
      <c r="A3794" s="6"/>
    </row>
    <row r="3795" spans="1:1" ht="17" thickTop="1" thickBot="1">
      <c r="A3795" s="6"/>
    </row>
    <row r="3796" spans="1:1" ht="17" thickTop="1" thickBot="1">
      <c r="A3796" s="6"/>
    </row>
    <row r="3797" spans="1:1" ht="17" thickTop="1" thickBot="1">
      <c r="A3797" s="6"/>
    </row>
    <row r="3798" spans="1:1" ht="17" thickTop="1" thickBot="1">
      <c r="A3798" s="6"/>
    </row>
    <row r="3799" spans="1:1" ht="17" thickTop="1" thickBot="1">
      <c r="A3799" s="6"/>
    </row>
    <row r="3800" spans="1:1" ht="17" thickTop="1" thickBot="1">
      <c r="A3800" s="6"/>
    </row>
    <row r="3801" spans="1:1" ht="17" thickTop="1" thickBot="1">
      <c r="A3801" s="6"/>
    </row>
    <row r="3802" spans="1:1" ht="17" thickTop="1" thickBot="1">
      <c r="A3802" s="6"/>
    </row>
    <row r="3803" spans="1:1" ht="17" thickTop="1" thickBot="1">
      <c r="A3803" s="6"/>
    </row>
    <row r="3804" spans="1:1" ht="17" thickTop="1" thickBot="1">
      <c r="A3804" s="6"/>
    </row>
    <row r="3805" spans="1:1" ht="17" thickTop="1" thickBot="1">
      <c r="A3805" s="6"/>
    </row>
    <row r="3806" spans="1:1" ht="17" thickTop="1" thickBot="1">
      <c r="A3806" s="6"/>
    </row>
    <row r="3807" spans="1:1" ht="17" thickTop="1" thickBot="1">
      <c r="A3807" s="6"/>
    </row>
    <row r="3808" spans="1:1" ht="17" thickTop="1" thickBot="1">
      <c r="A3808" s="6"/>
    </row>
    <row r="3809" spans="1:1" ht="17" thickTop="1" thickBot="1">
      <c r="A3809" s="6"/>
    </row>
    <row r="3810" spans="1:1" ht="17" thickTop="1" thickBot="1">
      <c r="A3810" s="6"/>
    </row>
    <row r="3811" spans="1:1" ht="17" thickTop="1" thickBot="1">
      <c r="A3811" s="6"/>
    </row>
    <row r="3812" spans="1:1" ht="17" thickTop="1" thickBot="1">
      <c r="A3812" s="6"/>
    </row>
    <row r="3813" spans="1:1" ht="17" thickTop="1" thickBot="1">
      <c r="A3813" s="6"/>
    </row>
    <row r="3814" spans="1:1" ht="17" thickTop="1" thickBot="1">
      <c r="A3814" s="6"/>
    </row>
    <row r="3815" spans="1:1" ht="17" thickTop="1" thickBot="1">
      <c r="A3815" s="6"/>
    </row>
    <row r="3816" spans="1:1" ht="17" thickTop="1" thickBot="1">
      <c r="A3816" s="6"/>
    </row>
    <row r="3817" spans="1:1" ht="17" thickTop="1" thickBot="1">
      <c r="A3817" s="6"/>
    </row>
    <row r="3818" spans="1:1" ht="17" thickTop="1" thickBot="1">
      <c r="A3818" s="6"/>
    </row>
    <row r="3819" spans="1:1" ht="17" thickTop="1" thickBot="1">
      <c r="A3819" s="6"/>
    </row>
    <row r="3820" spans="1:1" ht="17" thickTop="1" thickBot="1">
      <c r="A3820" s="6"/>
    </row>
    <row r="3821" spans="1:1" ht="17" thickTop="1" thickBot="1">
      <c r="A3821" s="6"/>
    </row>
    <row r="3822" spans="1:1" ht="17" thickTop="1" thickBot="1">
      <c r="A3822" s="6"/>
    </row>
    <row r="3823" spans="1:1" ht="17" thickTop="1" thickBot="1">
      <c r="A3823" s="6"/>
    </row>
    <row r="3824" spans="1:1" ht="17" thickTop="1" thickBot="1">
      <c r="A3824" s="6"/>
    </row>
    <row r="3825" spans="1:1" ht="17" thickTop="1" thickBot="1">
      <c r="A3825" s="6"/>
    </row>
    <row r="3826" spans="1:1" ht="17" thickTop="1" thickBot="1">
      <c r="A3826" s="6"/>
    </row>
    <row r="3827" spans="1:1" ht="17" thickTop="1" thickBot="1">
      <c r="A3827" s="6"/>
    </row>
    <row r="3828" spans="1:1" ht="17" thickTop="1" thickBot="1">
      <c r="A3828" s="6"/>
    </row>
    <row r="3829" spans="1:1" ht="17" thickTop="1" thickBot="1">
      <c r="A3829" s="6"/>
    </row>
    <row r="3830" spans="1:1" ht="17" thickTop="1" thickBot="1">
      <c r="A3830" s="6"/>
    </row>
    <row r="3831" spans="1:1" ht="17" thickTop="1" thickBot="1">
      <c r="A3831" s="6"/>
    </row>
    <row r="3832" spans="1:1" ht="17" thickTop="1" thickBot="1">
      <c r="A3832" s="6"/>
    </row>
    <row r="3833" spans="1:1" ht="17" thickTop="1" thickBot="1">
      <c r="A3833" s="6"/>
    </row>
    <row r="3834" spans="1:1" ht="17" thickTop="1" thickBot="1">
      <c r="A3834" s="6"/>
    </row>
    <row r="3835" spans="1:1" ht="17" thickTop="1" thickBot="1">
      <c r="A3835" s="6"/>
    </row>
    <row r="3836" spans="1:1" ht="17" thickTop="1" thickBot="1">
      <c r="A3836" s="6"/>
    </row>
    <row r="3837" spans="1:1" ht="17" thickTop="1" thickBot="1">
      <c r="A3837" s="6"/>
    </row>
    <row r="3838" spans="1:1" ht="17" thickTop="1" thickBot="1">
      <c r="A3838" s="6"/>
    </row>
    <row r="3839" spans="1:1" ht="17" thickTop="1" thickBot="1">
      <c r="A3839" s="6"/>
    </row>
    <row r="3840" spans="1:1" ht="17" thickTop="1" thickBot="1">
      <c r="A3840" s="6"/>
    </row>
    <row r="3841" spans="1:1" ht="17" thickTop="1" thickBot="1">
      <c r="A3841" s="6"/>
    </row>
    <row r="3842" spans="1:1" ht="17" thickTop="1" thickBot="1">
      <c r="A3842" s="6"/>
    </row>
    <row r="3843" spans="1:1" ht="17" thickTop="1" thickBot="1">
      <c r="A3843" s="6"/>
    </row>
    <row r="3844" spans="1:1" ht="17" thickTop="1" thickBot="1">
      <c r="A3844" s="6"/>
    </row>
    <row r="3845" spans="1:1" ht="17" thickTop="1" thickBot="1">
      <c r="A3845" s="6"/>
    </row>
    <row r="3846" spans="1:1" ht="17" thickTop="1" thickBot="1">
      <c r="A3846" s="6"/>
    </row>
    <row r="3847" spans="1:1" ht="17" thickTop="1" thickBot="1">
      <c r="A3847" s="6"/>
    </row>
    <row r="3848" spans="1:1" ht="17" thickTop="1" thickBot="1">
      <c r="A3848" s="6"/>
    </row>
    <row r="3849" spans="1:1" ht="17" thickTop="1" thickBot="1">
      <c r="A3849" s="6"/>
    </row>
    <row r="3850" spans="1:1" ht="17" thickTop="1" thickBot="1">
      <c r="A3850" s="6"/>
    </row>
    <row r="3851" spans="1:1" ht="17" thickTop="1" thickBot="1">
      <c r="A3851" s="6"/>
    </row>
    <row r="3852" spans="1:1" ht="17" thickTop="1" thickBot="1">
      <c r="A3852" s="6"/>
    </row>
    <row r="3853" spans="1:1" ht="17" thickTop="1" thickBot="1">
      <c r="A3853" s="6"/>
    </row>
    <row r="3854" spans="1:1" ht="17" thickTop="1" thickBot="1">
      <c r="A3854" s="6"/>
    </row>
    <row r="3855" spans="1:1" ht="17" thickTop="1" thickBot="1">
      <c r="A3855" s="6"/>
    </row>
    <row r="3856" spans="1:1" ht="17" thickTop="1" thickBot="1">
      <c r="A3856" s="6"/>
    </row>
    <row r="3857" spans="1:1" ht="17" thickTop="1" thickBot="1">
      <c r="A3857" s="6"/>
    </row>
    <row r="3858" spans="1:1" ht="17" thickTop="1" thickBot="1">
      <c r="A3858" s="6"/>
    </row>
    <row r="3859" spans="1:1" ht="17" thickTop="1" thickBot="1">
      <c r="A3859" s="6"/>
    </row>
    <row r="3860" spans="1:1" ht="17" thickTop="1" thickBot="1">
      <c r="A3860" s="6"/>
    </row>
    <row r="3861" spans="1:1" ht="17" thickTop="1" thickBot="1">
      <c r="A3861" s="6"/>
    </row>
    <row r="3862" spans="1:1" ht="17" thickTop="1" thickBot="1">
      <c r="A3862" s="6"/>
    </row>
    <row r="3863" spans="1:1" ht="17" thickTop="1" thickBot="1">
      <c r="A3863" s="6"/>
    </row>
    <row r="3864" spans="1:1" ht="17" thickTop="1" thickBot="1">
      <c r="A3864" s="6"/>
    </row>
    <row r="3865" spans="1:1" ht="17" thickTop="1" thickBot="1">
      <c r="A3865" s="6"/>
    </row>
    <row r="3866" spans="1:1" ht="17" thickTop="1" thickBot="1">
      <c r="A3866" s="6"/>
    </row>
    <row r="3867" spans="1:1" ht="17" thickTop="1" thickBot="1">
      <c r="A3867" s="6"/>
    </row>
    <row r="3868" spans="1:1" ht="17" thickTop="1" thickBot="1">
      <c r="A3868" s="6"/>
    </row>
    <row r="3869" spans="1:1" ht="17" thickTop="1" thickBot="1">
      <c r="A3869" s="6"/>
    </row>
    <row r="3870" spans="1:1" ht="17" thickTop="1" thickBot="1">
      <c r="A3870" s="6"/>
    </row>
    <row r="3871" spans="1:1" ht="17" thickTop="1" thickBot="1">
      <c r="A3871" s="6"/>
    </row>
    <row r="3872" spans="1:1" ht="17" thickTop="1" thickBot="1">
      <c r="A3872" s="6"/>
    </row>
    <row r="3873" spans="1:1" ht="17" thickTop="1" thickBot="1">
      <c r="A3873" s="6"/>
    </row>
    <row r="3874" spans="1:1" ht="17" thickTop="1" thickBot="1">
      <c r="A3874" s="6"/>
    </row>
    <row r="3875" spans="1:1" ht="17" thickTop="1" thickBot="1">
      <c r="A3875" s="6"/>
    </row>
    <row r="3876" spans="1:1" ht="17" thickTop="1" thickBot="1">
      <c r="A3876" s="6"/>
    </row>
    <row r="3877" spans="1:1" ht="17" thickTop="1" thickBot="1">
      <c r="A3877" s="6"/>
    </row>
    <row r="3878" spans="1:1" ht="17" thickTop="1" thickBot="1">
      <c r="A3878" s="6"/>
    </row>
    <row r="3879" spans="1:1" ht="17" thickTop="1" thickBot="1">
      <c r="A3879" s="6"/>
    </row>
    <row r="3880" spans="1:1" ht="17" thickTop="1" thickBot="1">
      <c r="A3880" s="6"/>
    </row>
    <row r="3881" spans="1:1" ht="17" thickTop="1" thickBot="1">
      <c r="A3881" s="6"/>
    </row>
    <row r="3882" spans="1:1" ht="17" thickTop="1" thickBot="1">
      <c r="A3882" s="6"/>
    </row>
    <row r="3883" spans="1:1" ht="17" thickTop="1" thickBot="1">
      <c r="A3883" s="6"/>
    </row>
    <row r="3884" spans="1:1" ht="17" thickTop="1" thickBot="1">
      <c r="A3884" s="6"/>
    </row>
    <row r="3885" spans="1:1" ht="17" thickTop="1" thickBot="1">
      <c r="A3885" s="6"/>
    </row>
    <row r="3886" spans="1:1" ht="17" thickTop="1" thickBot="1">
      <c r="A3886" s="6"/>
    </row>
    <row r="3887" spans="1:1" ht="17" thickTop="1" thickBot="1">
      <c r="A3887" s="6"/>
    </row>
    <row r="3888" spans="1:1" ht="17" thickTop="1" thickBot="1">
      <c r="A3888" s="6"/>
    </row>
    <row r="3889" spans="1:1" ht="17" thickTop="1" thickBot="1">
      <c r="A3889" s="6"/>
    </row>
    <row r="3890" spans="1:1" ht="17" thickTop="1" thickBot="1">
      <c r="A3890" s="6"/>
    </row>
    <row r="3891" spans="1:1" ht="17" thickTop="1" thickBot="1">
      <c r="A3891" s="6"/>
    </row>
    <row r="3892" spans="1:1" ht="17" thickTop="1" thickBot="1">
      <c r="A3892" s="6"/>
    </row>
    <row r="3893" spans="1:1" ht="17" thickTop="1" thickBot="1">
      <c r="A3893" s="6"/>
    </row>
    <row r="3894" spans="1:1" ht="17" thickTop="1" thickBot="1">
      <c r="A3894" s="6"/>
    </row>
    <row r="3895" spans="1:1" ht="17" thickTop="1" thickBot="1">
      <c r="A3895" s="6"/>
    </row>
    <row r="3896" spans="1:1" ht="17" thickTop="1" thickBot="1">
      <c r="A3896" s="6"/>
    </row>
    <row r="3897" spans="1:1" ht="17" thickTop="1" thickBot="1">
      <c r="A3897" s="6"/>
    </row>
    <row r="3898" spans="1:1" ht="17" thickTop="1" thickBot="1">
      <c r="A3898" s="6"/>
    </row>
    <row r="3899" spans="1:1" ht="17" thickTop="1" thickBot="1">
      <c r="A3899" s="6"/>
    </row>
    <row r="3900" spans="1:1" ht="17" thickTop="1" thickBot="1">
      <c r="A3900" s="6"/>
    </row>
    <row r="3901" spans="1:1" ht="17" thickTop="1" thickBot="1">
      <c r="A3901" s="6"/>
    </row>
    <row r="3902" spans="1:1" ht="17" thickTop="1" thickBot="1">
      <c r="A3902" s="6"/>
    </row>
    <row r="3903" spans="1:1" ht="17" thickTop="1" thickBot="1">
      <c r="A3903" s="6"/>
    </row>
    <row r="3904" spans="1:1" ht="17" thickTop="1" thickBot="1">
      <c r="A3904" s="6"/>
    </row>
    <row r="3905" spans="1:1" ht="17" thickTop="1" thickBot="1">
      <c r="A3905" s="6"/>
    </row>
    <row r="3906" spans="1:1" ht="17" thickTop="1" thickBot="1">
      <c r="A3906" s="6"/>
    </row>
    <row r="3907" spans="1:1" ht="17" thickTop="1" thickBot="1">
      <c r="A3907" s="6"/>
    </row>
    <row r="3908" spans="1:1" ht="17" thickTop="1" thickBot="1">
      <c r="A3908" s="6"/>
    </row>
    <row r="3909" spans="1:1" ht="17" thickTop="1" thickBot="1">
      <c r="A3909" s="6"/>
    </row>
    <row r="3910" spans="1:1" ht="17" thickTop="1" thickBot="1">
      <c r="A3910" s="6"/>
    </row>
    <row r="3911" spans="1:1" ht="17" thickTop="1" thickBot="1">
      <c r="A3911" s="6"/>
    </row>
    <row r="3912" spans="1:1" ht="17" thickTop="1" thickBot="1">
      <c r="A3912" s="6"/>
    </row>
    <row r="3913" spans="1:1" ht="17" thickTop="1" thickBot="1">
      <c r="A3913" s="6"/>
    </row>
    <row r="3914" spans="1:1" ht="17" thickTop="1" thickBot="1">
      <c r="A3914" s="6"/>
    </row>
    <row r="3915" spans="1:1" ht="17" thickTop="1" thickBot="1">
      <c r="A3915" s="6"/>
    </row>
    <row r="3916" spans="1:1" ht="17" thickTop="1" thickBot="1">
      <c r="A3916" s="6"/>
    </row>
    <row r="3917" spans="1:1" ht="17" thickTop="1" thickBot="1">
      <c r="A3917" s="6"/>
    </row>
    <row r="3918" spans="1:1" ht="17" thickTop="1" thickBot="1">
      <c r="A3918" s="6"/>
    </row>
    <row r="3919" spans="1:1" ht="17" thickTop="1" thickBot="1">
      <c r="A3919" s="6"/>
    </row>
    <row r="3920" spans="1:1" ht="17" thickTop="1" thickBot="1">
      <c r="A3920" s="6"/>
    </row>
    <row r="3921" spans="1:1" ht="17" thickTop="1" thickBot="1">
      <c r="A3921" s="6"/>
    </row>
    <row r="3922" spans="1:1" ht="17" thickTop="1" thickBot="1">
      <c r="A3922" s="6"/>
    </row>
    <row r="3923" spans="1:1" ht="17" thickTop="1" thickBot="1">
      <c r="A3923" s="6"/>
    </row>
    <row r="3924" spans="1:1" ht="17" thickTop="1" thickBot="1">
      <c r="A3924" s="6"/>
    </row>
    <row r="3925" spans="1:1" ht="17" thickTop="1" thickBot="1">
      <c r="A3925" s="6"/>
    </row>
    <row r="3926" spans="1:1" ht="17" thickTop="1" thickBot="1">
      <c r="A3926" s="6"/>
    </row>
    <row r="3927" spans="1:1" ht="17" thickTop="1" thickBot="1">
      <c r="A3927" s="6"/>
    </row>
    <row r="3928" spans="1:1" ht="17" thickTop="1" thickBot="1">
      <c r="A3928" s="6"/>
    </row>
    <row r="3929" spans="1:1" ht="17" thickTop="1" thickBot="1">
      <c r="A3929" s="6"/>
    </row>
    <row r="3930" spans="1:1" ht="17" thickTop="1" thickBot="1">
      <c r="A3930" s="6"/>
    </row>
    <row r="3931" spans="1:1" ht="17" thickTop="1" thickBot="1">
      <c r="A3931" s="6"/>
    </row>
    <row r="3932" spans="1:1" ht="17" thickTop="1" thickBot="1">
      <c r="A3932" s="6"/>
    </row>
    <row r="3933" spans="1:1" ht="17" thickTop="1" thickBot="1">
      <c r="A3933" s="6"/>
    </row>
    <row r="3934" spans="1:1" ht="17" thickTop="1" thickBot="1">
      <c r="A3934" s="6"/>
    </row>
    <row r="3935" spans="1:1" ht="17" thickTop="1" thickBot="1">
      <c r="A3935" s="6"/>
    </row>
    <row r="3936" spans="1:1" ht="17" thickTop="1" thickBot="1">
      <c r="A3936" s="6"/>
    </row>
    <row r="3937" spans="1:1" ht="17" thickTop="1" thickBot="1">
      <c r="A3937" s="6"/>
    </row>
    <row r="3938" spans="1:1" ht="17" thickTop="1" thickBot="1">
      <c r="A3938" s="6"/>
    </row>
    <row r="3939" spans="1:1" ht="17" thickTop="1" thickBot="1">
      <c r="A3939" s="6"/>
    </row>
    <row r="3940" spans="1:1" ht="17" thickTop="1" thickBot="1">
      <c r="A3940" s="6"/>
    </row>
    <row r="3941" spans="1:1" ht="17" thickTop="1" thickBot="1">
      <c r="A3941" s="6"/>
    </row>
    <row r="3942" spans="1:1" ht="17" thickTop="1" thickBot="1">
      <c r="A3942" s="6"/>
    </row>
    <row r="3943" spans="1:1" ht="17" thickTop="1" thickBot="1">
      <c r="A3943" s="6"/>
    </row>
    <row r="3944" spans="1:1" ht="17" thickTop="1" thickBot="1">
      <c r="A3944" s="6"/>
    </row>
    <row r="3945" spans="1:1" ht="17" thickTop="1" thickBot="1">
      <c r="A3945" s="6"/>
    </row>
    <row r="3946" spans="1:1" ht="17" thickTop="1" thickBot="1">
      <c r="A3946" s="6"/>
    </row>
    <row r="3947" spans="1:1" ht="17" thickTop="1" thickBot="1">
      <c r="A3947" s="6"/>
    </row>
    <row r="3948" spans="1:1" ht="17" thickTop="1" thickBot="1">
      <c r="A3948" s="6"/>
    </row>
    <row r="3949" spans="1:1" ht="17" thickTop="1" thickBot="1">
      <c r="A3949" s="6"/>
    </row>
    <row r="3950" spans="1:1" ht="17" thickTop="1" thickBot="1">
      <c r="A3950" s="6"/>
    </row>
    <row r="3951" spans="1:1" ht="17" thickTop="1" thickBot="1">
      <c r="A3951" s="6"/>
    </row>
    <row r="3952" spans="1:1" ht="17" thickTop="1" thickBot="1">
      <c r="A3952" s="6"/>
    </row>
    <row r="3953" spans="1:1" ht="17" thickTop="1" thickBot="1">
      <c r="A3953" s="6"/>
    </row>
    <row r="3954" spans="1:1" ht="17" thickTop="1" thickBot="1">
      <c r="A3954" s="6"/>
    </row>
    <row r="3955" spans="1:1" ht="17" thickTop="1" thickBot="1">
      <c r="A3955" s="6"/>
    </row>
    <row r="3956" spans="1:1" ht="17" thickTop="1" thickBot="1">
      <c r="A3956" s="6"/>
    </row>
    <row r="3957" spans="1:1" ht="17" thickTop="1" thickBot="1">
      <c r="A3957" s="6"/>
    </row>
    <row r="3958" spans="1:1" ht="17" thickTop="1" thickBot="1">
      <c r="A3958" s="6"/>
    </row>
    <row r="3959" spans="1:1" ht="17" thickTop="1" thickBot="1">
      <c r="A3959" s="6"/>
    </row>
    <row r="3960" spans="1:1" ht="17" thickTop="1" thickBot="1">
      <c r="A3960" s="6"/>
    </row>
    <row r="3961" spans="1:1" ht="17" thickTop="1" thickBot="1">
      <c r="A3961" s="6"/>
    </row>
    <row r="3962" spans="1:1" ht="17" thickTop="1" thickBot="1">
      <c r="A3962" s="6"/>
    </row>
    <row r="3963" spans="1:1" ht="17" thickTop="1" thickBot="1">
      <c r="A3963" s="6"/>
    </row>
    <row r="3964" spans="1:1" ht="17" thickTop="1" thickBot="1">
      <c r="A3964" s="6"/>
    </row>
    <row r="3965" spans="1:1" ht="17" thickTop="1" thickBot="1">
      <c r="A3965" s="6"/>
    </row>
    <row r="3966" spans="1:1" ht="17" thickTop="1" thickBot="1">
      <c r="A3966" s="6"/>
    </row>
    <row r="3967" spans="1:1" ht="17" thickTop="1" thickBot="1">
      <c r="A3967" s="6"/>
    </row>
    <row r="3968" spans="1:1" ht="17" thickTop="1" thickBot="1">
      <c r="A3968" s="6"/>
    </row>
    <row r="3969" spans="1:1" ht="17" thickTop="1" thickBot="1">
      <c r="A3969" s="6"/>
    </row>
    <row r="3970" spans="1:1" ht="17" thickTop="1" thickBot="1">
      <c r="A3970" s="6"/>
    </row>
    <row r="3971" spans="1:1" ht="17" thickTop="1" thickBot="1">
      <c r="A3971" s="6"/>
    </row>
    <row r="3972" spans="1:1" ht="17" thickTop="1" thickBot="1">
      <c r="A3972" s="6"/>
    </row>
    <row r="3973" spans="1:1" ht="17" thickTop="1" thickBot="1">
      <c r="A3973" s="6"/>
    </row>
    <row r="3974" spans="1:1" ht="17" thickTop="1" thickBot="1">
      <c r="A3974" s="6"/>
    </row>
    <row r="3975" spans="1:1" ht="17" thickTop="1" thickBot="1">
      <c r="A3975" s="6"/>
    </row>
    <row r="3976" spans="1:1" ht="17" thickTop="1" thickBot="1">
      <c r="A3976" s="6"/>
    </row>
    <row r="3977" spans="1:1" ht="17" thickTop="1" thickBot="1">
      <c r="A3977" s="6"/>
    </row>
    <row r="3978" spans="1:1" ht="17" thickTop="1" thickBot="1">
      <c r="A3978" s="6"/>
    </row>
    <row r="3979" spans="1:1" ht="17" thickTop="1" thickBot="1">
      <c r="A3979" s="6"/>
    </row>
    <row r="3980" spans="1:1" ht="17" thickTop="1" thickBot="1">
      <c r="A3980" s="6"/>
    </row>
    <row r="3981" spans="1:1" ht="17" thickTop="1" thickBot="1">
      <c r="A3981" s="6"/>
    </row>
    <row r="3982" spans="1:1" ht="17" thickTop="1" thickBot="1">
      <c r="A3982" s="6"/>
    </row>
    <row r="3983" spans="1:1" ht="17" thickTop="1" thickBot="1">
      <c r="A3983" s="6"/>
    </row>
    <row r="3984" spans="1:1" ht="17" thickTop="1" thickBot="1">
      <c r="A3984" s="6"/>
    </row>
    <row r="3985" spans="1:1" ht="17" thickTop="1" thickBot="1">
      <c r="A3985" s="6"/>
    </row>
    <row r="3986" spans="1:1" ht="17" thickTop="1" thickBot="1">
      <c r="A3986" s="6"/>
    </row>
    <row r="3987" spans="1:1" ht="17" thickTop="1" thickBot="1">
      <c r="A3987" s="6"/>
    </row>
    <row r="3988" spans="1:1" ht="17" thickTop="1" thickBot="1">
      <c r="A3988" s="6"/>
    </row>
    <row r="3989" spans="1:1" ht="17" thickTop="1" thickBot="1">
      <c r="A3989" s="6"/>
    </row>
    <row r="3990" spans="1:1" ht="17" thickTop="1" thickBot="1">
      <c r="A3990" s="6"/>
    </row>
    <row r="3991" spans="1:1" ht="17" thickTop="1" thickBot="1">
      <c r="A3991" s="6"/>
    </row>
    <row r="3992" spans="1:1" ht="17" thickTop="1" thickBot="1">
      <c r="A3992" s="6"/>
    </row>
    <row r="3993" spans="1:1" ht="17" thickTop="1" thickBot="1">
      <c r="A3993" s="6"/>
    </row>
    <row r="3994" spans="1:1" ht="17" thickTop="1" thickBot="1">
      <c r="A3994" s="6"/>
    </row>
    <row r="3995" spans="1:1" ht="17" thickTop="1" thickBot="1">
      <c r="A3995" s="6"/>
    </row>
    <row r="3996" spans="1:1" ht="17" thickTop="1" thickBot="1">
      <c r="A3996" s="6"/>
    </row>
    <row r="3997" spans="1:1" ht="17" thickTop="1" thickBot="1">
      <c r="A3997" s="6"/>
    </row>
    <row r="3998" spans="1:1" ht="17" thickTop="1" thickBot="1">
      <c r="A3998" s="6"/>
    </row>
    <row r="3999" spans="1:1" ht="17" thickTop="1" thickBot="1">
      <c r="A3999" s="6"/>
    </row>
    <row r="4000" spans="1:1" ht="17" thickTop="1" thickBot="1">
      <c r="A4000" s="6"/>
    </row>
    <row r="4001" spans="1:1" ht="17" thickTop="1" thickBot="1">
      <c r="A4001" s="6"/>
    </row>
    <row r="4002" spans="1:1" ht="17" thickTop="1" thickBot="1">
      <c r="A4002" s="6"/>
    </row>
    <row r="4003" spans="1:1" ht="17" thickTop="1" thickBot="1">
      <c r="A4003" s="6"/>
    </row>
    <row r="4004" spans="1:1" ht="17" thickTop="1" thickBot="1">
      <c r="A4004" s="6"/>
    </row>
    <row r="4005" spans="1:1" ht="17" thickTop="1" thickBot="1">
      <c r="A4005" s="6"/>
    </row>
    <row r="4006" spans="1:1" ht="17" thickTop="1" thickBot="1">
      <c r="A4006" s="6"/>
    </row>
    <row r="4007" spans="1:1" ht="17" thickTop="1" thickBot="1">
      <c r="A4007" s="6"/>
    </row>
    <row r="4008" spans="1:1" ht="17" thickTop="1" thickBot="1">
      <c r="A4008" s="6"/>
    </row>
    <row r="4009" spans="1:1" ht="17" thickTop="1" thickBot="1">
      <c r="A4009" s="6"/>
    </row>
    <row r="4010" spans="1:1" ht="17" thickTop="1" thickBot="1">
      <c r="A4010" s="6"/>
    </row>
    <row r="4011" spans="1:1" ht="17" thickTop="1" thickBot="1">
      <c r="A4011" s="6"/>
    </row>
    <row r="4012" spans="1:1" ht="17" thickTop="1" thickBot="1">
      <c r="A4012" s="6"/>
    </row>
    <row r="4013" spans="1:1" ht="17" thickTop="1" thickBot="1">
      <c r="A4013" s="6"/>
    </row>
    <row r="4014" spans="1:1" ht="17" thickTop="1" thickBot="1">
      <c r="A4014" s="6"/>
    </row>
    <row r="4015" spans="1:1" ht="17" thickTop="1" thickBot="1">
      <c r="A4015" s="6"/>
    </row>
    <row r="4016" spans="1:1" ht="17" thickTop="1" thickBot="1">
      <c r="A4016" s="6"/>
    </row>
    <row r="4017" spans="1:1" ht="17" thickTop="1" thickBot="1">
      <c r="A4017" s="6"/>
    </row>
    <row r="4018" spans="1:1" ht="17" thickTop="1" thickBot="1">
      <c r="A4018" s="6"/>
    </row>
    <row r="4019" spans="1:1" ht="17" thickTop="1" thickBot="1">
      <c r="A4019" s="6"/>
    </row>
    <row r="4020" spans="1:1" ht="17" thickTop="1" thickBot="1">
      <c r="A4020" s="6"/>
    </row>
    <row r="4021" spans="1:1" ht="17" thickTop="1" thickBot="1">
      <c r="A4021" s="6"/>
    </row>
    <row r="4022" spans="1:1" ht="17" thickTop="1" thickBot="1">
      <c r="A4022" s="6"/>
    </row>
    <row r="4023" spans="1:1" ht="17" thickTop="1" thickBot="1">
      <c r="A4023" s="6"/>
    </row>
    <row r="4024" spans="1:1" ht="17" thickTop="1" thickBot="1">
      <c r="A4024" s="6"/>
    </row>
    <row r="4025" spans="1:1" ht="17" thickTop="1" thickBot="1">
      <c r="A4025" s="6"/>
    </row>
    <row r="4026" spans="1:1" ht="17" thickTop="1" thickBot="1">
      <c r="A4026" s="6"/>
    </row>
    <row r="4027" spans="1:1" ht="17" thickTop="1" thickBot="1">
      <c r="A4027" s="6"/>
    </row>
    <row r="4028" spans="1:1" ht="17" thickTop="1" thickBot="1">
      <c r="A4028" s="6"/>
    </row>
    <row r="4029" spans="1:1" ht="17" thickTop="1" thickBot="1">
      <c r="A4029" s="6"/>
    </row>
    <row r="4030" spans="1:1" ht="17" thickTop="1" thickBot="1">
      <c r="A4030" s="6"/>
    </row>
    <row r="4031" spans="1:1" ht="17" thickTop="1" thickBot="1">
      <c r="A4031" s="6"/>
    </row>
    <row r="4032" spans="1:1" ht="17" thickTop="1" thickBot="1">
      <c r="A4032" s="6"/>
    </row>
    <row r="4033" spans="1:1" ht="17" thickTop="1" thickBot="1">
      <c r="A4033" s="6"/>
    </row>
    <row r="4034" spans="1:1" ht="17" thickTop="1" thickBot="1">
      <c r="A4034" s="6"/>
    </row>
    <row r="4035" spans="1:1" ht="17" thickTop="1" thickBot="1">
      <c r="A4035" s="6"/>
    </row>
    <row r="4036" spans="1:1" ht="17" thickTop="1" thickBot="1">
      <c r="A4036" s="6"/>
    </row>
    <row r="4037" spans="1:1" ht="17" thickTop="1" thickBot="1">
      <c r="A4037" s="6"/>
    </row>
    <row r="4038" spans="1:1" ht="17" thickTop="1" thickBot="1">
      <c r="A4038" s="6"/>
    </row>
    <row r="4039" spans="1:1" ht="17" thickTop="1" thickBot="1">
      <c r="A4039" s="6"/>
    </row>
    <row r="4040" spans="1:1" ht="17" thickTop="1" thickBot="1">
      <c r="A4040" s="6"/>
    </row>
    <row r="4041" spans="1:1" ht="17" thickTop="1" thickBot="1">
      <c r="A4041" s="6"/>
    </row>
    <row r="4042" spans="1:1" ht="17" thickTop="1" thickBot="1">
      <c r="A4042" s="6"/>
    </row>
    <row r="4043" spans="1:1" ht="17" thickTop="1" thickBot="1">
      <c r="A4043" s="6"/>
    </row>
    <row r="4044" spans="1:1" ht="17" thickTop="1" thickBot="1">
      <c r="A4044" s="6"/>
    </row>
    <row r="4045" spans="1:1" ht="17" thickTop="1" thickBot="1">
      <c r="A4045" s="6"/>
    </row>
    <row r="4046" spans="1:1" ht="17" thickTop="1" thickBot="1">
      <c r="A4046" s="6"/>
    </row>
    <row r="4047" spans="1:1" ht="17" thickTop="1" thickBot="1">
      <c r="A4047" s="6"/>
    </row>
    <row r="4048" spans="1:1" ht="17" thickTop="1" thickBot="1">
      <c r="A4048" s="6"/>
    </row>
    <row r="4049" spans="1:1" ht="17" thickTop="1" thickBot="1">
      <c r="A4049" s="6"/>
    </row>
    <row r="4050" spans="1:1" ht="17" thickTop="1" thickBot="1">
      <c r="A4050" s="6"/>
    </row>
    <row r="4051" spans="1:1" ht="17" thickTop="1" thickBot="1">
      <c r="A4051" s="6"/>
    </row>
    <row r="4052" spans="1:1" ht="17" thickTop="1" thickBot="1">
      <c r="A4052" s="6"/>
    </row>
    <row r="4053" spans="1:1" ht="17" thickTop="1" thickBot="1">
      <c r="A4053" s="6"/>
    </row>
    <row r="4054" spans="1:1" ht="17" thickTop="1" thickBot="1">
      <c r="A4054" s="6"/>
    </row>
    <row r="4055" spans="1:1" ht="17" thickTop="1" thickBot="1">
      <c r="A4055" s="6"/>
    </row>
    <row r="4056" spans="1:1" ht="17" thickTop="1" thickBot="1">
      <c r="A4056" s="6"/>
    </row>
    <row r="4057" spans="1:1" ht="17" thickTop="1" thickBot="1">
      <c r="A4057" s="6"/>
    </row>
    <row r="4058" spans="1:1" ht="17" thickTop="1" thickBot="1">
      <c r="A4058" s="6"/>
    </row>
    <row r="4059" spans="1:1" ht="17" thickTop="1" thickBot="1">
      <c r="A4059" s="6"/>
    </row>
    <row r="4060" spans="1:1" ht="17" thickTop="1" thickBot="1">
      <c r="A4060" s="6"/>
    </row>
    <row r="4061" spans="1:1" ht="17" thickTop="1" thickBot="1">
      <c r="A4061" s="6"/>
    </row>
    <row r="4062" spans="1:1" ht="17" thickTop="1" thickBot="1">
      <c r="A4062" s="6"/>
    </row>
    <row r="4063" spans="1:1" ht="17" thickTop="1" thickBot="1">
      <c r="A4063" s="6"/>
    </row>
    <row r="4064" spans="1:1" ht="17" thickTop="1" thickBot="1">
      <c r="A4064" s="6"/>
    </row>
    <row r="4065" spans="1:1" ht="17" thickTop="1" thickBot="1">
      <c r="A4065" s="6"/>
    </row>
    <row r="4066" spans="1:1" ht="17" thickTop="1" thickBot="1">
      <c r="A4066" s="6"/>
    </row>
    <row r="4067" spans="1:1" ht="17" thickTop="1" thickBot="1">
      <c r="A4067" s="6"/>
    </row>
    <row r="4068" spans="1:1" ht="17" thickTop="1" thickBot="1">
      <c r="A4068" s="6"/>
    </row>
    <row r="4069" spans="1:1" ht="17" thickTop="1" thickBot="1">
      <c r="A4069" s="6"/>
    </row>
    <row r="4070" spans="1:1" ht="17" thickTop="1" thickBot="1">
      <c r="A4070" s="6"/>
    </row>
    <row r="4071" spans="1:1" ht="17" thickTop="1" thickBot="1">
      <c r="A4071" s="6"/>
    </row>
    <row r="4072" spans="1:1" ht="17" thickTop="1" thickBot="1">
      <c r="A4072" s="6"/>
    </row>
    <row r="4073" spans="1:1" ht="17" thickTop="1" thickBot="1">
      <c r="A4073" s="6"/>
    </row>
    <row r="4074" spans="1:1" ht="17" thickTop="1" thickBot="1">
      <c r="A4074" s="6"/>
    </row>
    <row r="4075" spans="1:1" ht="17" thickTop="1" thickBot="1">
      <c r="A4075" s="6"/>
    </row>
    <row r="4076" spans="1:1" ht="17" thickTop="1" thickBot="1">
      <c r="A4076" s="6"/>
    </row>
    <row r="4077" spans="1:1" ht="17" thickTop="1" thickBot="1">
      <c r="A4077" s="6"/>
    </row>
    <row r="4078" spans="1:1" ht="17" thickTop="1" thickBot="1">
      <c r="A4078" s="6"/>
    </row>
    <row r="4079" spans="1:1" ht="17" thickTop="1" thickBot="1">
      <c r="A4079" s="6"/>
    </row>
    <row r="4080" spans="1:1" ht="17" thickTop="1" thickBot="1">
      <c r="A4080" s="6"/>
    </row>
    <row r="4081" spans="1:1" ht="17" thickTop="1" thickBot="1">
      <c r="A4081" s="6"/>
    </row>
    <row r="4082" spans="1:1" ht="17" thickTop="1" thickBot="1">
      <c r="A4082" s="6"/>
    </row>
    <row r="4083" spans="1:1" ht="17" thickTop="1" thickBot="1">
      <c r="A4083" s="6"/>
    </row>
    <row r="4084" spans="1:1" ht="17" thickTop="1" thickBot="1">
      <c r="A4084" s="6"/>
    </row>
    <row r="4085" spans="1:1" ht="17" thickTop="1" thickBot="1">
      <c r="A4085" s="6"/>
    </row>
    <row r="4086" spans="1:1" ht="17" thickTop="1" thickBot="1">
      <c r="A4086" s="6"/>
    </row>
    <row r="4087" spans="1:1" ht="17" thickTop="1" thickBot="1">
      <c r="A4087" s="6"/>
    </row>
    <row r="4088" spans="1:1" ht="17" thickTop="1" thickBot="1">
      <c r="A4088" s="6"/>
    </row>
    <row r="4089" spans="1:1" ht="17" thickTop="1" thickBot="1">
      <c r="A4089" s="6"/>
    </row>
    <row r="4090" spans="1:1" ht="17" thickTop="1" thickBot="1">
      <c r="A4090" s="6"/>
    </row>
    <row r="4091" spans="1:1" ht="17" thickTop="1" thickBot="1">
      <c r="A4091" s="6"/>
    </row>
    <row r="4092" spans="1:1" ht="17" thickTop="1" thickBot="1">
      <c r="A4092" s="6"/>
    </row>
    <row r="4093" spans="1:1" ht="17" thickTop="1" thickBot="1">
      <c r="A4093" s="6"/>
    </row>
    <row r="4094" spans="1:1" ht="17" thickTop="1" thickBot="1">
      <c r="A4094" s="6"/>
    </row>
    <row r="4095" spans="1:1" ht="17" thickTop="1" thickBot="1">
      <c r="A4095" s="6"/>
    </row>
    <row r="4096" spans="1:1" ht="17" thickTop="1" thickBot="1">
      <c r="A4096" s="6"/>
    </row>
    <row r="4097" spans="1:1" ht="17" thickTop="1" thickBot="1">
      <c r="A4097" s="6"/>
    </row>
    <row r="4098" spans="1:1" ht="17" thickTop="1" thickBot="1">
      <c r="A4098" s="6"/>
    </row>
    <row r="4099" spans="1:1" ht="17" thickTop="1" thickBot="1">
      <c r="A4099" s="6"/>
    </row>
    <row r="4100" spans="1:1" ht="17" thickTop="1" thickBot="1">
      <c r="A4100" s="6"/>
    </row>
    <row r="4101" spans="1:1" ht="17" thickTop="1" thickBot="1">
      <c r="A4101" s="6"/>
    </row>
    <row r="4102" spans="1:1" ht="17" thickTop="1" thickBot="1">
      <c r="A4102" s="6"/>
    </row>
    <row r="4103" spans="1:1" ht="17" thickTop="1" thickBot="1">
      <c r="A4103" s="6"/>
    </row>
    <row r="4104" spans="1:1" ht="17" thickTop="1" thickBot="1">
      <c r="A4104" s="6"/>
    </row>
    <row r="4105" spans="1:1" ht="17" thickTop="1" thickBot="1">
      <c r="A4105" s="6"/>
    </row>
    <row r="4106" spans="1:1" ht="17" thickTop="1" thickBot="1">
      <c r="A4106" s="6"/>
    </row>
    <row r="4107" spans="1:1" ht="17" thickTop="1" thickBot="1">
      <c r="A4107" s="6"/>
    </row>
    <row r="4108" spans="1:1" ht="17" thickTop="1" thickBot="1">
      <c r="A4108" s="6"/>
    </row>
    <row r="4109" spans="1:1" ht="17" thickTop="1" thickBot="1">
      <c r="A4109" s="6"/>
    </row>
    <row r="4110" spans="1:1" ht="17" thickTop="1" thickBot="1">
      <c r="A4110" s="6"/>
    </row>
    <row r="4111" spans="1:1" ht="17" thickTop="1" thickBot="1">
      <c r="A4111" s="6"/>
    </row>
    <row r="4112" spans="1:1" ht="17" thickTop="1" thickBot="1">
      <c r="A4112" s="6"/>
    </row>
    <row r="4113" spans="1:1" ht="17" thickTop="1" thickBot="1">
      <c r="A4113" s="6"/>
    </row>
    <row r="4114" spans="1:1" ht="17" thickTop="1" thickBot="1">
      <c r="A4114" s="6"/>
    </row>
    <row r="4115" spans="1:1" ht="17" thickTop="1" thickBot="1">
      <c r="A4115" s="6"/>
    </row>
    <row r="4116" spans="1:1" ht="17" thickTop="1" thickBot="1">
      <c r="A4116" s="6"/>
    </row>
    <row r="4117" spans="1:1" ht="17" thickTop="1" thickBot="1">
      <c r="A4117" s="6"/>
    </row>
    <row r="4118" spans="1:1" ht="17" thickTop="1" thickBot="1">
      <c r="A4118" s="6"/>
    </row>
    <row r="4119" spans="1:1" ht="17" thickTop="1" thickBot="1">
      <c r="A4119" s="6"/>
    </row>
    <row r="4120" spans="1:1" ht="17" thickTop="1" thickBot="1">
      <c r="A4120" s="6"/>
    </row>
    <row r="4121" spans="1:1" ht="17" thickTop="1" thickBot="1">
      <c r="A4121" s="6"/>
    </row>
    <row r="4122" spans="1:1" ht="17" thickTop="1" thickBot="1">
      <c r="A4122" s="6"/>
    </row>
    <row r="4123" spans="1:1" ht="17" thickTop="1" thickBot="1">
      <c r="A4123" s="6"/>
    </row>
    <row r="4124" spans="1:1" ht="17" thickTop="1" thickBot="1">
      <c r="A4124" s="6"/>
    </row>
    <row r="4125" spans="1:1" ht="17" thickTop="1" thickBot="1">
      <c r="A4125" s="6"/>
    </row>
    <row r="4126" spans="1:1" ht="17" thickTop="1" thickBot="1">
      <c r="A4126" s="6"/>
    </row>
    <row r="4127" spans="1:1" ht="17" thickTop="1" thickBot="1">
      <c r="A4127" s="6"/>
    </row>
    <row r="4128" spans="1:1" ht="17" thickTop="1" thickBot="1">
      <c r="A4128" s="6"/>
    </row>
    <row r="4129" spans="1:1" ht="17" thickTop="1" thickBot="1">
      <c r="A4129" s="6"/>
    </row>
    <row r="4130" spans="1:1" ht="17" thickTop="1" thickBot="1">
      <c r="A4130" s="6"/>
    </row>
    <row r="4131" spans="1:1" ht="17" thickTop="1" thickBot="1">
      <c r="A4131" s="6"/>
    </row>
    <row r="4132" spans="1:1" ht="17" thickTop="1" thickBot="1">
      <c r="A4132" s="6"/>
    </row>
    <row r="4133" spans="1:1" ht="17" thickTop="1" thickBot="1">
      <c r="A4133" s="6"/>
    </row>
    <row r="4134" spans="1:1" ht="17" thickTop="1" thickBot="1">
      <c r="A4134" s="6"/>
    </row>
    <row r="4135" spans="1:1" ht="17" thickTop="1" thickBot="1">
      <c r="A4135" s="6"/>
    </row>
    <row r="4136" spans="1:1" ht="17" thickTop="1" thickBot="1">
      <c r="A4136" s="6"/>
    </row>
    <row r="4137" spans="1:1" ht="17" thickTop="1" thickBot="1">
      <c r="A4137" s="6"/>
    </row>
    <row r="4138" spans="1:1" ht="17" thickTop="1" thickBot="1">
      <c r="A4138" s="6"/>
    </row>
    <row r="4139" spans="1:1" ht="17" thickTop="1" thickBot="1">
      <c r="A4139" s="6"/>
    </row>
    <row r="4140" spans="1:1" ht="17" thickTop="1" thickBot="1">
      <c r="A4140" s="6"/>
    </row>
    <row r="4141" spans="1:1" ht="17" thickTop="1" thickBot="1">
      <c r="A4141" s="6"/>
    </row>
    <row r="4142" spans="1:1" ht="17" thickTop="1" thickBot="1">
      <c r="A4142" s="6"/>
    </row>
    <row r="4143" spans="1:1" ht="17" thickTop="1" thickBot="1">
      <c r="A4143" s="6"/>
    </row>
    <row r="4144" spans="1:1" ht="17" thickTop="1" thickBot="1">
      <c r="A4144" s="6"/>
    </row>
    <row r="4145" spans="1:1" ht="17" thickTop="1" thickBot="1">
      <c r="A4145" s="6"/>
    </row>
    <row r="4146" spans="1:1" ht="17" thickTop="1" thickBot="1">
      <c r="A4146" s="6"/>
    </row>
    <row r="4147" spans="1:1" ht="17" thickTop="1" thickBot="1">
      <c r="A4147" s="6"/>
    </row>
    <row r="4148" spans="1:1" ht="17" thickTop="1" thickBot="1">
      <c r="A4148" s="6"/>
    </row>
    <row r="4149" spans="1:1" ht="17" thickTop="1" thickBot="1">
      <c r="A4149" s="6"/>
    </row>
    <row r="4150" spans="1:1" ht="17" thickTop="1" thickBot="1">
      <c r="A4150" s="6"/>
    </row>
    <row r="4151" spans="1:1" ht="17" thickTop="1" thickBot="1">
      <c r="A4151" s="6"/>
    </row>
    <row r="4152" spans="1:1" ht="17" thickTop="1" thickBot="1">
      <c r="A4152" s="6"/>
    </row>
    <row r="4153" spans="1:1" ht="17" thickTop="1" thickBot="1">
      <c r="A4153" s="6"/>
    </row>
    <row r="4154" spans="1:1" ht="17" thickTop="1" thickBot="1">
      <c r="A4154" s="6"/>
    </row>
    <row r="4155" spans="1:1" ht="17" thickTop="1" thickBot="1">
      <c r="A4155" s="6"/>
    </row>
    <row r="4156" spans="1:1" ht="17" thickTop="1" thickBot="1">
      <c r="A4156" s="6"/>
    </row>
    <row r="4157" spans="1:1" ht="17" thickTop="1" thickBot="1">
      <c r="A4157" s="6"/>
    </row>
    <row r="4158" spans="1:1" ht="17" thickTop="1" thickBot="1">
      <c r="A4158" s="6"/>
    </row>
    <row r="4159" spans="1:1" ht="17" thickTop="1" thickBot="1">
      <c r="A4159" s="6"/>
    </row>
    <row r="4160" spans="1:1" ht="17" thickTop="1" thickBot="1">
      <c r="A4160" s="6"/>
    </row>
    <row r="4161" spans="1:1" ht="17" thickTop="1" thickBot="1">
      <c r="A4161" s="6"/>
    </row>
    <row r="4162" spans="1:1" ht="17" thickTop="1" thickBot="1">
      <c r="A4162" s="6"/>
    </row>
    <row r="4163" spans="1:1" ht="17" thickTop="1" thickBot="1">
      <c r="A4163" s="6"/>
    </row>
    <row r="4164" spans="1:1" ht="17" thickTop="1" thickBot="1">
      <c r="A4164" s="6"/>
    </row>
    <row r="4165" spans="1:1" ht="17" thickTop="1" thickBot="1">
      <c r="A4165" s="6"/>
    </row>
    <row r="4166" spans="1:1" ht="17" thickTop="1" thickBot="1">
      <c r="A4166" s="6"/>
    </row>
    <row r="4167" spans="1:1" ht="17" thickTop="1" thickBot="1">
      <c r="A4167" s="6"/>
    </row>
    <row r="4168" spans="1:1" ht="17" thickTop="1" thickBot="1">
      <c r="A4168" s="6"/>
    </row>
    <row r="4169" spans="1:1" ht="17" thickTop="1" thickBot="1">
      <c r="A4169" s="6"/>
    </row>
    <row r="4170" spans="1:1" ht="17" thickTop="1" thickBot="1">
      <c r="A4170" s="6"/>
    </row>
    <row r="4171" spans="1:1" ht="17" thickTop="1" thickBot="1">
      <c r="A4171" s="6"/>
    </row>
    <row r="4172" spans="1:1" ht="17" thickTop="1" thickBot="1">
      <c r="A4172" s="6"/>
    </row>
    <row r="4173" spans="1:1" ht="17" thickTop="1" thickBot="1">
      <c r="A4173" s="6"/>
    </row>
    <row r="4174" spans="1:1" ht="17" thickTop="1" thickBot="1">
      <c r="A4174" s="6"/>
    </row>
    <row r="4175" spans="1:1" ht="17" thickTop="1" thickBot="1">
      <c r="A4175" s="6"/>
    </row>
    <row r="4176" spans="1:1" ht="17" thickTop="1" thickBot="1">
      <c r="A4176" s="6"/>
    </row>
    <row r="4177" spans="1:1" ht="17" thickTop="1" thickBot="1">
      <c r="A4177" s="6"/>
    </row>
    <row r="4178" spans="1:1" ht="17" thickTop="1" thickBot="1">
      <c r="A4178" s="6"/>
    </row>
    <row r="4179" spans="1:1" ht="17" thickTop="1" thickBot="1">
      <c r="A4179" s="6"/>
    </row>
    <row r="4180" spans="1:1" ht="17" thickTop="1" thickBot="1">
      <c r="A4180" s="6"/>
    </row>
    <row r="4181" spans="1:1" ht="17" thickTop="1" thickBot="1">
      <c r="A4181" s="6"/>
    </row>
    <row r="4182" spans="1:1" ht="17" thickTop="1" thickBot="1">
      <c r="A4182" s="6"/>
    </row>
    <row r="4183" spans="1:1" ht="17" thickTop="1" thickBot="1">
      <c r="A4183" s="6"/>
    </row>
    <row r="4184" spans="1:1" ht="17" thickTop="1" thickBot="1">
      <c r="A4184" s="6"/>
    </row>
    <row r="4185" spans="1:1" ht="17" thickTop="1" thickBot="1">
      <c r="A4185" s="6"/>
    </row>
    <row r="4186" spans="1:1" ht="17" thickTop="1" thickBot="1">
      <c r="A4186" s="6"/>
    </row>
    <row r="4187" spans="1:1" ht="17" thickTop="1" thickBot="1">
      <c r="A4187" s="6"/>
    </row>
    <row r="4188" spans="1:1" ht="17" thickTop="1" thickBot="1">
      <c r="A4188" s="6"/>
    </row>
    <row r="4189" spans="1:1" ht="17" thickTop="1" thickBot="1">
      <c r="A4189" s="6"/>
    </row>
    <row r="4190" spans="1:1" ht="17" thickTop="1" thickBot="1">
      <c r="A4190" s="6"/>
    </row>
    <row r="4191" spans="1:1" ht="17" thickTop="1" thickBot="1">
      <c r="A4191" s="6"/>
    </row>
    <row r="4192" spans="1:1" ht="17" thickTop="1" thickBot="1">
      <c r="A4192" s="6"/>
    </row>
    <row r="4193" spans="1:1" ht="17" thickTop="1" thickBot="1">
      <c r="A4193" s="6"/>
    </row>
    <row r="4194" spans="1:1" ht="17" thickTop="1" thickBot="1">
      <c r="A4194" s="6"/>
    </row>
    <row r="4195" spans="1:1" ht="17" thickTop="1" thickBot="1">
      <c r="A4195" s="6"/>
    </row>
    <row r="4196" spans="1:1" ht="17" thickTop="1" thickBot="1">
      <c r="A4196" s="6"/>
    </row>
    <row r="4197" spans="1:1" ht="17" thickTop="1" thickBot="1">
      <c r="A4197" s="6"/>
    </row>
    <row r="4198" spans="1:1" ht="17" thickTop="1" thickBot="1">
      <c r="A4198" s="6"/>
    </row>
    <row r="4199" spans="1:1" ht="17" thickTop="1" thickBot="1">
      <c r="A4199" s="6"/>
    </row>
    <row r="4200" spans="1:1" ht="17" thickTop="1" thickBot="1">
      <c r="A4200" s="6"/>
    </row>
    <row r="4201" spans="1:1" ht="17" thickTop="1" thickBot="1">
      <c r="A4201" s="6"/>
    </row>
    <row r="4202" spans="1:1" ht="17" thickTop="1" thickBot="1">
      <c r="A4202" s="6"/>
    </row>
    <row r="4203" spans="1:1" ht="17" thickTop="1" thickBot="1">
      <c r="A4203" s="6"/>
    </row>
    <row r="4204" spans="1:1" ht="17" thickTop="1" thickBot="1">
      <c r="A4204" s="6"/>
    </row>
    <row r="4205" spans="1:1" ht="17" thickTop="1" thickBot="1">
      <c r="A4205" s="6"/>
    </row>
    <row r="4206" spans="1:1" ht="17" thickTop="1" thickBot="1">
      <c r="A4206" s="6"/>
    </row>
    <row r="4207" spans="1:1" ht="17" thickTop="1" thickBot="1">
      <c r="A4207" s="6"/>
    </row>
    <row r="4208" spans="1:1" ht="17" thickTop="1" thickBot="1">
      <c r="A4208" s="6"/>
    </row>
    <row r="4209" spans="1:1" ht="17" thickTop="1" thickBot="1">
      <c r="A4209" s="6"/>
    </row>
    <row r="4210" spans="1:1" ht="17" thickTop="1" thickBot="1">
      <c r="A4210" s="6"/>
    </row>
    <row r="4211" spans="1:1" ht="17" thickTop="1" thickBot="1">
      <c r="A4211" s="6"/>
    </row>
    <row r="4212" spans="1:1" ht="17" thickTop="1" thickBot="1">
      <c r="A4212" s="6"/>
    </row>
    <row r="4213" spans="1:1" ht="17" thickTop="1" thickBot="1">
      <c r="A4213" s="6"/>
    </row>
    <row r="4214" spans="1:1" ht="17" thickTop="1" thickBot="1">
      <c r="A4214" s="6"/>
    </row>
    <row r="4215" spans="1:1" ht="17" thickTop="1" thickBot="1">
      <c r="A4215" s="6"/>
    </row>
    <row r="4216" spans="1:1" ht="17" thickTop="1" thickBot="1">
      <c r="A4216" s="6"/>
    </row>
    <row r="4217" spans="1:1" ht="17" thickTop="1" thickBot="1">
      <c r="A4217" s="6"/>
    </row>
    <row r="4218" spans="1:1" ht="17" thickTop="1" thickBot="1">
      <c r="A4218" s="6"/>
    </row>
    <row r="4219" spans="1:1" ht="17" thickTop="1" thickBot="1">
      <c r="A4219" s="6"/>
    </row>
    <row r="4220" spans="1:1" ht="17" thickTop="1" thickBot="1">
      <c r="A4220" s="6"/>
    </row>
    <row r="4221" spans="1:1" ht="17" thickTop="1" thickBot="1">
      <c r="A4221" s="6"/>
    </row>
    <row r="4222" spans="1:1" ht="17" thickTop="1" thickBot="1">
      <c r="A4222" s="6"/>
    </row>
    <row r="4223" spans="1:1" ht="17" thickTop="1" thickBot="1">
      <c r="A4223" s="6"/>
    </row>
    <row r="4224" spans="1:1" ht="17" thickTop="1" thickBot="1">
      <c r="A4224" s="6"/>
    </row>
    <row r="4225" spans="1:1" ht="17" thickTop="1" thickBot="1">
      <c r="A4225" s="6"/>
    </row>
    <row r="4226" spans="1:1" ht="17" thickTop="1" thickBot="1">
      <c r="A4226" s="6"/>
    </row>
    <row r="4227" spans="1:1" ht="17" thickTop="1" thickBot="1">
      <c r="A4227" s="6"/>
    </row>
    <row r="4228" spans="1:1" ht="17" thickTop="1" thickBot="1">
      <c r="A4228" s="6"/>
    </row>
    <row r="4229" spans="1:1" ht="17" thickTop="1" thickBot="1">
      <c r="A4229" s="6"/>
    </row>
    <row r="4230" spans="1:1" ht="17" thickTop="1" thickBot="1">
      <c r="A4230" s="6"/>
    </row>
    <row r="4231" spans="1:1" ht="17" thickTop="1" thickBot="1">
      <c r="A4231" s="6"/>
    </row>
    <row r="4232" spans="1:1" ht="17" thickTop="1" thickBot="1">
      <c r="A4232" s="6"/>
    </row>
    <row r="4233" spans="1:1" ht="17" thickTop="1" thickBot="1">
      <c r="A4233" s="6"/>
    </row>
    <row r="4234" spans="1:1" ht="17" thickTop="1" thickBot="1">
      <c r="A4234" s="6"/>
    </row>
    <row r="4235" spans="1:1" ht="17" thickTop="1" thickBot="1">
      <c r="A4235" s="6"/>
    </row>
    <row r="4236" spans="1:1" ht="17" thickTop="1" thickBot="1">
      <c r="A4236" s="6"/>
    </row>
    <row r="4237" spans="1:1" ht="17" thickTop="1" thickBot="1">
      <c r="A4237" s="6"/>
    </row>
    <row r="4238" spans="1:1" ht="17" thickTop="1" thickBot="1">
      <c r="A4238" s="6"/>
    </row>
    <row r="4239" spans="1:1" ht="17" thickTop="1" thickBot="1">
      <c r="A4239" s="6"/>
    </row>
    <row r="4240" spans="1:1" ht="17" thickTop="1" thickBot="1">
      <c r="A4240" s="6"/>
    </row>
    <row r="4241" spans="1:1" ht="17" thickTop="1" thickBot="1">
      <c r="A4241" s="6"/>
    </row>
    <row r="4242" spans="1:1" ht="17" thickTop="1" thickBot="1">
      <c r="A4242" s="6"/>
    </row>
    <row r="4243" spans="1:1" ht="17" thickTop="1" thickBot="1">
      <c r="A4243" s="6"/>
    </row>
    <row r="4244" spans="1:1" ht="17" thickTop="1" thickBot="1">
      <c r="A4244" s="6"/>
    </row>
    <row r="4245" spans="1:1" ht="17" thickTop="1" thickBot="1">
      <c r="A4245" s="6"/>
    </row>
    <row r="4246" spans="1:1" ht="17" thickTop="1" thickBot="1">
      <c r="A4246" s="6"/>
    </row>
    <row r="4247" spans="1:1" ht="17" thickTop="1" thickBot="1">
      <c r="A4247" s="6"/>
    </row>
    <row r="4248" spans="1:1" ht="17" thickTop="1" thickBot="1">
      <c r="A4248" s="6"/>
    </row>
    <row r="4249" spans="1:1" ht="17" thickTop="1" thickBot="1">
      <c r="A4249" s="6"/>
    </row>
    <row r="4250" spans="1:1" ht="17" thickTop="1" thickBot="1">
      <c r="A4250" s="6"/>
    </row>
    <row r="4251" spans="1:1" ht="17" thickTop="1" thickBot="1">
      <c r="A4251" s="6"/>
    </row>
    <row r="4252" spans="1:1" ht="17" thickTop="1" thickBot="1">
      <c r="A4252" s="6"/>
    </row>
    <row r="4253" spans="1:1" ht="17" thickTop="1" thickBot="1">
      <c r="A4253" s="6"/>
    </row>
    <row r="4254" spans="1:1" ht="17" thickTop="1" thickBot="1">
      <c r="A4254" s="6"/>
    </row>
    <row r="4255" spans="1:1" ht="17" thickTop="1" thickBot="1">
      <c r="A4255" s="6"/>
    </row>
    <row r="4256" spans="1:1" ht="17" thickTop="1" thickBot="1">
      <c r="A4256" s="6"/>
    </row>
    <row r="4257" spans="1:1" ht="17" thickTop="1" thickBot="1">
      <c r="A4257" s="6"/>
    </row>
    <row r="4258" spans="1:1" ht="17" thickTop="1" thickBot="1">
      <c r="A4258" s="6"/>
    </row>
    <row r="4259" spans="1:1" ht="17" thickTop="1" thickBot="1">
      <c r="A4259" s="6"/>
    </row>
    <row r="4260" spans="1:1" ht="17" thickTop="1" thickBot="1">
      <c r="A4260" s="6"/>
    </row>
    <row r="4261" spans="1:1" ht="17" thickTop="1" thickBot="1">
      <c r="A4261" s="6"/>
    </row>
    <row r="4262" spans="1:1" ht="17" thickTop="1" thickBot="1">
      <c r="A4262" s="6"/>
    </row>
    <row r="4263" spans="1:1" ht="17" thickTop="1" thickBot="1">
      <c r="A4263" s="6"/>
    </row>
    <row r="4264" spans="1:1" ht="17" thickTop="1" thickBot="1">
      <c r="A4264" s="6"/>
    </row>
    <row r="4265" spans="1:1" ht="17" thickTop="1" thickBot="1">
      <c r="A4265" s="6"/>
    </row>
    <row r="4266" spans="1:1" ht="17" thickTop="1" thickBot="1">
      <c r="A4266" s="6"/>
    </row>
    <row r="4267" spans="1:1" ht="17" thickTop="1" thickBot="1">
      <c r="A4267" s="6"/>
    </row>
    <row r="4268" spans="1:1" ht="17" thickTop="1" thickBot="1">
      <c r="A4268" s="6"/>
    </row>
    <row r="4269" spans="1:1" ht="17" thickTop="1" thickBot="1">
      <c r="A4269" s="6"/>
    </row>
    <row r="4270" spans="1:1" ht="17" thickTop="1" thickBot="1">
      <c r="A4270" s="6"/>
    </row>
    <row r="4271" spans="1:1" ht="17" thickTop="1" thickBot="1">
      <c r="A4271" s="6"/>
    </row>
    <row r="4272" spans="1:1" ht="17" thickTop="1" thickBot="1">
      <c r="A4272" s="6"/>
    </row>
    <row r="4273" spans="1:1" ht="17" thickTop="1" thickBot="1">
      <c r="A4273" s="6"/>
    </row>
    <row r="4274" spans="1:1" ht="17" thickTop="1" thickBot="1">
      <c r="A4274" s="6"/>
    </row>
    <row r="4275" spans="1:1" ht="17" thickTop="1" thickBot="1">
      <c r="A4275" s="6"/>
    </row>
    <row r="4276" spans="1:1" ht="17" thickTop="1" thickBot="1">
      <c r="A4276" s="6"/>
    </row>
    <row r="4277" spans="1:1" ht="17" thickTop="1" thickBot="1">
      <c r="A4277" s="6"/>
    </row>
    <row r="4278" spans="1:1" ht="17" thickTop="1" thickBot="1">
      <c r="A4278" s="6"/>
    </row>
    <row r="4279" spans="1:1" ht="17" thickTop="1" thickBot="1">
      <c r="A4279" s="6"/>
    </row>
    <row r="4280" spans="1:1" ht="17" thickTop="1" thickBot="1">
      <c r="A4280" s="6"/>
    </row>
    <row r="4281" spans="1:1" ht="17" thickTop="1" thickBot="1">
      <c r="A4281" s="6"/>
    </row>
    <row r="4282" spans="1:1" ht="17" thickTop="1" thickBot="1">
      <c r="A4282" s="6"/>
    </row>
    <row r="4283" spans="1:1" ht="17" thickTop="1" thickBot="1">
      <c r="A4283" s="6"/>
    </row>
    <row r="4284" spans="1:1" ht="17" thickTop="1" thickBot="1">
      <c r="A4284" s="6"/>
    </row>
    <row r="4285" spans="1:1" ht="17" thickTop="1" thickBot="1">
      <c r="A4285" s="6"/>
    </row>
    <row r="4286" spans="1:1" ht="17" thickTop="1" thickBot="1">
      <c r="A4286" s="6"/>
    </row>
    <row r="4287" spans="1:1" ht="17" thickTop="1" thickBot="1">
      <c r="A4287" s="6"/>
    </row>
    <row r="4288" spans="1:1" ht="17" thickTop="1" thickBot="1">
      <c r="A4288" s="6"/>
    </row>
    <row r="4289" spans="1:1" ht="17" thickTop="1" thickBot="1">
      <c r="A4289" s="6"/>
    </row>
    <row r="4290" spans="1:1" ht="17" thickTop="1" thickBot="1">
      <c r="A4290" s="6"/>
    </row>
    <row r="4291" spans="1:1" ht="17" thickTop="1" thickBot="1">
      <c r="A4291" s="6"/>
    </row>
    <row r="4292" spans="1:1" ht="17" thickTop="1" thickBot="1">
      <c r="A4292" s="6"/>
    </row>
    <row r="4293" spans="1:1" ht="17" thickTop="1" thickBot="1">
      <c r="A4293" s="6"/>
    </row>
    <row r="4294" spans="1:1" ht="17" thickTop="1" thickBot="1">
      <c r="A4294" s="6"/>
    </row>
    <row r="4295" spans="1:1" ht="17" thickTop="1" thickBot="1">
      <c r="A4295" s="6"/>
    </row>
    <row r="4296" spans="1:1" ht="17" thickTop="1" thickBot="1">
      <c r="A4296" s="6"/>
    </row>
    <row r="4297" spans="1:1" ht="17" thickTop="1" thickBot="1">
      <c r="A4297" s="6"/>
    </row>
    <row r="4298" spans="1:1" ht="17" thickTop="1" thickBot="1">
      <c r="A4298" s="6"/>
    </row>
    <row r="4299" spans="1:1" ht="17" thickTop="1" thickBot="1">
      <c r="A4299" s="6"/>
    </row>
    <row r="4300" spans="1:1" ht="17" thickTop="1" thickBot="1">
      <c r="A4300" s="6"/>
    </row>
    <row r="4301" spans="1:1" ht="17" thickTop="1" thickBot="1">
      <c r="A4301" s="6"/>
    </row>
    <row r="4302" spans="1:1" ht="17" thickTop="1" thickBot="1">
      <c r="A4302" s="6"/>
    </row>
    <row r="4303" spans="1:1" ht="17" thickTop="1" thickBot="1">
      <c r="A4303" s="6"/>
    </row>
    <row r="4304" spans="1:1" ht="17" thickTop="1" thickBot="1">
      <c r="A4304" s="6"/>
    </row>
    <row r="4305" spans="1:1" ht="17" thickTop="1" thickBot="1">
      <c r="A4305" s="6"/>
    </row>
    <row r="4306" spans="1:1" ht="17" thickTop="1" thickBot="1">
      <c r="A4306" s="6"/>
    </row>
    <row r="4307" spans="1:1" ht="17" thickTop="1" thickBot="1">
      <c r="A4307" s="6"/>
    </row>
    <row r="4308" spans="1:1" ht="17" thickTop="1" thickBot="1">
      <c r="A4308" s="6"/>
    </row>
    <row r="4309" spans="1:1" ht="17" thickTop="1" thickBot="1">
      <c r="A4309" s="6"/>
    </row>
    <row r="4310" spans="1:1" ht="17" thickTop="1" thickBot="1">
      <c r="A4310" s="6"/>
    </row>
    <row r="4311" spans="1:1" ht="17" thickTop="1" thickBot="1">
      <c r="A4311" s="6"/>
    </row>
    <row r="4312" spans="1:1" ht="17" thickTop="1" thickBot="1">
      <c r="A4312" s="6"/>
    </row>
    <row r="4313" spans="1:1" ht="17" thickTop="1" thickBot="1">
      <c r="A4313" s="6"/>
    </row>
    <row r="4314" spans="1:1" ht="17" thickTop="1" thickBot="1">
      <c r="A4314" s="6"/>
    </row>
    <row r="4315" spans="1:1" ht="17" thickTop="1" thickBot="1">
      <c r="A4315" s="6"/>
    </row>
    <row r="4316" spans="1:1" ht="17" thickTop="1" thickBot="1">
      <c r="A4316" s="6"/>
    </row>
    <row r="4317" spans="1:1" ht="17" thickTop="1" thickBot="1">
      <c r="A4317" s="6"/>
    </row>
    <row r="4318" spans="1:1" ht="17" thickTop="1" thickBot="1">
      <c r="A4318" s="6"/>
    </row>
    <row r="4319" spans="1:1" ht="17" thickTop="1" thickBot="1">
      <c r="A4319" s="6"/>
    </row>
    <row r="4320" spans="1:1" ht="17" thickTop="1" thickBot="1">
      <c r="A4320" s="6"/>
    </row>
    <row r="4321" spans="1:1" ht="17" thickTop="1" thickBot="1">
      <c r="A4321" s="6"/>
    </row>
    <row r="4322" spans="1:1" ht="17" thickTop="1" thickBot="1">
      <c r="A4322" s="6"/>
    </row>
    <row r="4323" spans="1:1" ht="17" thickTop="1" thickBot="1">
      <c r="A4323" s="6"/>
    </row>
    <row r="4324" spans="1:1" ht="17" thickTop="1" thickBot="1">
      <c r="A4324" s="6"/>
    </row>
    <row r="4325" spans="1:1" ht="17" thickTop="1" thickBot="1">
      <c r="A4325" s="6"/>
    </row>
    <row r="4326" spans="1:1" ht="17" thickTop="1" thickBot="1">
      <c r="A4326" s="6"/>
    </row>
    <row r="4327" spans="1:1" ht="17" thickTop="1" thickBot="1">
      <c r="A4327" s="6"/>
    </row>
    <row r="4328" spans="1:1" ht="17" thickTop="1" thickBot="1">
      <c r="A4328" s="6"/>
    </row>
    <row r="4329" spans="1:1" ht="17" thickTop="1" thickBot="1">
      <c r="A4329" s="6"/>
    </row>
    <row r="4330" spans="1:1" ht="17" thickTop="1" thickBot="1">
      <c r="A4330" s="6"/>
    </row>
    <row r="4331" spans="1:1" ht="17" thickTop="1" thickBot="1">
      <c r="A4331" s="6"/>
    </row>
    <row r="4332" spans="1:1" ht="17" thickTop="1" thickBot="1">
      <c r="A4332" s="6"/>
    </row>
    <row r="4333" spans="1:1" ht="17" thickTop="1" thickBot="1">
      <c r="A4333" s="6"/>
    </row>
    <row r="4334" spans="1:1" ht="17" thickTop="1" thickBot="1">
      <c r="A4334" s="6"/>
    </row>
    <row r="4335" spans="1:1" ht="17" thickTop="1" thickBot="1">
      <c r="A4335" s="6"/>
    </row>
    <row r="4336" spans="1:1" ht="17" thickTop="1" thickBot="1">
      <c r="A4336" s="6"/>
    </row>
    <row r="4337" spans="1:1" ht="17" thickTop="1" thickBot="1">
      <c r="A4337" s="6"/>
    </row>
    <row r="4338" spans="1:1" ht="17" thickTop="1" thickBot="1">
      <c r="A4338" s="6"/>
    </row>
    <row r="4339" spans="1:1" ht="17" thickTop="1" thickBot="1">
      <c r="A4339" s="6"/>
    </row>
    <row r="4340" spans="1:1" ht="17" thickTop="1" thickBot="1">
      <c r="A4340" s="6"/>
    </row>
    <row r="4341" spans="1:1" ht="17" thickTop="1" thickBot="1">
      <c r="A4341" s="6"/>
    </row>
    <row r="4342" spans="1:1" ht="17" thickTop="1" thickBot="1">
      <c r="A4342" s="6"/>
    </row>
    <row r="4343" spans="1:1" ht="17" thickTop="1" thickBot="1">
      <c r="A4343" s="6"/>
    </row>
    <row r="4344" spans="1:1" ht="17" thickTop="1" thickBot="1">
      <c r="A4344" s="6"/>
    </row>
    <row r="4345" spans="1:1" ht="17" thickTop="1" thickBot="1">
      <c r="A4345" s="6"/>
    </row>
    <row r="4346" spans="1:1" ht="17" thickTop="1" thickBot="1">
      <c r="A4346" s="6"/>
    </row>
    <row r="4347" spans="1:1" ht="17" thickTop="1" thickBot="1">
      <c r="A4347" s="6"/>
    </row>
    <row r="4348" spans="1:1" ht="17" thickTop="1" thickBot="1">
      <c r="A4348" s="6"/>
    </row>
    <row r="4349" spans="1:1" ht="17" thickTop="1" thickBot="1">
      <c r="A4349" s="6"/>
    </row>
    <row r="4350" spans="1:1" ht="17" thickTop="1" thickBot="1">
      <c r="A4350" s="6"/>
    </row>
    <row r="4351" spans="1:1" ht="17" thickTop="1" thickBot="1">
      <c r="A4351" s="6"/>
    </row>
    <row r="4352" spans="1:1" ht="17" thickTop="1" thickBot="1">
      <c r="A4352" s="6"/>
    </row>
    <row r="4353" spans="1:1" ht="17" thickTop="1" thickBot="1">
      <c r="A4353" s="6"/>
    </row>
    <row r="4354" spans="1:1" ht="17" thickTop="1" thickBot="1">
      <c r="A4354" s="6"/>
    </row>
    <row r="4355" spans="1:1" ht="17" thickTop="1" thickBot="1">
      <c r="A4355" s="6"/>
    </row>
    <row r="4356" spans="1:1" ht="17" thickTop="1" thickBot="1">
      <c r="A4356" s="6"/>
    </row>
    <row r="4357" spans="1:1" ht="17" thickTop="1" thickBot="1">
      <c r="A4357" s="6"/>
    </row>
    <row r="4358" spans="1:1" ht="17" thickTop="1" thickBot="1">
      <c r="A4358" s="6"/>
    </row>
    <row r="4359" spans="1:1" ht="17" thickTop="1" thickBot="1">
      <c r="A4359" s="6"/>
    </row>
    <row r="4360" spans="1:1" ht="17" thickTop="1" thickBot="1">
      <c r="A4360" s="6"/>
    </row>
    <row r="4361" spans="1:1" ht="17" thickTop="1" thickBot="1">
      <c r="A4361" s="6"/>
    </row>
    <row r="4362" spans="1:1" ht="17" thickTop="1" thickBot="1">
      <c r="A4362" s="6"/>
    </row>
    <row r="4363" spans="1:1" ht="17" thickTop="1" thickBot="1">
      <c r="A4363" s="6"/>
    </row>
    <row r="4364" spans="1:1" ht="17" thickTop="1" thickBot="1">
      <c r="A4364" s="6"/>
    </row>
    <row r="4365" spans="1:1" ht="17" thickTop="1" thickBot="1">
      <c r="A4365" s="6"/>
    </row>
    <row r="4366" spans="1:1" ht="17" thickTop="1" thickBot="1">
      <c r="A4366" s="6"/>
    </row>
    <row r="4367" spans="1:1" ht="17" thickTop="1" thickBot="1">
      <c r="A4367" s="6"/>
    </row>
    <row r="4368" spans="1:1" ht="17" thickTop="1" thickBot="1">
      <c r="A4368" s="6"/>
    </row>
    <row r="4369" spans="1:1" ht="17" thickTop="1" thickBot="1">
      <c r="A4369" s="6"/>
    </row>
    <row r="4370" spans="1:1" ht="17" thickTop="1" thickBot="1">
      <c r="A4370" s="6"/>
    </row>
    <row r="4371" spans="1:1" ht="17" thickTop="1" thickBot="1">
      <c r="A4371" s="6"/>
    </row>
    <row r="4372" spans="1:1" ht="17" thickTop="1" thickBot="1">
      <c r="A4372" s="6"/>
    </row>
    <row r="4373" spans="1:1" ht="17" thickTop="1" thickBot="1">
      <c r="A4373" s="6"/>
    </row>
    <row r="4374" spans="1:1" ht="17" thickTop="1" thickBot="1">
      <c r="A4374" s="6"/>
    </row>
    <row r="4375" spans="1:1" ht="17" thickTop="1" thickBot="1">
      <c r="A4375" s="6"/>
    </row>
    <row r="4376" spans="1:1" ht="17" thickTop="1" thickBot="1">
      <c r="A4376" s="6"/>
    </row>
    <row r="4377" spans="1:1" ht="17" thickTop="1" thickBot="1">
      <c r="A4377" s="6"/>
    </row>
    <row r="4378" spans="1:1" ht="17" thickTop="1" thickBot="1">
      <c r="A4378" s="6"/>
    </row>
    <row r="4379" spans="1:1" ht="17" thickTop="1" thickBot="1">
      <c r="A4379" s="6"/>
    </row>
    <row r="4380" spans="1:1" ht="17" thickTop="1" thickBot="1">
      <c r="A4380" s="6"/>
    </row>
    <row r="4381" spans="1:1" ht="17" thickTop="1" thickBot="1">
      <c r="A4381" s="6"/>
    </row>
    <row r="4382" spans="1:1" ht="17" thickTop="1" thickBot="1">
      <c r="A4382" s="6"/>
    </row>
    <row r="4383" spans="1:1" ht="17" thickTop="1" thickBot="1">
      <c r="A4383" s="6"/>
    </row>
    <row r="4384" spans="1:1" ht="17" thickTop="1" thickBot="1">
      <c r="A4384" s="6"/>
    </row>
    <row r="4385" spans="1:1" ht="17" thickTop="1" thickBot="1">
      <c r="A4385" s="6"/>
    </row>
    <row r="4386" spans="1:1" ht="17" thickTop="1" thickBot="1">
      <c r="A4386" s="6"/>
    </row>
    <row r="4387" spans="1:1" ht="17" thickTop="1" thickBot="1">
      <c r="A4387" s="6"/>
    </row>
    <row r="4388" spans="1:1" ht="17" thickTop="1" thickBot="1">
      <c r="A4388" s="6"/>
    </row>
    <row r="4389" spans="1:1" ht="17" thickTop="1" thickBot="1">
      <c r="A4389" s="6"/>
    </row>
    <row r="4390" spans="1:1" ht="17" thickTop="1" thickBot="1">
      <c r="A4390" s="6"/>
    </row>
    <row r="4391" spans="1:1" ht="17" thickTop="1" thickBot="1">
      <c r="A4391" s="6"/>
    </row>
    <row r="4392" spans="1:1" ht="17" thickTop="1" thickBot="1">
      <c r="A4392" s="6"/>
    </row>
    <row r="4393" spans="1:1" ht="17" thickTop="1" thickBot="1">
      <c r="A4393" s="6"/>
    </row>
    <row r="4394" spans="1:1" ht="17" thickTop="1" thickBot="1">
      <c r="A4394" s="6"/>
    </row>
    <row r="4395" spans="1:1" ht="17" thickTop="1" thickBot="1">
      <c r="A4395" s="6"/>
    </row>
    <row r="4396" spans="1:1" ht="17" thickTop="1" thickBot="1">
      <c r="A4396" s="6"/>
    </row>
    <row r="4397" spans="1:1" ht="17" thickTop="1" thickBot="1">
      <c r="A4397" s="6"/>
    </row>
    <row r="4398" spans="1:1" ht="17" thickTop="1" thickBot="1">
      <c r="A4398" s="6"/>
    </row>
    <row r="4399" spans="1:1" ht="17" thickTop="1" thickBot="1">
      <c r="A4399" s="6"/>
    </row>
    <row r="4400" spans="1:1" ht="17" thickTop="1" thickBot="1">
      <c r="A4400" s="6"/>
    </row>
    <row r="4401" spans="1:1" ht="17" thickTop="1" thickBot="1">
      <c r="A4401" s="6"/>
    </row>
    <row r="4402" spans="1:1" ht="17" thickTop="1" thickBot="1">
      <c r="A4402" s="6"/>
    </row>
    <row r="4403" spans="1:1" ht="17" thickTop="1" thickBot="1">
      <c r="A4403" s="6"/>
    </row>
    <row r="4404" spans="1:1" ht="17" thickTop="1" thickBot="1">
      <c r="A4404" s="6"/>
    </row>
    <row r="4405" spans="1:1" ht="17" thickTop="1" thickBot="1">
      <c r="A4405" s="6"/>
    </row>
    <row r="4406" spans="1:1" ht="17" thickTop="1" thickBot="1">
      <c r="A4406" s="6"/>
    </row>
    <row r="4407" spans="1:1" ht="17" thickTop="1" thickBot="1">
      <c r="A4407" s="6"/>
    </row>
    <row r="4408" spans="1:1" ht="17" thickTop="1" thickBot="1">
      <c r="A4408" s="6"/>
    </row>
    <row r="4409" spans="1:1" ht="17" thickTop="1" thickBot="1">
      <c r="A4409" s="6"/>
    </row>
    <row r="4410" spans="1:1" ht="17" thickTop="1" thickBot="1">
      <c r="A4410" s="6"/>
    </row>
    <row r="4411" spans="1:1" ht="17" thickTop="1" thickBot="1">
      <c r="A4411" s="6"/>
    </row>
    <row r="4412" spans="1:1" ht="17" thickTop="1" thickBot="1">
      <c r="A4412" s="6"/>
    </row>
    <row r="4413" spans="1:1" ht="17" thickTop="1" thickBot="1">
      <c r="A4413" s="6"/>
    </row>
    <row r="4414" spans="1:1" ht="17" thickTop="1" thickBot="1">
      <c r="A4414" s="6"/>
    </row>
    <row r="4415" spans="1:1" ht="17" thickTop="1" thickBot="1">
      <c r="A4415" s="6"/>
    </row>
    <row r="4416" spans="1:1" ht="17" thickTop="1" thickBot="1">
      <c r="A4416" s="6"/>
    </row>
    <row r="4417" spans="1:1" ht="17" thickTop="1" thickBot="1">
      <c r="A4417" s="6"/>
    </row>
    <row r="4418" spans="1:1" ht="17" thickTop="1" thickBot="1">
      <c r="A4418" s="6"/>
    </row>
    <row r="4419" spans="1:1" ht="17" thickTop="1" thickBot="1">
      <c r="A4419" s="6"/>
    </row>
    <row r="4420" spans="1:1" ht="17" thickTop="1" thickBot="1">
      <c r="A4420" s="6"/>
    </row>
    <row r="4421" spans="1:1" ht="17" thickTop="1" thickBot="1">
      <c r="A4421" s="6"/>
    </row>
    <row r="4422" spans="1:1" ht="17" thickTop="1" thickBot="1">
      <c r="A4422" s="6"/>
    </row>
    <row r="4423" spans="1:1" ht="17" thickTop="1" thickBot="1">
      <c r="A4423" s="6"/>
    </row>
    <row r="4424" spans="1:1" ht="17" thickTop="1" thickBot="1">
      <c r="A4424" s="6"/>
    </row>
    <row r="4425" spans="1:1" ht="17" thickTop="1" thickBot="1">
      <c r="A4425" s="6"/>
    </row>
    <row r="4426" spans="1:1" ht="17" thickTop="1" thickBot="1">
      <c r="A4426" s="6"/>
    </row>
    <row r="4427" spans="1:1" ht="17" thickTop="1" thickBot="1">
      <c r="A4427" s="6"/>
    </row>
    <row r="4428" spans="1:1" ht="17" thickTop="1" thickBot="1">
      <c r="A4428" s="6"/>
    </row>
    <row r="4429" spans="1:1" ht="17" thickTop="1" thickBot="1">
      <c r="A4429" s="6"/>
    </row>
    <row r="4430" spans="1:1" ht="17" thickTop="1" thickBot="1">
      <c r="A4430" s="6"/>
    </row>
    <row r="4431" spans="1:1" ht="17" thickTop="1" thickBot="1">
      <c r="A4431" s="6"/>
    </row>
    <row r="4432" spans="1:1" ht="17" thickTop="1" thickBot="1">
      <c r="A4432" s="6"/>
    </row>
    <row r="4433" spans="1:1" ht="17" thickTop="1" thickBot="1">
      <c r="A4433" s="6"/>
    </row>
    <row r="4434" spans="1:1" ht="17" thickTop="1" thickBot="1">
      <c r="A4434" s="6"/>
    </row>
    <row r="4435" spans="1:1" ht="17" thickTop="1" thickBot="1">
      <c r="A4435" s="6"/>
    </row>
    <row r="4436" spans="1:1" ht="17" thickTop="1" thickBot="1">
      <c r="A4436" s="6"/>
    </row>
    <row r="4437" spans="1:1" ht="17" thickTop="1" thickBot="1">
      <c r="A4437" s="6"/>
    </row>
    <row r="4438" spans="1:1" ht="17" thickTop="1" thickBot="1">
      <c r="A4438" s="6"/>
    </row>
    <row r="4439" spans="1:1" ht="17" thickTop="1" thickBot="1">
      <c r="A4439" s="6"/>
    </row>
    <row r="4440" spans="1:1" ht="17" thickTop="1" thickBot="1">
      <c r="A4440" s="6"/>
    </row>
    <row r="4441" spans="1:1" ht="17" thickTop="1" thickBot="1">
      <c r="A4441" s="6"/>
    </row>
    <row r="4442" spans="1:1" ht="17" thickTop="1" thickBot="1">
      <c r="A4442" s="6"/>
    </row>
    <row r="4443" spans="1:1" ht="17" thickTop="1" thickBot="1">
      <c r="A4443" s="6"/>
    </row>
    <row r="4444" spans="1:1" ht="17" thickTop="1" thickBot="1">
      <c r="A4444" s="6"/>
    </row>
    <row r="4445" spans="1:1" ht="17" thickTop="1" thickBot="1">
      <c r="A4445" s="6"/>
    </row>
    <row r="4446" spans="1:1" ht="17" thickTop="1" thickBot="1">
      <c r="A4446" s="6"/>
    </row>
    <row r="4447" spans="1:1" ht="17" thickTop="1" thickBot="1">
      <c r="A4447" s="6"/>
    </row>
    <row r="4448" spans="1:1" ht="17" thickTop="1" thickBot="1">
      <c r="A4448" s="6"/>
    </row>
    <row r="4449" spans="1:1" ht="17" thickTop="1" thickBot="1">
      <c r="A4449" s="6"/>
    </row>
    <row r="4450" spans="1:1" ht="17" thickTop="1" thickBot="1">
      <c r="A4450" s="6"/>
    </row>
    <row r="4451" spans="1:1" ht="17" thickTop="1" thickBot="1">
      <c r="A4451" s="6"/>
    </row>
    <row r="4452" spans="1:1" ht="17" thickTop="1" thickBot="1">
      <c r="A4452" s="6"/>
    </row>
    <row r="4453" spans="1:1" ht="17" thickTop="1" thickBot="1">
      <c r="A4453" s="6"/>
    </row>
    <row r="4454" spans="1:1" ht="17" thickTop="1" thickBot="1">
      <c r="A4454" s="6"/>
    </row>
    <row r="4455" spans="1:1" ht="17" thickTop="1" thickBot="1">
      <c r="A4455" s="6"/>
    </row>
    <row r="4456" spans="1:1" ht="17" thickTop="1" thickBot="1">
      <c r="A4456" s="6"/>
    </row>
    <row r="4457" spans="1:1" ht="17" thickTop="1" thickBot="1">
      <c r="A4457" s="6"/>
    </row>
    <row r="4458" spans="1:1" ht="17" thickTop="1" thickBot="1">
      <c r="A4458" s="6"/>
    </row>
    <row r="4459" spans="1:1" ht="17" thickTop="1" thickBot="1">
      <c r="A4459" s="6"/>
    </row>
    <row r="4460" spans="1:1" ht="17" thickTop="1" thickBot="1">
      <c r="A4460" s="6"/>
    </row>
    <row r="4461" spans="1:1" ht="17" thickTop="1" thickBot="1">
      <c r="A4461" s="6"/>
    </row>
    <row r="4462" spans="1:1" ht="17" thickTop="1" thickBot="1">
      <c r="A4462" s="6"/>
    </row>
    <row r="4463" spans="1:1" ht="17" thickTop="1" thickBot="1">
      <c r="A4463" s="6"/>
    </row>
    <row r="4464" spans="1:1" ht="17" thickTop="1" thickBot="1">
      <c r="A4464" s="6"/>
    </row>
    <row r="4465" spans="1:1" ht="17" thickTop="1" thickBot="1">
      <c r="A4465" s="6"/>
    </row>
    <row r="4466" spans="1:1" ht="17" thickTop="1" thickBot="1">
      <c r="A4466" s="6"/>
    </row>
    <row r="4467" spans="1:1" ht="17" thickTop="1" thickBot="1">
      <c r="A4467" s="6"/>
    </row>
    <row r="4468" spans="1:1" ht="17" thickTop="1" thickBot="1">
      <c r="A4468" s="6"/>
    </row>
    <row r="4469" spans="1:1" ht="17" thickTop="1" thickBot="1">
      <c r="A4469" s="6"/>
    </row>
    <row r="4470" spans="1:1" ht="17" thickTop="1" thickBot="1">
      <c r="A4470" s="6"/>
    </row>
    <row r="4471" spans="1:1" ht="17" thickTop="1" thickBot="1">
      <c r="A4471" s="6"/>
    </row>
    <row r="4472" spans="1:1" ht="17" thickTop="1" thickBot="1">
      <c r="A4472" s="6"/>
    </row>
    <row r="4473" spans="1:1" ht="17" thickTop="1" thickBot="1">
      <c r="A4473" s="6"/>
    </row>
    <row r="4474" spans="1:1" ht="17" thickTop="1" thickBot="1">
      <c r="A4474" s="6"/>
    </row>
    <row r="4475" spans="1:1" ht="17" thickTop="1" thickBot="1">
      <c r="A4475" s="6"/>
    </row>
    <row r="4476" spans="1:1" ht="17" thickTop="1" thickBot="1">
      <c r="A4476" s="6"/>
    </row>
    <row r="4477" spans="1:1" ht="17" thickTop="1" thickBot="1">
      <c r="A4477" s="6"/>
    </row>
    <row r="4478" spans="1:1" ht="17" thickTop="1" thickBot="1">
      <c r="A4478" s="6"/>
    </row>
    <row r="4479" spans="1:1" ht="17" thickTop="1" thickBot="1">
      <c r="A4479" s="6"/>
    </row>
    <row r="4480" spans="1:1" ht="17" thickTop="1" thickBot="1">
      <c r="A4480" s="6"/>
    </row>
    <row r="4481" spans="1:1" ht="17" thickTop="1" thickBot="1">
      <c r="A4481" s="6"/>
    </row>
    <row r="4482" spans="1:1" ht="17" thickTop="1" thickBot="1">
      <c r="A4482" s="6"/>
    </row>
    <row r="4483" spans="1:1" ht="17" thickTop="1" thickBot="1">
      <c r="A4483" s="6"/>
    </row>
    <row r="4484" spans="1:1" ht="17" thickTop="1" thickBot="1">
      <c r="A4484" s="6"/>
    </row>
    <row r="4485" spans="1:1" ht="17" thickTop="1" thickBot="1">
      <c r="A4485" s="6"/>
    </row>
    <row r="4486" spans="1:1" ht="17" thickTop="1" thickBot="1">
      <c r="A4486" s="6"/>
    </row>
    <row r="4487" spans="1:1" ht="17" thickTop="1" thickBot="1">
      <c r="A4487" s="6"/>
    </row>
    <row r="4488" spans="1:1" ht="17" thickTop="1" thickBot="1">
      <c r="A4488" s="6"/>
    </row>
    <row r="4489" spans="1:1" ht="17" thickTop="1" thickBot="1">
      <c r="A4489" s="6"/>
    </row>
    <row r="4490" spans="1:1" ht="17" thickTop="1" thickBot="1">
      <c r="A4490" s="6"/>
    </row>
    <row r="4491" spans="1:1" ht="17" thickTop="1" thickBot="1">
      <c r="A4491" s="6"/>
    </row>
    <row r="4492" spans="1:1" ht="17" thickTop="1" thickBot="1">
      <c r="A4492" s="6"/>
    </row>
    <row r="4493" spans="1:1" ht="17" thickTop="1" thickBot="1">
      <c r="A4493" s="6"/>
    </row>
    <row r="4494" spans="1:1" ht="17" thickTop="1" thickBot="1">
      <c r="A4494" s="6"/>
    </row>
    <row r="4495" spans="1:1" ht="17" thickTop="1" thickBot="1">
      <c r="A4495" s="6"/>
    </row>
    <row r="4496" spans="1:1" ht="17" thickTop="1" thickBot="1">
      <c r="A4496" s="6"/>
    </row>
    <row r="4497" spans="1:1" ht="17" thickTop="1" thickBot="1">
      <c r="A4497" s="6"/>
    </row>
    <row r="4498" spans="1:1" ht="17" thickTop="1" thickBot="1">
      <c r="A4498" s="6"/>
    </row>
    <row r="4499" spans="1:1" ht="17" thickTop="1" thickBot="1">
      <c r="A4499" s="6"/>
    </row>
    <row r="4500" spans="1:1" ht="17" thickTop="1" thickBot="1">
      <c r="A4500" s="6"/>
    </row>
    <row r="4501" spans="1:1" ht="17" thickTop="1" thickBot="1">
      <c r="A4501" s="6"/>
    </row>
    <row r="4502" spans="1:1" ht="17" thickTop="1" thickBot="1">
      <c r="A4502" s="6"/>
    </row>
    <row r="4503" spans="1:1" ht="17" thickTop="1" thickBot="1">
      <c r="A4503" s="6"/>
    </row>
    <row r="4504" spans="1:1" ht="17" thickTop="1" thickBot="1">
      <c r="A4504" s="6"/>
    </row>
    <row r="4505" spans="1:1" ht="17" thickTop="1" thickBot="1">
      <c r="A4505" s="6"/>
    </row>
    <row r="4506" spans="1:1" ht="17" thickTop="1" thickBot="1">
      <c r="A4506" s="6"/>
    </row>
    <row r="4507" spans="1:1" ht="17" thickTop="1" thickBot="1">
      <c r="A4507" s="6"/>
    </row>
    <row r="4508" spans="1:1" ht="17" thickTop="1" thickBot="1">
      <c r="A4508" s="6"/>
    </row>
    <row r="4509" spans="1:1" ht="17" thickTop="1" thickBot="1">
      <c r="A4509" s="6"/>
    </row>
    <row r="4510" spans="1:1" ht="17" thickTop="1" thickBot="1">
      <c r="A4510" s="6"/>
    </row>
    <row r="4511" spans="1:1" ht="17" thickTop="1" thickBot="1">
      <c r="A4511" s="6"/>
    </row>
    <row r="4512" spans="1:1" ht="17" thickTop="1" thickBot="1">
      <c r="A4512" s="6"/>
    </row>
    <row r="4513" spans="1:1" ht="17" thickTop="1" thickBot="1">
      <c r="A4513" s="6"/>
    </row>
    <row r="4514" spans="1:1" ht="17" thickTop="1" thickBot="1">
      <c r="A4514" s="6"/>
    </row>
    <row r="4515" spans="1:1" ht="17" thickTop="1" thickBot="1">
      <c r="A4515" s="6"/>
    </row>
    <row r="4516" spans="1:1" ht="17" thickTop="1" thickBot="1">
      <c r="A4516" s="6"/>
    </row>
    <row r="4517" spans="1:1" ht="17" thickTop="1" thickBot="1">
      <c r="A4517" s="6"/>
    </row>
    <row r="4518" spans="1:1" ht="17" thickTop="1" thickBot="1">
      <c r="A4518" s="6"/>
    </row>
    <row r="4519" spans="1:1" ht="17" thickTop="1" thickBot="1">
      <c r="A4519" s="6"/>
    </row>
    <row r="4520" spans="1:1" ht="17" thickTop="1" thickBot="1">
      <c r="A4520" s="6"/>
    </row>
    <row r="4521" spans="1:1" ht="17" thickTop="1" thickBot="1">
      <c r="A4521" s="6"/>
    </row>
    <row r="4522" spans="1:1" ht="17" thickTop="1" thickBot="1">
      <c r="A4522" s="6"/>
    </row>
    <row r="4523" spans="1:1" ht="17" thickTop="1" thickBot="1">
      <c r="A4523" s="6"/>
    </row>
    <row r="4524" spans="1:1" ht="17" thickTop="1" thickBot="1">
      <c r="A4524" s="6"/>
    </row>
    <row r="4525" spans="1:1" ht="17" thickTop="1" thickBot="1">
      <c r="A4525" s="6"/>
    </row>
    <row r="4526" spans="1:1" ht="17" thickTop="1" thickBot="1">
      <c r="A4526" s="6"/>
    </row>
    <row r="4527" spans="1:1" ht="17" thickTop="1" thickBot="1">
      <c r="A4527" s="6"/>
    </row>
    <row r="4528" spans="1:1" ht="17" thickTop="1" thickBot="1">
      <c r="A4528" s="6"/>
    </row>
    <row r="4529" spans="1:1" ht="17" thickTop="1" thickBot="1">
      <c r="A4529" s="6"/>
    </row>
    <row r="4530" spans="1:1" ht="17" thickTop="1" thickBot="1">
      <c r="A4530" s="6"/>
    </row>
    <row r="4531" spans="1:1" ht="17" thickTop="1" thickBot="1">
      <c r="A4531" s="6"/>
    </row>
    <row r="4532" spans="1:1" ht="17" thickTop="1" thickBot="1">
      <c r="A4532" s="6"/>
    </row>
    <row r="4533" spans="1:1" ht="17" thickTop="1" thickBot="1">
      <c r="A4533" s="6"/>
    </row>
    <row r="4534" spans="1:1" ht="17" thickTop="1" thickBot="1">
      <c r="A4534" s="6"/>
    </row>
    <row r="4535" spans="1:1" ht="17" thickTop="1" thickBot="1">
      <c r="A4535" s="6"/>
    </row>
    <row r="4536" spans="1:1" ht="17" thickTop="1" thickBot="1">
      <c r="A4536" s="6"/>
    </row>
    <row r="4537" spans="1:1" ht="17" thickTop="1" thickBot="1">
      <c r="A4537" s="6"/>
    </row>
    <row r="4538" spans="1:1" ht="17" thickTop="1" thickBot="1">
      <c r="A4538" s="6"/>
    </row>
    <row r="4539" spans="1:1" ht="17" thickTop="1" thickBot="1">
      <c r="A4539" s="6"/>
    </row>
    <row r="4540" spans="1:1" ht="17" thickTop="1" thickBot="1">
      <c r="A4540" s="6"/>
    </row>
    <row r="4541" spans="1:1" ht="17" thickTop="1" thickBot="1">
      <c r="A4541" s="6"/>
    </row>
    <row r="4542" spans="1:1" ht="17" thickTop="1" thickBot="1">
      <c r="A4542" s="6"/>
    </row>
    <row r="4543" spans="1:1" ht="17" thickTop="1" thickBot="1">
      <c r="A4543" s="6"/>
    </row>
    <row r="4544" spans="1:1" ht="17" thickTop="1" thickBot="1">
      <c r="A4544" s="6"/>
    </row>
    <row r="4545" spans="1:1" ht="17" thickTop="1" thickBot="1">
      <c r="A4545" s="6"/>
    </row>
    <row r="4546" spans="1:1" ht="17" thickTop="1" thickBot="1">
      <c r="A4546" s="6"/>
    </row>
    <row r="4547" spans="1:1" ht="17" thickTop="1" thickBot="1">
      <c r="A4547" s="6"/>
    </row>
    <row r="4548" spans="1:1" ht="17" thickTop="1" thickBot="1">
      <c r="A4548" s="6"/>
    </row>
    <row r="4549" spans="1:1" ht="17" thickTop="1" thickBot="1">
      <c r="A4549" s="6"/>
    </row>
    <row r="4550" spans="1:1" ht="17" thickTop="1" thickBot="1">
      <c r="A4550" s="6"/>
    </row>
    <row r="4551" spans="1:1" ht="17" thickTop="1" thickBot="1">
      <c r="A4551" s="6"/>
    </row>
    <row r="4552" spans="1:1" ht="17" thickTop="1" thickBot="1">
      <c r="A4552" s="6"/>
    </row>
    <row r="4553" spans="1:1" ht="17" thickTop="1" thickBot="1">
      <c r="A4553" s="6"/>
    </row>
    <row r="4554" spans="1:1" ht="17" thickTop="1" thickBot="1">
      <c r="A4554" s="6"/>
    </row>
    <row r="4555" spans="1:1" ht="17" thickTop="1" thickBot="1">
      <c r="A4555" s="6"/>
    </row>
    <row r="4556" spans="1:1" ht="17" thickTop="1" thickBot="1">
      <c r="A4556" s="6"/>
    </row>
    <row r="4557" spans="1:1" ht="17" thickTop="1" thickBot="1">
      <c r="A4557" s="6"/>
    </row>
    <row r="4558" spans="1:1" ht="17" thickTop="1" thickBot="1">
      <c r="A4558" s="6"/>
    </row>
    <row r="4559" spans="1:1" ht="17" thickTop="1" thickBot="1">
      <c r="A4559" s="6"/>
    </row>
    <row r="4560" spans="1:1" ht="17" thickTop="1" thickBot="1">
      <c r="A4560" s="6"/>
    </row>
    <row r="4561" spans="1:1" ht="17" thickTop="1" thickBot="1">
      <c r="A4561" s="6"/>
    </row>
    <row r="4562" spans="1:1" ht="17" thickTop="1" thickBot="1">
      <c r="A4562" s="6"/>
    </row>
    <row r="4563" spans="1:1" ht="17" thickTop="1" thickBot="1">
      <c r="A4563" s="6"/>
    </row>
    <row r="4564" spans="1:1" ht="17" thickTop="1" thickBot="1">
      <c r="A4564" s="6"/>
    </row>
    <row r="4565" spans="1:1" ht="17" thickTop="1" thickBot="1">
      <c r="A4565" s="6"/>
    </row>
    <row r="4566" spans="1:1" ht="17" thickTop="1" thickBot="1">
      <c r="A4566" s="6"/>
    </row>
    <row r="4567" spans="1:1" ht="17" thickTop="1" thickBot="1">
      <c r="A4567" s="6"/>
    </row>
    <row r="4568" spans="1:1" ht="17" thickTop="1" thickBot="1">
      <c r="A4568" s="6"/>
    </row>
    <row r="4569" spans="1:1" ht="17" thickTop="1" thickBot="1">
      <c r="A4569" s="6"/>
    </row>
    <row r="4570" spans="1:1" ht="17" thickTop="1" thickBot="1">
      <c r="A4570" s="6"/>
    </row>
    <row r="4571" spans="1:1" ht="17" thickTop="1" thickBot="1">
      <c r="A4571" s="6"/>
    </row>
    <row r="4572" spans="1:1" ht="17" thickTop="1" thickBot="1">
      <c r="A4572" s="6"/>
    </row>
    <row r="4573" spans="1:1" ht="17" thickTop="1" thickBot="1">
      <c r="A4573" s="6"/>
    </row>
    <row r="4574" spans="1:1" ht="17" thickTop="1" thickBot="1">
      <c r="A4574" s="6"/>
    </row>
    <row r="4575" spans="1:1" ht="17" thickTop="1" thickBot="1">
      <c r="A4575" s="6"/>
    </row>
    <row r="4576" spans="1:1" ht="17" thickTop="1" thickBot="1">
      <c r="A4576" s="6"/>
    </row>
    <row r="4577" spans="1:1" ht="17" thickTop="1" thickBot="1">
      <c r="A4577" s="6"/>
    </row>
    <row r="4578" spans="1:1" ht="17" thickTop="1" thickBot="1">
      <c r="A4578" s="6"/>
    </row>
    <row r="4579" spans="1:1" ht="17" thickTop="1" thickBot="1">
      <c r="A4579" s="6"/>
    </row>
    <row r="4580" spans="1:1" ht="17" thickTop="1" thickBot="1">
      <c r="A4580" s="6"/>
    </row>
    <row r="4581" spans="1:1" ht="17" thickTop="1" thickBot="1">
      <c r="A4581" s="6"/>
    </row>
    <row r="4582" spans="1:1" ht="17" thickTop="1" thickBot="1">
      <c r="A4582" s="6"/>
    </row>
    <row r="4583" spans="1:1" ht="17" thickTop="1" thickBot="1">
      <c r="A4583" s="6"/>
    </row>
    <row r="4584" spans="1:1" ht="17" thickTop="1" thickBot="1">
      <c r="A4584" s="6"/>
    </row>
    <row r="4585" spans="1:1" ht="17" thickTop="1" thickBot="1">
      <c r="A4585" s="6"/>
    </row>
    <row r="4586" spans="1:1" ht="17" thickTop="1" thickBot="1">
      <c r="A4586" s="6"/>
    </row>
    <row r="4587" spans="1:1" ht="17" thickTop="1" thickBot="1">
      <c r="A4587" s="6"/>
    </row>
    <row r="4588" spans="1:1" ht="17" thickTop="1" thickBot="1">
      <c r="A4588" s="6"/>
    </row>
    <row r="4589" spans="1:1" ht="17" thickTop="1" thickBot="1">
      <c r="A4589" s="6"/>
    </row>
    <row r="4590" spans="1:1" ht="17" thickTop="1" thickBot="1">
      <c r="A4590" s="6"/>
    </row>
    <row r="4591" spans="1:1" ht="17" thickTop="1" thickBot="1">
      <c r="A4591" s="6"/>
    </row>
    <row r="4592" spans="1:1" ht="17" thickTop="1" thickBot="1">
      <c r="A4592" s="6"/>
    </row>
    <row r="4593" spans="1:1" ht="17" thickTop="1" thickBot="1">
      <c r="A4593" s="6"/>
    </row>
    <row r="4594" spans="1:1" ht="17" thickTop="1" thickBot="1">
      <c r="A4594" s="6"/>
    </row>
    <row r="4595" spans="1:1" ht="17" thickTop="1" thickBot="1">
      <c r="A4595" s="6"/>
    </row>
    <row r="4596" spans="1:1" ht="17" thickTop="1" thickBot="1">
      <c r="A4596" s="6"/>
    </row>
    <row r="4597" spans="1:1" ht="17" thickTop="1" thickBot="1">
      <c r="A4597" s="6"/>
    </row>
    <row r="4598" spans="1:1" ht="17" thickTop="1" thickBot="1">
      <c r="A4598" s="6"/>
    </row>
    <row r="4599" spans="1:1" ht="17" thickTop="1" thickBot="1">
      <c r="A4599" s="6"/>
    </row>
    <row r="4600" spans="1:1" ht="17" thickTop="1" thickBot="1">
      <c r="A4600" s="6"/>
    </row>
    <row r="4601" spans="1:1" ht="17" thickTop="1" thickBot="1">
      <c r="A4601" s="6"/>
    </row>
    <row r="4602" spans="1:1" ht="17" thickTop="1" thickBot="1">
      <c r="A4602" s="6"/>
    </row>
    <row r="4603" spans="1:1" ht="17" thickTop="1" thickBot="1">
      <c r="A4603" s="6"/>
    </row>
    <row r="4604" spans="1:1" ht="17" thickTop="1" thickBot="1">
      <c r="A4604" s="6"/>
    </row>
    <row r="4605" spans="1:1" ht="17" thickTop="1" thickBot="1">
      <c r="A4605" s="6"/>
    </row>
    <row r="4606" spans="1:1" ht="17" thickTop="1" thickBot="1">
      <c r="A4606" s="6"/>
    </row>
    <row r="4607" spans="1:1" ht="17" thickTop="1" thickBot="1">
      <c r="A4607" s="6"/>
    </row>
    <row r="4608" spans="1:1" ht="17" thickTop="1" thickBot="1">
      <c r="A4608" s="6"/>
    </row>
    <row r="4609" spans="1:1" ht="17" thickTop="1" thickBot="1">
      <c r="A4609" s="6"/>
    </row>
    <row r="4610" spans="1:1" ht="17" thickTop="1" thickBot="1">
      <c r="A4610" s="6"/>
    </row>
    <row r="4611" spans="1:1" ht="17" thickTop="1" thickBot="1">
      <c r="A4611" s="6"/>
    </row>
    <row r="4612" spans="1:1" ht="17" thickTop="1" thickBot="1">
      <c r="A4612" s="6"/>
    </row>
    <row r="4613" spans="1:1" ht="17" thickTop="1" thickBot="1">
      <c r="A4613" s="6"/>
    </row>
    <row r="4614" spans="1:1" ht="17" thickTop="1" thickBot="1">
      <c r="A4614" s="6"/>
    </row>
    <row r="4615" spans="1:1" ht="17" thickTop="1" thickBot="1">
      <c r="A4615" s="6"/>
    </row>
    <row r="4616" spans="1:1" ht="17" thickTop="1" thickBot="1">
      <c r="A4616" s="6"/>
    </row>
    <row r="4617" spans="1:1" ht="17" thickTop="1" thickBot="1">
      <c r="A4617" s="6"/>
    </row>
    <row r="4618" spans="1:1" ht="17" thickTop="1" thickBot="1">
      <c r="A4618" s="6"/>
    </row>
    <row r="4619" spans="1:1" ht="17" thickTop="1" thickBot="1">
      <c r="A4619" s="6"/>
    </row>
    <row r="4620" spans="1:1" ht="17" thickTop="1" thickBot="1">
      <c r="A4620" s="6"/>
    </row>
    <row r="4621" spans="1:1" ht="17" thickTop="1" thickBot="1">
      <c r="A4621" s="6"/>
    </row>
    <row r="4622" spans="1:1" ht="17" thickTop="1" thickBot="1">
      <c r="A4622" s="6"/>
    </row>
    <row r="4623" spans="1:1" ht="17" thickTop="1" thickBot="1">
      <c r="A4623" s="6"/>
    </row>
    <row r="4624" spans="1:1" ht="17" thickTop="1" thickBot="1">
      <c r="A4624" s="6"/>
    </row>
    <row r="4625" spans="1:1" ht="17" thickTop="1" thickBot="1">
      <c r="A4625" s="6"/>
    </row>
    <row r="4626" spans="1:1" ht="17" thickTop="1" thickBot="1">
      <c r="A4626" s="6"/>
    </row>
    <row r="4627" spans="1:1" ht="17" thickTop="1" thickBot="1">
      <c r="A4627" s="6"/>
    </row>
    <row r="4628" spans="1:1" ht="17" thickTop="1" thickBot="1">
      <c r="A4628" s="6"/>
    </row>
    <row r="4629" spans="1:1" ht="17" thickTop="1" thickBot="1">
      <c r="A4629" s="6"/>
    </row>
    <row r="4630" spans="1:1" ht="17" thickTop="1" thickBot="1">
      <c r="A4630" s="6"/>
    </row>
    <row r="4631" spans="1:1" ht="17" thickTop="1" thickBot="1">
      <c r="A4631" s="6"/>
    </row>
    <row r="4632" spans="1:1" ht="17" thickTop="1" thickBot="1">
      <c r="A4632" s="6"/>
    </row>
    <row r="4633" spans="1:1" ht="17" thickTop="1" thickBot="1">
      <c r="A4633" s="6"/>
    </row>
    <row r="4634" spans="1:1" ht="17" thickTop="1" thickBot="1">
      <c r="A4634" s="6"/>
    </row>
    <row r="4635" spans="1:1" ht="17" thickTop="1" thickBot="1">
      <c r="A4635" s="6"/>
    </row>
    <row r="4636" spans="1:1" ht="17" thickTop="1" thickBot="1">
      <c r="A4636" s="6"/>
    </row>
    <row r="4637" spans="1:1" ht="17" thickTop="1" thickBot="1">
      <c r="A4637" s="6"/>
    </row>
    <row r="4638" spans="1:1" ht="17" thickTop="1" thickBot="1">
      <c r="A4638" s="6"/>
    </row>
    <row r="4639" spans="1:1" ht="17" thickTop="1" thickBot="1">
      <c r="A4639" s="6"/>
    </row>
    <row r="4640" spans="1:1" ht="17" thickTop="1" thickBot="1">
      <c r="A4640" s="6"/>
    </row>
    <row r="4641" spans="1:1" ht="17" thickTop="1" thickBot="1">
      <c r="A4641" s="6"/>
    </row>
    <row r="4642" spans="1:1" ht="17" thickTop="1" thickBot="1">
      <c r="A4642" s="6"/>
    </row>
    <row r="4643" spans="1:1" ht="17" thickTop="1" thickBot="1">
      <c r="A4643" s="6"/>
    </row>
    <row r="4644" spans="1:1" ht="17" thickTop="1" thickBot="1">
      <c r="A4644" s="6"/>
    </row>
    <row r="4645" spans="1:1" ht="17" thickTop="1" thickBot="1">
      <c r="A4645" s="6"/>
    </row>
    <row r="4646" spans="1:1" ht="17" thickTop="1" thickBot="1">
      <c r="A4646" s="6"/>
    </row>
    <row r="4647" spans="1:1" ht="17" thickTop="1" thickBot="1">
      <c r="A4647" s="6"/>
    </row>
    <row r="4648" spans="1:1" ht="17" thickTop="1" thickBot="1">
      <c r="A4648" s="6"/>
    </row>
    <row r="4649" spans="1:1" ht="17" thickTop="1" thickBot="1">
      <c r="A4649" s="6"/>
    </row>
    <row r="4650" spans="1:1" ht="17" thickTop="1" thickBot="1">
      <c r="A4650" s="6"/>
    </row>
    <row r="4651" spans="1:1" ht="17" thickTop="1" thickBot="1">
      <c r="A4651" s="6"/>
    </row>
    <row r="4652" spans="1:1" ht="17" thickTop="1" thickBot="1">
      <c r="A4652" s="6"/>
    </row>
    <row r="4653" spans="1:1" ht="17" thickTop="1" thickBot="1">
      <c r="A4653" s="6"/>
    </row>
    <row r="4654" spans="1:1" ht="17" thickTop="1" thickBot="1">
      <c r="A4654" s="6"/>
    </row>
    <row r="4655" spans="1:1" ht="17" thickTop="1" thickBot="1">
      <c r="A4655" s="6"/>
    </row>
    <row r="4656" spans="1:1" ht="17" thickTop="1" thickBot="1">
      <c r="A4656" s="6"/>
    </row>
    <row r="4657" spans="1:1" ht="17" thickTop="1" thickBot="1">
      <c r="A4657" s="6"/>
    </row>
    <row r="4658" spans="1:1" ht="17" thickTop="1" thickBot="1">
      <c r="A4658" s="6"/>
    </row>
    <row r="4659" spans="1:1" ht="17" thickTop="1" thickBot="1">
      <c r="A4659" s="6"/>
    </row>
    <row r="4660" spans="1:1" ht="17" thickTop="1" thickBot="1">
      <c r="A4660" s="6"/>
    </row>
    <row r="4661" spans="1:1" ht="17" thickTop="1" thickBot="1">
      <c r="A4661" s="6"/>
    </row>
    <row r="4662" spans="1:1" ht="17" thickTop="1" thickBot="1">
      <c r="A4662" s="6"/>
    </row>
    <row r="4663" spans="1:1" ht="17" thickTop="1" thickBot="1">
      <c r="A4663" s="6"/>
    </row>
    <row r="4664" spans="1:1" ht="17" thickTop="1" thickBot="1">
      <c r="A4664" s="6"/>
    </row>
    <row r="4665" spans="1:1" ht="17" thickTop="1" thickBot="1">
      <c r="A4665" s="6"/>
    </row>
    <row r="4666" spans="1:1" ht="17" thickTop="1" thickBot="1">
      <c r="A4666" s="6"/>
    </row>
    <row r="4667" spans="1:1" ht="17" thickTop="1" thickBot="1">
      <c r="A4667" s="6"/>
    </row>
    <row r="4668" spans="1:1" ht="17" thickTop="1" thickBot="1">
      <c r="A4668" s="6"/>
    </row>
    <row r="4669" spans="1:1" ht="17" thickTop="1" thickBot="1">
      <c r="A4669" s="6"/>
    </row>
    <row r="4670" spans="1:1" ht="17" thickTop="1" thickBot="1">
      <c r="A4670" s="6"/>
    </row>
    <row r="4671" spans="1:1" ht="17" thickTop="1" thickBot="1">
      <c r="A4671" s="6"/>
    </row>
    <row r="4672" spans="1:1" ht="17" thickTop="1" thickBot="1">
      <c r="A4672" s="6"/>
    </row>
    <row r="4673" spans="1:1" ht="17" thickTop="1" thickBot="1">
      <c r="A4673" s="6"/>
    </row>
    <row r="4674" spans="1:1" ht="17" thickTop="1" thickBot="1">
      <c r="A4674" s="6"/>
    </row>
    <row r="4675" spans="1:1" ht="17" thickTop="1" thickBot="1">
      <c r="A4675" s="6"/>
    </row>
    <row r="4676" spans="1:1" ht="17" thickTop="1" thickBot="1">
      <c r="A4676" s="6"/>
    </row>
    <row r="4677" spans="1:1" ht="17" thickTop="1" thickBot="1">
      <c r="A4677" s="6"/>
    </row>
    <row r="4678" spans="1:1" ht="17" thickTop="1" thickBot="1">
      <c r="A4678" s="6"/>
    </row>
    <row r="4679" spans="1:1" ht="17" thickTop="1" thickBot="1">
      <c r="A4679" s="6"/>
    </row>
    <row r="4680" spans="1:1" ht="17" thickTop="1" thickBot="1">
      <c r="A4680" s="6"/>
    </row>
    <row r="4681" spans="1:1" ht="17" thickTop="1" thickBot="1">
      <c r="A4681" s="6"/>
    </row>
    <row r="4682" spans="1:1" ht="17" thickTop="1" thickBot="1">
      <c r="A4682" s="6"/>
    </row>
    <row r="4683" spans="1:1" ht="17" thickTop="1" thickBot="1">
      <c r="A4683" s="6"/>
    </row>
    <row r="4684" spans="1:1" ht="17" thickTop="1" thickBot="1">
      <c r="A4684" s="6"/>
    </row>
    <row r="4685" spans="1:1" ht="17" thickTop="1" thickBot="1">
      <c r="A4685" s="6"/>
    </row>
    <row r="4686" spans="1:1" ht="17" thickTop="1" thickBot="1">
      <c r="A4686" s="6"/>
    </row>
    <row r="4687" spans="1:1" ht="17" thickTop="1" thickBot="1">
      <c r="A4687" s="6"/>
    </row>
    <row r="4688" spans="1:1" ht="17" thickTop="1" thickBot="1">
      <c r="A4688" s="6"/>
    </row>
    <row r="4689" spans="1:1" ht="17" thickTop="1" thickBot="1">
      <c r="A4689" s="6"/>
    </row>
    <row r="4690" spans="1:1" ht="17" thickTop="1" thickBot="1">
      <c r="A4690" s="6"/>
    </row>
    <row r="4691" spans="1:1" ht="17" thickTop="1" thickBot="1">
      <c r="A4691" s="6"/>
    </row>
    <row r="4692" spans="1:1" ht="17" thickTop="1" thickBot="1">
      <c r="A4692" s="6"/>
    </row>
    <row r="4693" spans="1:1" ht="17" thickTop="1" thickBot="1">
      <c r="A4693" s="6"/>
    </row>
    <row r="4694" spans="1:1" ht="17" thickTop="1" thickBot="1">
      <c r="A4694" s="6"/>
    </row>
    <row r="4695" spans="1:1" ht="17" thickTop="1" thickBot="1">
      <c r="A4695" s="6"/>
    </row>
    <row r="4696" spans="1:1" ht="17" thickTop="1" thickBot="1">
      <c r="A4696" s="6"/>
    </row>
    <row r="4697" spans="1:1" ht="17" thickTop="1" thickBot="1">
      <c r="A4697" s="6"/>
    </row>
    <row r="4698" spans="1:1" ht="17" thickTop="1" thickBot="1">
      <c r="A4698" s="6"/>
    </row>
    <row r="4699" spans="1:1" ht="17" thickTop="1" thickBot="1">
      <c r="A4699" s="6"/>
    </row>
    <row r="4700" spans="1:1" ht="17" thickTop="1" thickBot="1">
      <c r="A4700" s="6"/>
    </row>
    <row r="4701" spans="1:1" ht="17" thickTop="1" thickBot="1">
      <c r="A4701" s="6"/>
    </row>
    <row r="4702" spans="1:1" ht="17" thickTop="1" thickBot="1">
      <c r="A4702" s="6"/>
    </row>
    <row r="4703" spans="1:1" ht="17" thickTop="1" thickBot="1">
      <c r="A4703" s="6"/>
    </row>
    <row r="4704" spans="1:1" ht="17" thickTop="1" thickBot="1">
      <c r="A4704" s="6"/>
    </row>
    <row r="4705" spans="1:1" ht="17" thickTop="1" thickBot="1">
      <c r="A4705" s="6"/>
    </row>
    <row r="4706" spans="1:1" ht="17" thickTop="1" thickBot="1">
      <c r="A4706" s="6"/>
    </row>
    <row r="4707" spans="1:1" ht="17" thickTop="1" thickBot="1">
      <c r="A4707" s="6"/>
    </row>
    <row r="4708" spans="1:1" ht="17" thickTop="1" thickBot="1">
      <c r="A4708" s="6"/>
    </row>
    <row r="4709" spans="1:1" ht="17" thickTop="1" thickBot="1">
      <c r="A4709" s="6"/>
    </row>
    <row r="4710" spans="1:1" ht="17" thickTop="1" thickBot="1">
      <c r="A4710" s="6"/>
    </row>
    <row r="4711" spans="1:1" ht="17" thickTop="1" thickBot="1">
      <c r="A4711" s="6"/>
    </row>
    <row r="4712" spans="1:1" ht="17" thickTop="1" thickBot="1">
      <c r="A4712" s="6"/>
    </row>
    <row r="4713" spans="1:1" ht="17" thickTop="1" thickBot="1">
      <c r="A4713" s="6"/>
    </row>
    <row r="4714" spans="1:1" ht="17" thickTop="1" thickBot="1">
      <c r="A4714" s="6"/>
    </row>
    <row r="4715" spans="1:1" ht="17" thickTop="1" thickBot="1">
      <c r="A4715" s="6"/>
    </row>
    <row r="4716" spans="1:1" ht="17" thickTop="1" thickBot="1">
      <c r="A4716" s="6"/>
    </row>
    <row r="4717" spans="1:1" ht="17" thickTop="1" thickBot="1">
      <c r="A4717" s="6"/>
    </row>
    <row r="4718" spans="1:1" ht="17" thickTop="1" thickBot="1">
      <c r="A4718" s="6"/>
    </row>
    <row r="4719" spans="1:1" ht="17" thickTop="1" thickBot="1">
      <c r="A4719" s="6"/>
    </row>
    <row r="4720" spans="1:1" ht="17" thickTop="1" thickBot="1">
      <c r="A4720" s="6"/>
    </row>
    <row r="4721" spans="1:1" ht="17" thickTop="1" thickBot="1">
      <c r="A4721" s="6"/>
    </row>
    <row r="4722" spans="1:1" ht="17" thickTop="1" thickBot="1">
      <c r="A4722" s="6"/>
    </row>
    <row r="4723" spans="1:1" ht="17" thickTop="1" thickBot="1">
      <c r="A4723" s="6"/>
    </row>
    <row r="4724" spans="1:1" ht="17" thickTop="1" thickBot="1">
      <c r="A4724" s="6"/>
    </row>
    <row r="4725" spans="1:1" ht="17" thickTop="1" thickBot="1">
      <c r="A4725" s="6"/>
    </row>
    <row r="4726" spans="1:1" ht="17" thickTop="1" thickBot="1">
      <c r="A4726" s="6"/>
    </row>
    <row r="4727" spans="1:1" ht="17" thickTop="1" thickBot="1">
      <c r="A4727" s="6"/>
    </row>
    <row r="4728" spans="1:1" ht="17" thickTop="1" thickBot="1">
      <c r="A4728" s="6"/>
    </row>
    <row r="4729" spans="1:1" ht="17" thickTop="1" thickBot="1">
      <c r="A4729" s="6"/>
    </row>
    <row r="4730" spans="1:1" ht="17" thickTop="1" thickBot="1">
      <c r="A4730" s="6"/>
    </row>
    <row r="4731" spans="1:1" ht="17" thickTop="1" thickBot="1">
      <c r="A4731" s="6"/>
    </row>
    <row r="4732" spans="1:1" ht="17" thickTop="1" thickBot="1">
      <c r="A4732" s="6"/>
    </row>
    <row r="4733" spans="1:1" ht="17" thickTop="1" thickBot="1">
      <c r="A4733" s="6"/>
    </row>
    <row r="4734" spans="1:1" ht="17" thickTop="1" thickBot="1">
      <c r="A4734" s="6"/>
    </row>
    <row r="4735" spans="1:1" ht="17" thickTop="1" thickBot="1">
      <c r="A4735" s="6"/>
    </row>
    <row r="4736" spans="1:1" ht="17" thickTop="1" thickBot="1">
      <c r="A4736" s="6"/>
    </row>
    <row r="4737" spans="1:1" ht="17" thickTop="1" thickBot="1">
      <c r="A4737" s="6"/>
    </row>
    <row r="4738" spans="1:1" ht="17" thickTop="1" thickBot="1">
      <c r="A4738" s="6"/>
    </row>
    <row r="4739" spans="1:1" ht="17" thickTop="1" thickBot="1">
      <c r="A4739" s="6"/>
    </row>
    <row r="4740" spans="1:1" ht="17" thickTop="1" thickBot="1">
      <c r="A4740" s="6"/>
    </row>
    <row r="4741" spans="1:1" ht="17" thickTop="1" thickBot="1">
      <c r="A4741" s="6"/>
    </row>
    <row r="4742" spans="1:1" ht="17" thickTop="1" thickBot="1">
      <c r="A4742" s="6"/>
    </row>
    <row r="4743" spans="1:1" ht="17" thickTop="1" thickBot="1">
      <c r="A4743" s="6"/>
    </row>
    <row r="4744" spans="1:1" ht="17" thickTop="1" thickBot="1">
      <c r="A4744" s="6"/>
    </row>
    <row r="4745" spans="1:1" ht="17" thickTop="1" thickBot="1">
      <c r="A4745" s="6"/>
    </row>
    <row r="4746" spans="1:1" ht="17" thickTop="1" thickBot="1">
      <c r="A4746" s="6"/>
    </row>
    <row r="4747" spans="1:1" ht="17" thickTop="1" thickBot="1">
      <c r="A4747" s="6"/>
    </row>
    <row r="4748" spans="1:1" ht="17" thickTop="1" thickBot="1">
      <c r="A4748" s="6"/>
    </row>
    <row r="4749" spans="1:1" ht="17" thickTop="1" thickBot="1">
      <c r="A4749" s="6"/>
    </row>
    <row r="4750" spans="1:1" ht="17" thickTop="1" thickBot="1">
      <c r="A4750" s="6"/>
    </row>
    <row r="4751" spans="1:1" ht="17" thickTop="1" thickBot="1">
      <c r="A4751" s="6"/>
    </row>
    <row r="4752" spans="1:1" ht="17" thickTop="1" thickBot="1">
      <c r="A4752" s="6"/>
    </row>
    <row r="4753" spans="1:1" ht="17" thickTop="1" thickBot="1">
      <c r="A4753" s="6"/>
    </row>
    <row r="4754" spans="1:1" ht="17" thickTop="1" thickBot="1">
      <c r="A4754" s="6"/>
    </row>
    <row r="4755" spans="1:1" ht="17" thickTop="1" thickBot="1">
      <c r="A4755" s="6"/>
    </row>
    <row r="4756" spans="1:1" ht="17" thickTop="1" thickBot="1">
      <c r="A4756" s="6"/>
    </row>
    <row r="4757" spans="1:1" ht="17" thickTop="1" thickBot="1">
      <c r="A4757" s="6"/>
    </row>
    <row r="4758" spans="1:1" ht="17" thickTop="1" thickBot="1">
      <c r="A4758" s="6"/>
    </row>
    <row r="4759" spans="1:1" ht="17" thickTop="1" thickBot="1">
      <c r="A4759" s="6"/>
    </row>
    <row r="4760" spans="1:1" ht="17" thickTop="1" thickBot="1">
      <c r="A4760" s="6"/>
    </row>
    <row r="4761" spans="1:1" ht="17" thickTop="1" thickBot="1">
      <c r="A4761" s="6"/>
    </row>
    <row r="4762" spans="1:1" ht="17" thickTop="1" thickBot="1">
      <c r="A4762" s="6"/>
    </row>
    <row r="4763" spans="1:1" ht="17" thickTop="1" thickBot="1">
      <c r="A4763" s="6"/>
    </row>
    <row r="4764" spans="1:1" ht="17" thickTop="1" thickBot="1">
      <c r="A4764" s="6"/>
    </row>
    <row r="4765" spans="1:1" ht="17" thickTop="1" thickBot="1">
      <c r="A4765" s="6"/>
    </row>
    <row r="4766" spans="1:1" ht="17" thickTop="1" thickBot="1">
      <c r="A4766" s="6"/>
    </row>
    <row r="4767" spans="1:1" ht="17" thickTop="1" thickBot="1">
      <c r="A4767" s="6"/>
    </row>
    <row r="4768" spans="1:1" ht="17" thickTop="1" thickBot="1">
      <c r="A4768" s="6"/>
    </row>
    <row r="4769" spans="1:1" ht="17" thickTop="1" thickBot="1">
      <c r="A4769" s="6"/>
    </row>
    <row r="4770" spans="1:1" ht="17" thickTop="1" thickBot="1">
      <c r="A4770" s="6"/>
    </row>
    <row r="4771" spans="1:1" ht="17" thickTop="1" thickBot="1">
      <c r="A4771" s="6"/>
    </row>
    <row r="4772" spans="1:1" ht="17" thickTop="1" thickBot="1">
      <c r="A4772" s="6"/>
    </row>
    <row r="4773" spans="1:1" ht="17" thickTop="1" thickBot="1">
      <c r="A4773" s="6"/>
    </row>
    <row r="4774" spans="1:1" ht="17" thickTop="1" thickBot="1">
      <c r="A4774" s="6"/>
    </row>
    <row r="4775" spans="1:1" ht="17" thickTop="1" thickBot="1">
      <c r="A4775" s="6"/>
    </row>
    <row r="4776" spans="1:1" ht="17" thickTop="1" thickBot="1">
      <c r="A4776" s="6"/>
    </row>
    <row r="4777" spans="1:1" ht="17" thickTop="1" thickBot="1">
      <c r="A4777" s="6"/>
    </row>
    <row r="4778" spans="1:1" ht="17" thickTop="1" thickBot="1">
      <c r="A4778" s="6"/>
    </row>
    <row r="4779" spans="1:1" ht="17" thickTop="1" thickBot="1">
      <c r="A4779" s="6"/>
    </row>
    <row r="4780" spans="1:1" ht="17" thickTop="1" thickBot="1">
      <c r="A4780" s="6"/>
    </row>
    <row r="4781" spans="1:1" ht="17" thickTop="1" thickBot="1">
      <c r="A4781" s="6"/>
    </row>
    <row r="4782" spans="1:1" ht="17" thickTop="1" thickBot="1">
      <c r="A4782" s="6"/>
    </row>
    <row r="4783" spans="1:1" ht="17" thickTop="1" thickBot="1">
      <c r="A4783" s="6"/>
    </row>
    <row r="4784" spans="1:1" ht="17" thickTop="1" thickBot="1">
      <c r="A4784" s="6"/>
    </row>
    <row r="4785" spans="1:1" ht="17" thickTop="1" thickBot="1">
      <c r="A4785" s="6"/>
    </row>
    <row r="4786" spans="1:1" ht="17" thickTop="1" thickBot="1">
      <c r="A4786" s="6"/>
    </row>
    <row r="4787" spans="1:1" ht="17" thickTop="1" thickBot="1">
      <c r="A4787" s="6"/>
    </row>
    <row r="4788" spans="1:1" ht="17" thickTop="1" thickBot="1">
      <c r="A4788" s="6"/>
    </row>
    <row r="4789" spans="1:1" ht="17" thickTop="1" thickBot="1">
      <c r="A4789" s="6"/>
    </row>
    <row r="4790" spans="1:1" ht="17" thickTop="1" thickBot="1">
      <c r="A4790" s="6"/>
    </row>
    <row r="4791" spans="1:1" ht="17" thickTop="1" thickBot="1">
      <c r="A4791" s="6"/>
    </row>
    <row r="4792" spans="1:1" ht="17" thickTop="1" thickBot="1">
      <c r="A4792" s="6"/>
    </row>
    <row r="4793" spans="1:1" ht="17" thickTop="1" thickBot="1">
      <c r="A4793" s="6"/>
    </row>
    <row r="4794" spans="1:1" ht="17" thickTop="1" thickBot="1">
      <c r="A4794" s="6"/>
    </row>
    <row r="4795" spans="1:1" ht="17" thickTop="1" thickBot="1">
      <c r="A4795" s="6"/>
    </row>
    <row r="4796" spans="1:1" ht="17" thickTop="1" thickBot="1">
      <c r="A4796" s="6"/>
    </row>
    <row r="4797" spans="1:1" ht="17" thickTop="1" thickBot="1">
      <c r="A4797" s="6"/>
    </row>
    <row r="4798" spans="1:1" ht="17" thickTop="1" thickBot="1">
      <c r="A4798" s="6"/>
    </row>
    <row r="4799" spans="1:1" ht="17" thickTop="1" thickBot="1">
      <c r="A4799" s="6"/>
    </row>
    <row r="4800" spans="1:1" ht="17" thickTop="1" thickBot="1">
      <c r="A4800" s="6"/>
    </row>
    <row r="4801" spans="1:1" ht="17" thickTop="1" thickBot="1">
      <c r="A4801" s="6"/>
    </row>
    <row r="4802" spans="1:1" ht="17" thickTop="1" thickBot="1">
      <c r="A4802" s="6"/>
    </row>
    <row r="4803" spans="1:1" ht="17" thickTop="1" thickBot="1">
      <c r="A4803" s="6"/>
    </row>
    <row r="4804" spans="1:1" ht="17" thickTop="1" thickBot="1">
      <c r="A4804" s="6"/>
    </row>
    <row r="4805" spans="1:1" ht="17" thickTop="1" thickBot="1">
      <c r="A4805" s="6"/>
    </row>
    <row r="4806" spans="1:1" ht="17" thickTop="1" thickBot="1">
      <c r="A4806" s="6"/>
    </row>
    <row r="4807" spans="1:1" ht="17" thickTop="1" thickBot="1">
      <c r="A4807" s="6"/>
    </row>
    <row r="4808" spans="1:1" ht="17" thickTop="1" thickBot="1">
      <c r="A4808" s="6"/>
    </row>
    <row r="4809" spans="1:1" ht="17" thickTop="1" thickBot="1">
      <c r="A4809" s="6"/>
    </row>
    <row r="4810" spans="1:1" ht="17" thickTop="1" thickBot="1">
      <c r="A4810" s="6"/>
    </row>
    <row r="4811" spans="1:1" ht="17" thickTop="1" thickBot="1">
      <c r="A4811" s="6"/>
    </row>
    <row r="4812" spans="1:1" ht="17" thickTop="1" thickBot="1">
      <c r="A4812" s="6"/>
    </row>
    <row r="4813" spans="1:1" ht="17" thickTop="1" thickBot="1">
      <c r="A4813" s="6"/>
    </row>
    <row r="4814" spans="1:1" ht="17" thickTop="1" thickBot="1">
      <c r="A4814" s="6"/>
    </row>
    <row r="4815" spans="1:1" ht="17" thickTop="1" thickBot="1">
      <c r="A4815" s="6"/>
    </row>
    <row r="4816" spans="1:1" ht="17" thickTop="1" thickBot="1">
      <c r="A4816" s="6"/>
    </row>
    <row r="4817" spans="1:1" ht="17" thickTop="1" thickBot="1">
      <c r="A4817" s="6"/>
    </row>
    <row r="4818" spans="1:1" ht="17" thickTop="1" thickBot="1">
      <c r="A4818" s="6"/>
    </row>
    <row r="4819" spans="1:1" ht="17" thickTop="1" thickBot="1">
      <c r="A4819" s="6"/>
    </row>
    <row r="4820" spans="1:1" ht="17" thickTop="1" thickBot="1">
      <c r="A4820" s="6"/>
    </row>
    <row r="4821" spans="1:1" ht="17" thickTop="1" thickBot="1">
      <c r="A4821" s="6"/>
    </row>
    <row r="4822" spans="1:1" ht="17" thickTop="1" thickBot="1">
      <c r="A4822" s="6"/>
    </row>
    <row r="4823" spans="1:1" ht="17" thickTop="1" thickBot="1">
      <c r="A4823" s="6"/>
    </row>
    <row r="4824" spans="1:1" ht="17" thickTop="1" thickBot="1">
      <c r="A4824" s="6"/>
    </row>
    <row r="4825" spans="1:1" ht="17" thickTop="1" thickBot="1">
      <c r="A4825" s="6"/>
    </row>
    <row r="4826" spans="1:1" ht="17" thickTop="1" thickBot="1">
      <c r="A4826" s="6"/>
    </row>
    <row r="4827" spans="1:1" ht="17" thickTop="1" thickBot="1">
      <c r="A4827" s="6"/>
    </row>
    <row r="4828" spans="1:1" ht="17" thickTop="1" thickBot="1">
      <c r="A4828" s="6"/>
    </row>
    <row r="4829" spans="1:1" ht="17" thickTop="1" thickBot="1">
      <c r="A4829" s="6"/>
    </row>
    <row r="4830" spans="1:1" ht="17" thickTop="1" thickBot="1">
      <c r="A4830" s="6"/>
    </row>
    <row r="4831" spans="1:1" ht="17" thickTop="1" thickBot="1">
      <c r="A4831" s="6"/>
    </row>
    <row r="4832" spans="1:1" ht="17" thickTop="1" thickBot="1">
      <c r="A4832" s="6"/>
    </row>
    <row r="4833" spans="1:1" ht="17" thickTop="1" thickBot="1">
      <c r="A4833" s="6"/>
    </row>
    <row r="4834" spans="1:1" ht="17" thickTop="1" thickBot="1">
      <c r="A4834" s="6"/>
    </row>
    <row r="4835" spans="1:1" ht="17" thickTop="1" thickBot="1">
      <c r="A4835" s="6"/>
    </row>
    <row r="4836" spans="1:1" ht="17" thickTop="1" thickBot="1">
      <c r="A4836" s="6"/>
    </row>
    <row r="4837" spans="1:1" ht="17" thickTop="1" thickBot="1">
      <c r="A4837" s="6"/>
    </row>
    <row r="4838" spans="1:1" ht="17" thickTop="1" thickBot="1">
      <c r="A4838" s="6"/>
    </row>
    <row r="4839" spans="1:1" ht="17" thickTop="1" thickBot="1">
      <c r="A4839" s="6"/>
    </row>
    <row r="4840" spans="1:1" ht="17" thickTop="1" thickBot="1">
      <c r="A4840" s="6"/>
    </row>
    <row r="4841" spans="1:1" ht="17" thickTop="1" thickBot="1">
      <c r="A4841" s="6"/>
    </row>
    <row r="4842" spans="1:1" ht="17" thickTop="1" thickBot="1">
      <c r="A4842" s="6"/>
    </row>
    <row r="4843" spans="1:1" ht="17" thickTop="1" thickBot="1">
      <c r="A4843" s="6"/>
    </row>
    <row r="4844" spans="1:1" ht="17" thickTop="1" thickBot="1">
      <c r="A4844" s="6"/>
    </row>
    <row r="4845" spans="1:1" ht="17" thickTop="1" thickBot="1">
      <c r="A4845" s="6"/>
    </row>
    <row r="4846" spans="1:1" ht="17" thickTop="1" thickBot="1">
      <c r="A4846" s="6"/>
    </row>
    <row r="4847" spans="1:1" ht="17" thickTop="1" thickBot="1">
      <c r="A4847" s="6"/>
    </row>
    <row r="4848" spans="1:1" ht="17" thickTop="1" thickBot="1">
      <c r="A4848" s="6"/>
    </row>
    <row r="4849" spans="1:1" ht="17" thickTop="1" thickBot="1">
      <c r="A4849" s="6"/>
    </row>
    <row r="4850" spans="1:1" ht="17" thickTop="1" thickBot="1">
      <c r="A4850" s="6"/>
    </row>
    <row r="4851" spans="1:1" ht="17" thickTop="1" thickBot="1">
      <c r="A4851" s="6"/>
    </row>
    <row r="4852" spans="1:1" ht="17" thickTop="1" thickBot="1">
      <c r="A4852" s="6"/>
    </row>
    <row r="4853" spans="1:1" ht="17" thickTop="1" thickBot="1">
      <c r="A4853" s="6"/>
    </row>
    <row r="4854" spans="1:1" ht="17" thickTop="1" thickBot="1">
      <c r="A4854" s="6"/>
    </row>
    <row r="4855" spans="1:1" ht="17" thickTop="1" thickBot="1">
      <c r="A4855" s="6"/>
    </row>
    <row r="4856" spans="1:1" ht="17" thickTop="1" thickBot="1">
      <c r="A4856" s="6"/>
    </row>
    <row r="4857" spans="1:1" ht="17" thickTop="1" thickBot="1">
      <c r="A4857" s="6"/>
    </row>
    <row r="4858" spans="1:1" ht="17" thickTop="1" thickBot="1">
      <c r="A4858" s="6"/>
    </row>
    <row r="4859" spans="1:1" ht="17" thickTop="1" thickBot="1">
      <c r="A4859" s="6"/>
    </row>
    <row r="4860" spans="1:1" ht="17" thickTop="1" thickBot="1">
      <c r="A4860" s="6"/>
    </row>
    <row r="4861" spans="1:1" ht="17" thickTop="1" thickBot="1">
      <c r="A4861" s="6"/>
    </row>
    <row r="4862" spans="1:1" ht="17" thickTop="1" thickBot="1">
      <c r="A4862" s="6"/>
    </row>
    <row r="4863" spans="1:1" ht="17" thickTop="1" thickBot="1">
      <c r="A4863" s="6"/>
    </row>
    <row r="4864" spans="1:1" ht="17" thickTop="1" thickBot="1">
      <c r="A4864" s="6"/>
    </row>
    <row r="4865" spans="1:1" ht="17" thickTop="1" thickBot="1">
      <c r="A4865" s="6"/>
    </row>
    <row r="4866" spans="1:1" ht="17" thickTop="1" thickBot="1">
      <c r="A4866" s="6"/>
    </row>
    <row r="4867" spans="1:1" ht="17" thickTop="1" thickBot="1">
      <c r="A4867" s="6"/>
    </row>
    <row r="4868" spans="1:1" ht="17" thickTop="1" thickBot="1">
      <c r="A4868" s="6"/>
    </row>
    <row r="4869" spans="1:1" ht="17" thickTop="1" thickBot="1">
      <c r="A4869" s="6"/>
    </row>
    <row r="4870" spans="1:1" ht="17" thickTop="1" thickBot="1">
      <c r="A4870" s="6"/>
    </row>
    <row r="4871" spans="1:1" ht="17" thickTop="1" thickBot="1">
      <c r="A4871" s="6"/>
    </row>
    <row r="4872" spans="1:1" ht="17" thickTop="1" thickBot="1">
      <c r="A4872" s="6"/>
    </row>
    <row r="4873" spans="1:1" ht="17" thickTop="1" thickBot="1">
      <c r="A4873" s="6"/>
    </row>
    <row r="4874" spans="1:1" ht="17" thickTop="1" thickBot="1">
      <c r="A4874" s="6"/>
    </row>
    <row r="4875" spans="1:1" ht="17" thickTop="1" thickBot="1">
      <c r="A4875" s="6"/>
    </row>
    <row r="4876" spans="1:1" ht="17" thickTop="1" thickBot="1">
      <c r="A4876" s="6"/>
    </row>
    <row r="4877" spans="1:1" ht="17" thickTop="1" thickBot="1">
      <c r="A4877" s="6"/>
    </row>
    <row r="4878" spans="1:1" ht="17" thickTop="1" thickBot="1">
      <c r="A4878" s="6"/>
    </row>
    <row r="4879" spans="1:1" ht="17" thickTop="1" thickBot="1">
      <c r="A4879" s="6"/>
    </row>
    <row r="4880" spans="1:1" ht="17" thickTop="1" thickBot="1">
      <c r="A4880" s="6"/>
    </row>
    <row r="4881" spans="1:1" ht="17" thickTop="1" thickBot="1">
      <c r="A4881" s="6"/>
    </row>
    <row r="4882" spans="1:1" ht="17" thickTop="1" thickBot="1">
      <c r="A4882" s="6"/>
    </row>
    <row r="4883" spans="1:1" ht="17" thickTop="1" thickBot="1">
      <c r="A4883" s="6"/>
    </row>
    <row r="4884" spans="1:1" ht="17" thickTop="1" thickBot="1">
      <c r="A4884" s="6"/>
    </row>
    <row r="4885" spans="1:1" ht="17" thickTop="1" thickBot="1">
      <c r="A4885" s="6"/>
    </row>
    <row r="4886" spans="1:1" ht="17" thickTop="1" thickBot="1">
      <c r="A4886" s="6"/>
    </row>
    <row r="4887" spans="1:1" ht="17" thickTop="1" thickBot="1">
      <c r="A4887" s="6"/>
    </row>
    <row r="4888" spans="1:1" ht="17" thickTop="1" thickBot="1">
      <c r="A4888" s="6"/>
    </row>
    <row r="4889" spans="1:1" ht="17" thickTop="1" thickBot="1">
      <c r="A4889" s="6"/>
    </row>
    <row r="4890" spans="1:1" ht="17" thickTop="1" thickBot="1">
      <c r="A4890" s="6"/>
    </row>
    <row r="4891" spans="1:1" ht="17" thickTop="1" thickBot="1">
      <c r="A4891" s="6"/>
    </row>
    <row r="4892" spans="1:1" ht="17" thickTop="1" thickBot="1">
      <c r="A4892" s="6"/>
    </row>
    <row r="4893" spans="1:1" ht="17" thickTop="1" thickBot="1">
      <c r="A4893" s="6"/>
    </row>
    <row r="4894" spans="1:1" ht="17" thickTop="1" thickBot="1">
      <c r="A4894" s="6"/>
    </row>
    <row r="4895" spans="1:1" ht="17" thickTop="1" thickBot="1">
      <c r="A4895" s="6"/>
    </row>
    <row r="4896" spans="1:1" ht="17" thickTop="1" thickBot="1">
      <c r="A4896" s="6"/>
    </row>
    <row r="4897" spans="1:1" ht="17" thickTop="1" thickBot="1">
      <c r="A4897" s="6"/>
    </row>
    <row r="4898" spans="1:1" ht="17" thickTop="1" thickBot="1">
      <c r="A4898" s="6"/>
    </row>
    <row r="4899" spans="1:1" ht="17" thickTop="1" thickBot="1">
      <c r="A4899" s="6"/>
    </row>
    <row r="4900" spans="1:1" ht="17" thickTop="1" thickBot="1">
      <c r="A4900" s="6"/>
    </row>
    <row r="4901" spans="1:1" ht="17" thickTop="1" thickBot="1">
      <c r="A4901" s="6"/>
    </row>
    <row r="4902" spans="1:1" ht="17" thickTop="1" thickBot="1">
      <c r="A4902" s="6"/>
    </row>
    <row r="4903" spans="1:1" ht="17" thickTop="1" thickBot="1">
      <c r="A4903" s="6"/>
    </row>
    <row r="4904" spans="1:1" ht="17" thickTop="1" thickBot="1">
      <c r="A4904" s="6"/>
    </row>
    <row r="4905" spans="1:1" ht="17" thickTop="1" thickBot="1">
      <c r="A4905" s="6"/>
    </row>
    <row r="4906" spans="1:1" ht="17" thickTop="1" thickBot="1">
      <c r="A4906" s="6"/>
    </row>
    <row r="4907" spans="1:1" ht="17" thickTop="1" thickBot="1">
      <c r="A4907" s="6"/>
    </row>
    <row r="4908" spans="1:1" ht="17" thickTop="1" thickBot="1">
      <c r="A4908" s="6"/>
    </row>
    <row r="4909" spans="1:1" ht="17" thickTop="1" thickBot="1">
      <c r="A4909" s="6"/>
    </row>
    <row r="4910" spans="1:1" ht="17" thickTop="1" thickBot="1">
      <c r="A4910" s="6"/>
    </row>
    <row r="4911" spans="1:1" ht="17" thickTop="1" thickBot="1">
      <c r="A4911" s="6"/>
    </row>
    <row r="4912" spans="1:1" ht="17" thickTop="1" thickBot="1">
      <c r="A4912" s="6"/>
    </row>
    <row r="4913" spans="1:1" ht="17" thickTop="1" thickBot="1">
      <c r="A4913" s="6"/>
    </row>
    <row r="4914" spans="1:1" ht="17" thickTop="1" thickBot="1">
      <c r="A4914" s="6"/>
    </row>
    <row r="4915" spans="1:1" ht="17" thickTop="1" thickBot="1">
      <c r="A4915" s="6"/>
    </row>
    <row r="4916" spans="1:1" ht="17" thickTop="1" thickBot="1">
      <c r="A4916" s="6"/>
    </row>
    <row r="4917" spans="1:1" ht="17" thickTop="1" thickBot="1">
      <c r="A4917" s="6"/>
    </row>
    <row r="4918" spans="1:1" ht="17" thickTop="1" thickBot="1">
      <c r="A4918" s="6"/>
    </row>
    <row r="4919" spans="1:1" ht="17" thickTop="1" thickBot="1">
      <c r="A4919" s="6"/>
    </row>
    <row r="4920" spans="1:1" ht="17" thickTop="1" thickBot="1">
      <c r="A4920" s="6"/>
    </row>
    <row r="4921" spans="1:1" ht="17" thickTop="1" thickBot="1">
      <c r="A4921" s="6"/>
    </row>
    <row r="4922" spans="1:1" ht="17" thickTop="1" thickBot="1">
      <c r="A4922" s="6"/>
    </row>
    <row r="4923" spans="1:1" ht="17" thickTop="1" thickBot="1">
      <c r="A4923" s="6"/>
    </row>
    <row r="4924" spans="1:1" ht="17" thickTop="1" thickBot="1">
      <c r="A4924" s="6"/>
    </row>
    <row r="4925" spans="1:1" ht="17" thickTop="1" thickBot="1">
      <c r="A4925" s="6"/>
    </row>
    <row r="4926" spans="1:1" ht="17" thickTop="1" thickBot="1">
      <c r="A4926" s="6"/>
    </row>
    <row r="4927" spans="1:1" ht="17" thickTop="1" thickBot="1">
      <c r="A4927" s="6"/>
    </row>
    <row r="4928" spans="1:1" ht="17" thickTop="1" thickBot="1">
      <c r="A4928" s="6"/>
    </row>
    <row r="4929" spans="1:1" ht="17" thickTop="1" thickBot="1">
      <c r="A4929" s="6"/>
    </row>
    <row r="4930" spans="1:1" ht="17" thickTop="1" thickBot="1">
      <c r="A4930" s="6"/>
    </row>
    <row r="4931" spans="1:1" ht="17" thickTop="1" thickBot="1">
      <c r="A4931" s="6"/>
    </row>
    <row r="4932" spans="1:1" ht="17" thickTop="1" thickBot="1">
      <c r="A4932" s="6"/>
    </row>
    <row r="4933" spans="1:1" ht="17" thickTop="1" thickBot="1">
      <c r="A4933" s="6"/>
    </row>
    <row r="4934" spans="1:1" ht="17" thickTop="1" thickBot="1">
      <c r="A4934" s="6"/>
    </row>
    <row r="4935" spans="1:1" ht="17" thickTop="1" thickBot="1">
      <c r="A4935" s="6"/>
    </row>
    <row r="4936" spans="1:1" ht="17" thickTop="1" thickBot="1">
      <c r="A4936" s="6"/>
    </row>
    <row r="4937" spans="1:1" ht="17" thickTop="1" thickBot="1">
      <c r="A4937" s="6"/>
    </row>
    <row r="4938" spans="1:1" ht="17" thickTop="1" thickBot="1">
      <c r="A4938" s="6"/>
    </row>
    <row r="4939" spans="1:1" ht="17" thickTop="1" thickBot="1">
      <c r="A4939" s="6"/>
    </row>
    <row r="4940" spans="1:1" ht="17" thickTop="1" thickBot="1">
      <c r="A4940" s="6"/>
    </row>
    <row r="4941" spans="1:1" ht="17" thickTop="1" thickBot="1">
      <c r="A4941" s="6"/>
    </row>
    <row r="4942" spans="1:1" ht="17" thickTop="1" thickBot="1">
      <c r="A4942" s="6"/>
    </row>
    <row r="4943" spans="1:1" ht="17" thickTop="1" thickBot="1">
      <c r="A4943" s="6"/>
    </row>
    <row r="4944" spans="1:1" ht="17" thickTop="1" thickBot="1">
      <c r="A4944" s="6"/>
    </row>
    <row r="4945" spans="1:1" ht="17" thickTop="1" thickBot="1">
      <c r="A4945" s="6"/>
    </row>
    <row r="4946" spans="1:1" ht="17" thickTop="1" thickBot="1">
      <c r="A4946" s="6"/>
    </row>
    <row r="4947" spans="1:1" ht="17" thickTop="1" thickBot="1">
      <c r="A4947" s="6"/>
    </row>
    <row r="4948" spans="1:1" ht="17" thickTop="1" thickBot="1">
      <c r="A4948" s="6"/>
    </row>
    <row r="4949" spans="1:1" ht="17" thickTop="1" thickBot="1">
      <c r="A4949" s="6"/>
    </row>
    <row r="4950" spans="1:1" ht="17" thickTop="1" thickBot="1">
      <c r="A4950" s="6"/>
    </row>
    <row r="4951" spans="1:1" ht="17" thickTop="1" thickBot="1">
      <c r="A4951" s="6"/>
    </row>
    <row r="4952" spans="1:1" ht="17" thickTop="1" thickBot="1">
      <c r="A4952" s="6"/>
    </row>
    <row r="4953" spans="1:1" ht="17" thickTop="1" thickBot="1">
      <c r="A4953" s="6"/>
    </row>
    <row r="4954" spans="1:1" ht="17" thickTop="1" thickBot="1">
      <c r="A4954" s="6"/>
    </row>
    <row r="4955" spans="1:1" ht="17" thickTop="1" thickBot="1">
      <c r="A4955" s="6"/>
    </row>
    <row r="4956" spans="1:1" ht="17" thickTop="1" thickBot="1">
      <c r="A4956" s="6"/>
    </row>
    <row r="4957" spans="1:1" ht="17" thickTop="1" thickBot="1">
      <c r="A4957" s="6"/>
    </row>
    <row r="4958" spans="1:1" ht="17" thickTop="1" thickBot="1">
      <c r="A4958" s="6"/>
    </row>
    <row r="4959" spans="1:1" ht="17" thickTop="1" thickBot="1">
      <c r="A4959" s="6"/>
    </row>
    <row r="4960" spans="1:1" ht="17" thickTop="1" thickBot="1">
      <c r="A4960" s="6"/>
    </row>
    <row r="4961" spans="1:1" ht="17" thickTop="1" thickBot="1">
      <c r="A4961" s="6"/>
    </row>
    <row r="4962" spans="1:1" ht="17" thickTop="1" thickBot="1">
      <c r="A4962" s="6"/>
    </row>
    <row r="4963" spans="1:1" ht="17" thickTop="1" thickBot="1">
      <c r="A4963" s="6"/>
    </row>
    <row r="4964" spans="1:1" ht="17" thickTop="1" thickBot="1">
      <c r="A4964" s="6"/>
    </row>
    <row r="4965" spans="1:1" ht="17" thickTop="1" thickBot="1">
      <c r="A4965" s="6"/>
    </row>
    <row r="4966" spans="1:1" ht="17" thickTop="1" thickBot="1">
      <c r="A4966" s="6"/>
    </row>
    <row r="4967" spans="1:1" ht="17" thickTop="1" thickBot="1">
      <c r="A4967" s="6"/>
    </row>
    <row r="4968" spans="1:1" ht="17" thickTop="1" thickBot="1">
      <c r="A4968" s="6"/>
    </row>
    <row r="4969" spans="1:1" ht="17" thickTop="1" thickBot="1">
      <c r="A4969" s="6"/>
    </row>
    <row r="4970" spans="1:1" ht="17" thickTop="1" thickBot="1">
      <c r="A4970" s="6"/>
    </row>
    <row r="4971" spans="1:1" ht="17" thickTop="1" thickBot="1">
      <c r="A4971" s="6"/>
    </row>
    <row r="4972" spans="1:1" ht="17" thickTop="1" thickBot="1">
      <c r="A4972" s="6"/>
    </row>
    <row r="4973" spans="1:1" ht="17" thickTop="1" thickBot="1">
      <c r="A4973" s="6"/>
    </row>
    <row r="4974" spans="1:1" ht="17" thickTop="1" thickBot="1">
      <c r="A4974" s="6"/>
    </row>
    <row r="4975" spans="1:1" ht="17" thickTop="1" thickBot="1">
      <c r="A4975" s="6"/>
    </row>
    <row r="4976" spans="1:1" ht="17" thickTop="1" thickBot="1">
      <c r="A4976" s="6"/>
    </row>
    <row r="4977" spans="1:1" ht="17" thickTop="1" thickBot="1">
      <c r="A4977" s="6"/>
    </row>
    <row r="4978" spans="1:1" ht="17" thickTop="1" thickBot="1">
      <c r="A4978" s="6"/>
    </row>
    <row r="4979" spans="1:1" ht="17" thickTop="1" thickBot="1">
      <c r="A4979" s="6"/>
    </row>
    <row r="4980" spans="1:1" ht="17" thickTop="1" thickBot="1">
      <c r="A4980" s="6"/>
    </row>
    <row r="4981" spans="1:1" ht="17" thickTop="1" thickBot="1">
      <c r="A4981" s="6"/>
    </row>
    <row r="4982" spans="1:1" ht="17" thickTop="1" thickBot="1">
      <c r="A4982" s="6"/>
    </row>
    <row r="4983" spans="1:1" ht="17" thickTop="1" thickBot="1">
      <c r="A4983" s="6"/>
    </row>
    <row r="4984" spans="1:1" ht="17" thickTop="1" thickBot="1">
      <c r="A4984" s="6"/>
    </row>
    <row r="4985" spans="1:1" ht="17" thickTop="1" thickBot="1">
      <c r="A4985" s="6"/>
    </row>
    <row r="4986" spans="1:1" ht="17" thickTop="1" thickBot="1">
      <c r="A4986" s="6"/>
    </row>
    <row r="4987" spans="1:1" ht="17" thickTop="1" thickBot="1">
      <c r="A4987" s="6"/>
    </row>
    <row r="4988" spans="1:1" ht="17" thickTop="1" thickBot="1">
      <c r="A4988" s="6"/>
    </row>
    <row r="4989" spans="1:1" ht="17" thickTop="1" thickBot="1">
      <c r="A4989" s="6"/>
    </row>
    <row r="4990" spans="1:1" ht="17" thickTop="1" thickBot="1">
      <c r="A4990" s="6"/>
    </row>
    <row r="4991" spans="1:1" ht="17" thickTop="1" thickBot="1">
      <c r="A4991" s="6"/>
    </row>
    <row r="4992" spans="1:1" ht="17" thickTop="1" thickBot="1">
      <c r="A4992" s="6"/>
    </row>
    <row r="4993" spans="1:1" ht="17" thickTop="1" thickBot="1">
      <c r="A4993" s="6"/>
    </row>
    <row r="4994" spans="1:1" ht="17" thickTop="1" thickBot="1">
      <c r="A4994" s="6"/>
    </row>
    <row r="4995" spans="1:1" ht="17" thickTop="1" thickBot="1">
      <c r="A4995" s="6"/>
    </row>
    <row r="4996" spans="1:1" ht="17" thickTop="1" thickBot="1">
      <c r="A4996" s="6"/>
    </row>
    <row r="4997" spans="1:1" ht="17" thickTop="1" thickBot="1">
      <c r="A4997" s="6"/>
    </row>
    <row r="4998" spans="1:1" ht="17" thickTop="1" thickBot="1">
      <c r="A4998" s="6"/>
    </row>
    <row r="4999" spans="1:1" ht="17" thickTop="1" thickBot="1">
      <c r="A4999" s="6"/>
    </row>
    <row r="5000" spans="1:1" ht="17" thickTop="1" thickBot="1">
      <c r="A5000" s="6"/>
    </row>
    <row r="5001" spans="1:1" ht="17" thickTop="1" thickBot="1">
      <c r="A5001" s="6"/>
    </row>
    <row r="5002" spans="1:1" ht="17" thickTop="1" thickBot="1">
      <c r="A5002" s="6"/>
    </row>
    <row r="5003" spans="1:1" ht="17" thickTop="1" thickBot="1">
      <c r="A5003" s="6"/>
    </row>
    <row r="5004" spans="1:1" ht="17" thickTop="1" thickBot="1">
      <c r="A5004" s="6"/>
    </row>
    <row r="5005" spans="1:1" ht="17" thickTop="1" thickBot="1">
      <c r="A5005" s="6"/>
    </row>
    <row r="5006" spans="1:1" ht="17" thickTop="1" thickBot="1">
      <c r="A5006" s="6"/>
    </row>
    <row r="5007" spans="1:1" ht="17" thickTop="1" thickBot="1">
      <c r="A5007" s="6"/>
    </row>
    <row r="5008" spans="1:1" ht="17" thickTop="1" thickBot="1">
      <c r="A5008" s="6"/>
    </row>
    <row r="5009" spans="1:1" ht="17" thickTop="1" thickBot="1">
      <c r="A5009" s="6"/>
    </row>
    <row r="5010" spans="1:1" ht="17" thickTop="1" thickBot="1">
      <c r="A5010" s="6"/>
    </row>
    <row r="5011" spans="1:1" ht="17" thickTop="1" thickBot="1">
      <c r="A5011" s="6"/>
    </row>
    <row r="5012" spans="1:1" ht="17" thickTop="1" thickBot="1">
      <c r="A5012" s="6"/>
    </row>
    <row r="5013" spans="1:1" ht="17" thickTop="1" thickBot="1">
      <c r="A5013" s="6"/>
    </row>
    <row r="5014" spans="1:1" ht="17" thickTop="1" thickBot="1">
      <c r="A5014" s="6"/>
    </row>
    <row r="5015" spans="1:1" ht="17" thickTop="1" thickBot="1">
      <c r="A5015" s="6"/>
    </row>
    <row r="5016" spans="1:1" ht="17" thickTop="1" thickBot="1">
      <c r="A5016" s="6"/>
    </row>
    <row r="5017" spans="1:1" ht="17" thickTop="1" thickBot="1">
      <c r="A5017" s="6"/>
    </row>
    <row r="5018" spans="1:1" ht="17" thickTop="1" thickBot="1">
      <c r="A5018" s="6"/>
    </row>
    <row r="5019" spans="1:1" ht="17" thickTop="1" thickBot="1">
      <c r="A5019" s="6"/>
    </row>
    <row r="5020" spans="1:1" ht="17" thickTop="1" thickBot="1">
      <c r="A5020" s="6"/>
    </row>
    <row r="5021" spans="1:1" ht="17" thickTop="1" thickBot="1">
      <c r="A5021" s="6"/>
    </row>
    <row r="5022" spans="1:1" ht="17" thickTop="1" thickBot="1">
      <c r="A5022" s="6"/>
    </row>
    <row r="5023" spans="1:1" ht="17" thickTop="1" thickBot="1">
      <c r="A5023" s="6"/>
    </row>
    <row r="5024" spans="1:1" ht="17" thickTop="1" thickBot="1">
      <c r="A5024" s="6"/>
    </row>
    <row r="5025" spans="1:1" ht="17" thickTop="1" thickBot="1">
      <c r="A5025" s="6"/>
    </row>
    <row r="5026" spans="1:1" ht="17" thickTop="1" thickBot="1">
      <c r="A5026" s="6"/>
    </row>
    <row r="5027" spans="1:1" ht="17" thickTop="1" thickBot="1">
      <c r="A5027" s="6"/>
    </row>
    <row r="5028" spans="1:1" ht="17" thickTop="1" thickBot="1">
      <c r="A5028" s="6"/>
    </row>
    <row r="5029" spans="1:1" ht="17" thickTop="1" thickBot="1">
      <c r="A5029" s="6"/>
    </row>
    <row r="5030" spans="1:1" ht="17" thickTop="1" thickBot="1">
      <c r="A5030" s="6"/>
    </row>
    <row r="5031" spans="1:1" ht="17" thickTop="1" thickBot="1">
      <c r="A5031" s="6"/>
    </row>
    <row r="5032" spans="1:1" ht="17" thickTop="1" thickBot="1">
      <c r="A5032" s="6"/>
    </row>
    <row r="5033" spans="1:1" ht="17" thickTop="1" thickBot="1">
      <c r="A5033" s="6"/>
    </row>
    <row r="5034" spans="1:1" ht="17" thickTop="1" thickBot="1">
      <c r="A5034" s="6"/>
    </row>
    <row r="5035" spans="1:1" ht="17" thickTop="1" thickBot="1">
      <c r="A5035" s="6"/>
    </row>
    <row r="5036" spans="1:1" ht="17" thickTop="1" thickBot="1">
      <c r="A5036" s="6"/>
    </row>
    <row r="5037" spans="1:1" ht="17" thickTop="1" thickBot="1">
      <c r="A5037" s="6"/>
    </row>
    <row r="5038" spans="1:1" ht="17" thickTop="1" thickBot="1">
      <c r="A5038" s="6"/>
    </row>
    <row r="5039" spans="1:1" ht="17" thickTop="1" thickBot="1">
      <c r="A5039" s="6"/>
    </row>
    <row r="5040" spans="1:1" ht="17" thickTop="1" thickBot="1">
      <c r="A5040" s="6"/>
    </row>
    <row r="5041" spans="1:1" ht="17" thickTop="1" thickBot="1">
      <c r="A5041" s="6"/>
    </row>
    <row r="5042" spans="1:1" ht="17" thickTop="1" thickBot="1">
      <c r="A5042" s="6"/>
    </row>
    <row r="5043" spans="1:1" ht="17" thickTop="1" thickBot="1">
      <c r="A5043" s="6"/>
    </row>
    <row r="5044" spans="1:1" ht="17" thickTop="1" thickBot="1">
      <c r="A5044" s="6"/>
    </row>
    <row r="5045" spans="1:1" ht="17" thickTop="1" thickBot="1">
      <c r="A5045" s="6"/>
    </row>
    <row r="5046" spans="1:1" ht="17" thickTop="1" thickBot="1">
      <c r="A5046" s="6"/>
    </row>
    <row r="5047" spans="1:1" ht="17" thickTop="1" thickBot="1">
      <c r="A5047" s="6"/>
    </row>
    <row r="5048" spans="1:1" ht="17" thickTop="1" thickBot="1">
      <c r="A5048" s="6"/>
    </row>
    <row r="5049" spans="1:1" ht="17" thickTop="1" thickBot="1">
      <c r="A5049" s="6"/>
    </row>
    <row r="5050" spans="1:1" ht="17" thickTop="1" thickBot="1">
      <c r="A5050" s="6"/>
    </row>
    <row r="5051" spans="1:1" ht="17" thickTop="1" thickBot="1">
      <c r="A5051" s="6"/>
    </row>
    <row r="5052" spans="1:1" ht="17" thickTop="1" thickBot="1">
      <c r="A5052" s="6"/>
    </row>
    <row r="5053" spans="1:1" ht="17" thickTop="1" thickBot="1">
      <c r="A5053" s="6"/>
    </row>
    <row r="5054" spans="1:1" ht="17" thickTop="1" thickBot="1">
      <c r="A5054" s="6"/>
    </row>
    <row r="5055" spans="1:1" ht="17" thickTop="1" thickBot="1">
      <c r="A5055" s="6"/>
    </row>
    <row r="5056" spans="1:1" ht="17" thickTop="1" thickBot="1">
      <c r="A5056" s="6"/>
    </row>
    <row r="5057" spans="1:1" ht="17" thickTop="1" thickBot="1">
      <c r="A5057" s="6"/>
    </row>
    <row r="5058" spans="1:1" ht="17" thickTop="1" thickBot="1">
      <c r="A5058" s="6"/>
    </row>
    <row r="5059" spans="1:1" ht="17" thickTop="1" thickBot="1">
      <c r="A5059" s="6"/>
    </row>
    <row r="5060" spans="1:1" ht="17" thickTop="1" thickBot="1">
      <c r="A5060" s="6"/>
    </row>
    <row r="5061" spans="1:1" ht="17" thickTop="1" thickBot="1">
      <c r="A5061" s="6"/>
    </row>
    <row r="5062" spans="1:1" ht="17" thickTop="1" thickBot="1">
      <c r="A5062" s="6"/>
    </row>
    <row r="5063" spans="1:1" ht="17" thickTop="1" thickBot="1">
      <c r="A5063" s="6"/>
    </row>
    <row r="5064" spans="1:1" ht="17" thickTop="1" thickBot="1">
      <c r="A5064" s="6"/>
    </row>
    <row r="5065" spans="1:1" ht="17" thickTop="1" thickBot="1">
      <c r="A5065" s="6"/>
    </row>
    <row r="5066" spans="1:1" ht="17" thickTop="1" thickBot="1">
      <c r="A5066" s="6"/>
    </row>
    <row r="5067" spans="1:1" ht="17" thickTop="1" thickBot="1">
      <c r="A5067" s="6"/>
    </row>
    <row r="5068" spans="1:1" ht="17" thickTop="1" thickBot="1">
      <c r="A5068" s="6"/>
    </row>
    <row r="5069" spans="1:1" ht="17" thickTop="1" thickBot="1">
      <c r="A5069" s="6"/>
    </row>
    <row r="5070" spans="1:1" ht="17" thickTop="1" thickBot="1">
      <c r="A5070" s="6"/>
    </row>
    <row r="5071" spans="1:1" ht="17" thickTop="1" thickBot="1">
      <c r="A5071" s="6"/>
    </row>
    <row r="5072" spans="1:1" ht="17" thickTop="1" thickBot="1">
      <c r="A5072" s="6"/>
    </row>
    <row r="5073" spans="1:1" ht="17" thickTop="1" thickBot="1">
      <c r="A5073" s="6"/>
    </row>
    <row r="5074" spans="1:1" ht="17" thickTop="1" thickBot="1">
      <c r="A5074" s="6"/>
    </row>
    <row r="5075" spans="1:1" ht="17" thickTop="1" thickBot="1">
      <c r="A5075" s="6"/>
    </row>
    <row r="5076" spans="1:1" ht="17" thickTop="1" thickBot="1">
      <c r="A5076" s="6"/>
    </row>
    <row r="5077" spans="1:1" ht="17" thickTop="1" thickBot="1">
      <c r="A5077" s="6"/>
    </row>
    <row r="5078" spans="1:1" ht="17" thickTop="1" thickBot="1">
      <c r="A5078" s="6"/>
    </row>
    <row r="5079" spans="1:1" ht="17" thickTop="1" thickBot="1">
      <c r="A5079" s="6"/>
    </row>
    <row r="5080" spans="1:1" ht="17" thickTop="1" thickBot="1">
      <c r="A5080" s="6"/>
    </row>
    <row r="5081" spans="1:1" ht="17" thickTop="1" thickBot="1">
      <c r="A5081" s="6"/>
    </row>
    <row r="5082" spans="1:1" ht="17" thickTop="1" thickBot="1">
      <c r="A5082" s="6"/>
    </row>
    <row r="5083" spans="1:1" ht="17" thickTop="1" thickBot="1">
      <c r="A5083" s="6"/>
    </row>
    <row r="5084" spans="1:1" ht="17" thickTop="1" thickBot="1">
      <c r="A5084" s="6"/>
    </row>
    <row r="5085" spans="1:1" ht="17" thickTop="1" thickBot="1">
      <c r="A5085" s="6"/>
    </row>
    <row r="5086" spans="1:1" ht="17" thickTop="1" thickBot="1">
      <c r="A5086" s="6"/>
    </row>
    <row r="5087" spans="1:1" ht="17" thickTop="1" thickBot="1">
      <c r="A5087" s="6"/>
    </row>
    <row r="5088" spans="1:1" ht="17" thickTop="1" thickBot="1">
      <c r="A5088" s="6"/>
    </row>
    <row r="5089" spans="1:1" ht="17" thickTop="1" thickBot="1">
      <c r="A5089" s="6"/>
    </row>
    <row r="5090" spans="1:1" ht="17" thickTop="1" thickBot="1">
      <c r="A5090" s="6"/>
    </row>
    <row r="5091" spans="1:1" ht="17" thickTop="1" thickBot="1">
      <c r="A5091" s="6"/>
    </row>
    <row r="5092" spans="1:1" ht="17" thickTop="1" thickBot="1">
      <c r="A5092" s="6"/>
    </row>
    <row r="5093" spans="1:1" ht="17" thickTop="1" thickBot="1">
      <c r="A5093" s="6"/>
    </row>
    <row r="5094" spans="1:1" ht="17" thickTop="1" thickBot="1">
      <c r="A5094" s="6"/>
    </row>
    <row r="5095" spans="1:1" ht="17" thickTop="1" thickBot="1">
      <c r="A5095" s="6"/>
    </row>
    <row r="5096" spans="1:1" ht="17" thickTop="1" thickBot="1">
      <c r="A5096" s="6"/>
    </row>
    <row r="5097" spans="1:1" ht="17" thickTop="1" thickBot="1">
      <c r="A5097" s="6"/>
    </row>
    <row r="5098" spans="1:1" ht="17" thickTop="1" thickBot="1">
      <c r="A5098" s="6"/>
    </row>
    <row r="5099" spans="1:1" ht="17" thickTop="1" thickBot="1">
      <c r="A5099" s="6"/>
    </row>
    <row r="5100" spans="1:1" ht="17" thickTop="1" thickBot="1">
      <c r="A5100" s="6"/>
    </row>
    <row r="5101" spans="1:1" ht="17" thickTop="1" thickBot="1">
      <c r="A5101" s="6"/>
    </row>
    <row r="5102" spans="1:1" ht="17" thickTop="1" thickBot="1">
      <c r="A5102" s="6"/>
    </row>
    <row r="5103" spans="1:1" ht="17" thickTop="1" thickBot="1">
      <c r="A5103" s="6"/>
    </row>
    <row r="5104" spans="1:1" ht="17" thickTop="1" thickBot="1">
      <c r="A5104" s="6"/>
    </row>
    <row r="5105" spans="1:1" ht="17" thickTop="1" thickBot="1">
      <c r="A5105" s="6"/>
    </row>
    <row r="5106" spans="1:1" ht="17" thickTop="1" thickBot="1">
      <c r="A5106" s="6"/>
    </row>
    <row r="5107" spans="1:1" ht="17" thickTop="1" thickBot="1">
      <c r="A5107" s="6"/>
    </row>
    <row r="5108" spans="1:1" ht="17" thickTop="1" thickBot="1">
      <c r="A5108" s="6"/>
    </row>
    <row r="5109" spans="1:1" ht="17" thickTop="1" thickBot="1">
      <c r="A5109" s="6"/>
    </row>
    <row r="5110" spans="1:1" ht="17" thickTop="1" thickBot="1">
      <c r="A5110" s="6"/>
    </row>
    <row r="5111" spans="1:1" ht="17" thickTop="1" thickBot="1">
      <c r="A5111" s="6"/>
    </row>
    <row r="5112" spans="1:1" ht="17" thickTop="1" thickBot="1">
      <c r="A5112" s="6"/>
    </row>
    <row r="5113" spans="1:1" ht="17" thickTop="1" thickBot="1">
      <c r="A5113" s="6"/>
    </row>
    <row r="5114" spans="1:1" ht="17" thickTop="1" thickBot="1">
      <c r="A5114" s="6"/>
    </row>
    <row r="5115" spans="1:1" ht="17" thickTop="1" thickBot="1">
      <c r="A5115" s="6"/>
    </row>
    <row r="5116" spans="1:1" ht="17" thickTop="1" thickBot="1">
      <c r="A5116" s="6"/>
    </row>
    <row r="5117" spans="1:1" ht="17" thickTop="1" thickBot="1">
      <c r="A5117" s="6"/>
    </row>
    <row r="5118" spans="1:1" ht="17" thickTop="1" thickBot="1">
      <c r="A5118" s="6"/>
    </row>
    <row r="5119" spans="1:1" ht="17" thickTop="1" thickBot="1">
      <c r="A5119" s="6"/>
    </row>
    <row r="5120" spans="1:1" ht="17" thickTop="1" thickBot="1">
      <c r="A5120" s="6"/>
    </row>
    <row r="5121" spans="1:1" ht="17" thickTop="1" thickBot="1">
      <c r="A5121" s="6"/>
    </row>
    <row r="5122" spans="1:1" ht="17" thickTop="1" thickBot="1">
      <c r="A5122" s="6"/>
    </row>
    <row r="5123" spans="1:1" ht="17" thickTop="1" thickBot="1">
      <c r="A5123" s="6"/>
    </row>
    <row r="5124" spans="1:1" ht="17" thickTop="1" thickBot="1">
      <c r="A5124" s="6"/>
    </row>
    <row r="5125" spans="1:1" ht="17" thickTop="1" thickBot="1">
      <c r="A5125" s="6"/>
    </row>
    <row r="5126" spans="1:1" ht="17" thickTop="1" thickBot="1">
      <c r="A5126" s="6"/>
    </row>
    <row r="5127" spans="1:1" ht="17" thickTop="1" thickBot="1">
      <c r="A5127" s="6"/>
    </row>
    <row r="5128" spans="1:1" ht="17" thickTop="1" thickBot="1">
      <c r="A5128" s="6"/>
    </row>
    <row r="5129" spans="1:1" ht="17" thickTop="1" thickBot="1">
      <c r="A5129" s="6"/>
    </row>
    <row r="5130" spans="1:1" ht="17" thickTop="1" thickBot="1">
      <c r="A5130" s="6"/>
    </row>
    <row r="5131" spans="1:1" ht="17" thickTop="1" thickBot="1">
      <c r="A5131" s="6"/>
    </row>
    <row r="5132" spans="1:1" ht="17" thickTop="1" thickBot="1">
      <c r="A5132" s="6"/>
    </row>
    <row r="5133" spans="1:1" ht="17" thickTop="1" thickBot="1">
      <c r="A5133" s="6"/>
    </row>
    <row r="5134" spans="1:1" ht="17" thickTop="1" thickBot="1">
      <c r="A5134" s="6"/>
    </row>
    <row r="5135" spans="1:1" ht="17" thickTop="1" thickBot="1">
      <c r="A5135" s="6"/>
    </row>
    <row r="5136" spans="1:1" ht="17" thickTop="1" thickBot="1">
      <c r="A5136" s="6"/>
    </row>
    <row r="5137" spans="1:1" ht="17" thickTop="1" thickBot="1">
      <c r="A5137" s="6"/>
    </row>
    <row r="5138" spans="1:1" ht="17" thickTop="1" thickBot="1">
      <c r="A5138" s="6"/>
    </row>
    <row r="5139" spans="1:1" ht="17" thickTop="1" thickBot="1">
      <c r="A5139" s="6"/>
    </row>
    <row r="5140" spans="1:1" ht="17" thickTop="1" thickBot="1">
      <c r="A5140" s="6"/>
    </row>
    <row r="5141" spans="1:1" ht="17" thickTop="1" thickBot="1">
      <c r="A5141" s="6"/>
    </row>
    <row r="5142" spans="1:1" ht="17" thickTop="1" thickBot="1">
      <c r="A5142" s="6"/>
    </row>
    <row r="5143" spans="1:1" ht="17" thickTop="1" thickBot="1">
      <c r="A5143" s="6"/>
    </row>
    <row r="5144" spans="1:1" ht="17" thickTop="1" thickBot="1">
      <c r="A5144" s="6"/>
    </row>
    <row r="5145" spans="1:1" ht="17" thickTop="1" thickBot="1">
      <c r="A5145" s="6"/>
    </row>
    <row r="5146" spans="1:1" ht="17" thickTop="1" thickBot="1">
      <c r="A5146" s="6"/>
    </row>
    <row r="5147" spans="1:1" ht="17" thickTop="1" thickBot="1">
      <c r="A5147" s="6"/>
    </row>
    <row r="5148" spans="1:1" ht="17" thickTop="1" thickBot="1">
      <c r="A5148" s="6"/>
    </row>
    <row r="5149" spans="1:1" ht="17" thickTop="1" thickBot="1">
      <c r="A5149" s="6"/>
    </row>
    <row r="5150" spans="1:1" ht="17" thickTop="1" thickBot="1">
      <c r="A5150" s="6"/>
    </row>
    <row r="5151" spans="1:1" ht="17" thickTop="1" thickBot="1">
      <c r="A5151" s="6"/>
    </row>
    <row r="5152" spans="1:1" ht="17" thickTop="1" thickBot="1">
      <c r="A5152" s="6"/>
    </row>
    <row r="5153" spans="1:1" ht="17" thickTop="1" thickBot="1">
      <c r="A5153" s="6"/>
    </row>
    <row r="5154" spans="1:1" ht="17" thickTop="1" thickBot="1">
      <c r="A5154" s="6"/>
    </row>
    <row r="5155" spans="1:1" ht="17" thickTop="1" thickBot="1">
      <c r="A5155" s="6"/>
    </row>
    <row r="5156" spans="1:1" ht="17" thickTop="1" thickBot="1">
      <c r="A5156" s="6"/>
    </row>
    <row r="5157" spans="1:1" ht="17" thickTop="1" thickBot="1">
      <c r="A5157" s="6"/>
    </row>
    <row r="5158" spans="1:1" ht="17" thickTop="1" thickBot="1">
      <c r="A5158" s="6"/>
    </row>
    <row r="5159" spans="1:1" ht="17" thickTop="1" thickBot="1">
      <c r="A5159" s="6"/>
    </row>
    <row r="5160" spans="1:1" ht="17" thickTop="1" thickBot="1">
      <c r="A5160" s="6"/>
    </row>
    <row r="5161" spans="1:1" ht="17" thickTop="1" thickBot="1">
      <c r="A5161" s="6"/>
    </row>
    <row r="5162" spans="1:1" ht="17" thickTop="1" thickBot="1">
      <c r="A5162" s="6"/>
    </row>
    <row r="5163" spans="1:1" ht="17" thickTop="1" thickBot="1">
      <c r="A5163" s="6"/>
    </row>
    <row r="5164" spans="1:1" ht="17" thickTop="1" thickBot="1">
      <c r="A5164" s="6"/>
    </row>
    <row r="5165" spans="1:1" ht="17" thickTop="1" thickBot="1">
      <c r="A5165" s="6"/>
    </row>
    <row r="5166" spans="1:1" ht="17" thickTop="1" thickBot="1">
      <c r="A5166" s="6"/>
    </row>
    <row r="5167" spans="1:1" ht="17" thickTop="1" thickBot="1">
      <c r="A5167" s="6"/>
    </row>
    <row r="5168" spans="1:1" ht="17" thickTop="1" thickBot="1">
      <c r="A5168" s="6"/>
    </row>
    <row r="5169" spans="1:1" ht="17" thickTop="1" thickBot="1">
      <c r="A5169" s="6"/>
    </row>
    <row r="5170" spans="1:1" ht="17" thickTop="1" thickBot="1">
      <c r="A5170" s="6"/>
    </row>
    <row r="5171" spans="1:1" ht="17" thickTop="1" thickBot="1">
      <c r="A5171" s="6"/>
    </row>
    <row r="5172" spans="1:1" ht="17" thickTop="1" thickBot="1">
      <c r="A5172" s="6"/>
    </row>
    <row r="5173" spans="1:1" ht="17" thickTop="1" thickBot="1">
      <c r="A5173" s="6"/>
    </row>
    <row r="5174" spans="1:1" ht="17" thickTop="1" thickBot="1">
      <c r="A5174" s="6"/>
    </row>
    <row r="5175" spans="1:1" ht="17" thickTop="1" thickBot="1">
      <c r="A5175" s="6"/>
    </row>
    <row r="5176" spans="1:1" ht="17" thickTop="1" thickBot="1">
      <c r="A5176" s="6"/>
    </row>
    <row r="5177" spans="1:1" ht="17" thickTop="1" thickBot="1">
      <c r="A5177" s="6"/>
    </row>
    <row r="5178" spans="1:1" ht="17" thickTop="1" thickBot="1">
      <c r="A5178" s="6"/>
    </row>
    <row r="5179" spans="1:1" ht="17" thickTop="1" thickBot="1">
      <c r="A5179" s="6"/>
    </row>
    <row r="5180" spans="1:1" ht="17" thickTop="1" thickBot="1">
      <c r="A5180" s="6"/>
    </row>
    <row r="5181" spans="1:1" ht="17" thickTop="1" thickBot="1">
      <c r="A5181" s="6"/>
    </row>
    <row r="5182" spans="1:1" ht="17" thickTop="1" thickBot="1">
      <c r="A5182" s="6"/>
    </row>
    <row r="5183" spans="1:1" ht="17" thickTop="1" thickBot="1">
      <c r="A5183" s="6"/>
    </row>
    <row r="5184" spans="1:1" ht="17" thickTop="1" thickBot="1">
      <c r="A5184" s="6"/>
    </row>
    <row r="5185" spans="1:1" ht="17" thickTop="1" thickBot="1">
      <c r="A5185" s="6"/>
    </row>
    <row r="5186" spans="1:1" ht="17" thickTop="1" thickBot="1">
      <c r="A5186" s="6"/>
    </row>
    <row r="5187" spans="1:1" ht="17" thickTop="1" thickBot="1">
      <c r="A5187" s="6"/>
    </row>
    <row r="5188" spans="1:1" ht="17" thickTop="1" thickBot="1">
      <c r="A5188" s="6"/>
    </row>
    <row r="5189" spans="1:1" ht="17" thickTop="1" thickBot="1">
      <c r="A5189" s="6"/>
    </row>
    <row r="5190" spans="1:1" ht="17" thickTop="1" thickBot="1">
      <c r="A5190" s="6"/>
    </row>
    <row r="5191" spans="1:1" ht="17" thickTop="1" thickBot="1">
      <c r="A5191" s="6"/>
    </row>
    <row r="5192" spans="1:1" ht="17" thickTop="1" thickBot="1">
      <c r="A5192" s="6"/>
    </row>
    <row r="5193" spans="1:1" ht="17" thickTop="1" thickBot="1">
      <c r="A5193" s="6"/>
    </row>
    <row r="5194" spans="1:1" ht="17" thickTop="1" thickBot="1">
      <c r="A5194" s="6"/>
    </row>
    <row r="5195" spans="1:1" ht="17" thickTop="1" thickBot="1">
      <c r="A5195" s="6"/>
    </row>
    <row r="5196" spans="1:1" ht="17" thickTop="1" thickBot="1">
      <c r="A5196" s="6"/>
    </row>
    <row r="5197" spans="1:1" ht="17" thickTop="1" thickBot="1">
      <c r="A5197" s="6"/>
    </row>
    <row r="5198" spans="1:1" ht="17" thickTop="1" thickBot="1">
      <c r="A5198" s="6"/>
    </row>
    <row r="5199" spans="1:1" ht="17" thickTop="1" thickBot="1">
      <c r="A5199" s="6"/>
    </row>
    <row r="5200" spans="1:1" ht="17" thickTop="1" thickBot="1">
      <c r="A5200" s="6"/>
    </row>
    <row r="5201" spans="1:1" ht="17" thickTop="1" thickBot="1">
      <c r="A5201" s="6"/>
    </row>
    <row r="5202" spans="1:1" ht="17" thickTop="1" thickBot="1">
      <c r="A5202" s="6"/>
    </row>
    <row r="5203" spans="1:1" ht="17" thickTop="1" thickBot="1">
      <c r="A5203" s="6"/>
    </row>
    <row r="5204" spans="1:1" ht="17" thickTop="1" thickBot="1">
      <c r="A5204" s="6"/>
    </row>
    <row r="5205" spans="1:1" ht="17" thickTop="1" thickBot="1">
      <c r="A5205" s="6"/>
    </row>
    <row r="5206" spans="1:1" ht="17" thickTop="1" thickBot="1">
      <c r="A5206" s="6"/>
    </row>
    <row r="5207" spans="1:1" ht="17" thickTop="1" thickBot="1">
      <c r="A5207" s="6"/>
    </row>
    <row r="5208" spans="1:1" ht="17" thickTop="1" thickBot="1">
      <c r="A5208" s="6"/>
    </row>
    <row r="5209" spans="1:1" ht="17" thickTop="1" thickBot="1">
      <c r="A5209" s="6"/>
    </row>
    <row r="5210" spans="1:1" ht="17" thickTop="1" thickBot="1">
      <c r="A5210" s="6"/>
    </row>
    <row r="5211" spans="1:1" ht="17" thickTop="1" thickBot="1">
      <c r="A5211" s="6"/>
    </row>
    <row r="5212" spans="1:1" ht="17" thickTop="1" thickBot="1">
      <c r="A5212" s="6"/>
    </row>
    <row r="5213" spans="1:1" ht="17" thickTop="1" thickBot="1">
      <c r="A5213" s="6"/>
    </row>
    <row r="5214" spans="1:1" ht="17" thickTop="1" thickBot="1">
      <c r="A5214" s="6"/>
    </row>
    <row r="5215" spans="1:1" ht="17" thickTop="1" thickBot="1">
      <c r="A5215" s="6"/>
    </row>
    <row r="5216" spans="1:1" ht="17" thickTop="1" thickBot="1">
      <c r="A5216" s="6"/>
    </row>
    <row r="5217" spans="1:1" ht="17" thickTop="1" thickBot="1">
      <c r="A5217" s="6"/>
    </row>
    <row r="5218" spans="1:1" ht="17" thickTop="1" thickBot="1">
      <c r="A5218" s="6"/>
    </row>
    <row r="5219" spans="1:1" ht="17" thickTop="1" thickBot="1">
      <c r="A5219" s="6"/>
    </row>
    <row r="5220" spans="1:1" ht="17" thickTop="1" thickBot="1">
      <c r="A5220" s="6"/>
    </row>
    <row r="5221" spans="1:1" ht="17" thickTop="1" thickBot="1">
      <c r="A5221" s="6"/>
    </row>
    <row r="5222" spans="1:1" ht="17" thickTop="1" thickBot="1">
      <c r="A5222" s="6"/>
    </row>
    <row r="5223" spans="1:1" ht="17" thickTop="1" thickBot="1">
      <c r="A5223" s="6"/>
    </row>
    <row r="5224" spans="1:1" ht="17" thickTop="1" thickBot="1">
      <c r="A5224" s="6"/>
    </row>
    <row r="5225" spans="1:1" ht="17" thickTop="1" thickBot="1">
      <c r="A5225" s="6"/>
    </row>
    <row r="5226" spans="1:1" ht="17" thickTop="1" thickBot="1">
      <c r="A5226" s="6"/>
    </row>
    <row r="5227" spans="1:1" ht="17" thickTop="1" thickBot="1">
      <c r="A5227" s="6"/>
    </row>
    <row r="5228" spans="1:1" ht="17" thickTop="1" thickBot="1">
      <c r="A5228" s="6"/>
    </row>
    <row r="5229" spans="1:1" ht="17" thickTop="1" thickBot="1">
      <c r="A5229" s="6"/>
    </row>
    <row r="5230" spans="1:1" ht="17" thickTop="1" thickBot="1">
      <c r="A5230" s="6"/>
    </row>
    <row r="5231" spans="1:1" ht="17" thickTop="1" thickBot="1">
      <c r="A5231" s="6"/>
    </row>
    <row r="5232" spans="1:1" ht="17" thickTop="1" thickBot="1">
      <c r="A5232" s="6"/>
    </row>
    <row r="5233" spans="1:1" ht="17" thickTop="1" thickBot="1">
      <c r="A5233" s="6"/>
    </row>
    <row r="5234" spans="1:1" ht="17" thickTop="1" thickBot="1">
      <c r="A5234" s="6"/>
    </row>
    <row r="5235" spans="1:1" ht="17" thickTop="1" thickBot="1">
      <c r="A5235" s="6"/>
    </row>
    <row r="5236" spans="1:1" ht="17" thickTop="1" thickBot="1">
      <c r="A5236" s="6"/>
    </row>
    <row r="5237" spans="1:1" ht="17" thickTop="1" thickBot="1">
      <c r="A5237" s="6"/>
    </row>
    <row r="5238" spans="1:1" ht="17" thickTop="1" thickBot="1">
      <c r="A5238" s="6"/>
    </row>
    <row r="5239" spans="1:1" ht="17" thickTop="1" thickBot="1">
      <c r="A5239" s="6"/>
    </row>
    <row r="5240" spans="1:1" ht="17" thickTop="1" thickBot="1">
      <c r="A5240" s="6"/>
    </row>
    <row r="5241" spans="1:1" ht="17" thickTop="1" thickBot="1">
      <c r="A5241" s="6"/>
    </row>
    <row r="5242" spans="1:1" ht="17" thickTop="1" thickBot="1">
      <c r="A5242" s="6"/>
    </row>
    <row r="5243" spans="1:1" ht="17" thickTop="1" thickBot="1">
      <c r="A5243" s="6"/>
    </row>
    <row r="5244" spans="1:1" ht="17" thickTop="1" thickBot="1">
      <c r="A5244" s="6"/>
    </row>
    <row r="5245" spans="1:1" ht="17" thickTop="1" thickBot="1">
      <c r="A5245" s="6"/>
    </row>
    <row r="5246" spans="1:1" ht="17" thickTop="1" thickBot="1">
      <c r="A5246" s="6"/>
    </row>
    <row r="5247" spans="1:1" ht="17" thickTop="1" thickBot="1">
      <c r="A5247" s="6"/>
    </row>
    <row r="5248" spans="1:1" ht="17" thickTop="1" thickBot="1">
      <c r="A5248" s="6"/>
    </row>
    <row r="5249" spans="1:1" ht="17" thickTop="1" thickBot="1">
      <c r="A5249" s="6"/>
    </row>
    <row r="5250" spans="1:1" ht="17" thickTop="1" thickBot="1">
      <c r="A5250" s="6"/>
    </row>
    <row r="5251" spans="1:1" ht="17" thickTop="1" thickBot="1">
      <c r="A5251" s="6"/>
    </row>
    <row r="5252" spans="1:1" ht="17" thickTop="1" thickBot="1">
      <c r="A5252" s="6"/>
    </row>
    <row r="5253" spans="1:1" ht="17" thickTop="1" thickBot="1">
      <c r="A5253" s="6"/>
    </row>
    <row r="5254" spans="1:1" ht="17" thickTop="1" thickBot="1">
      <c r="A5254" s="6"/>
    </row>
    <row r="5255" spans="1:1" ht="17" thickTop="1" thickBot="1">
      <c r="A5255" s="6"/>
    </row>
    <row r="5256" spans="1:1" ht="17" thickTop="1" thickBot="1">
      <c r="A5256" s="6"/>
    </row>
    <row r="5257" spans="1:1" ht="17" thickTop="1" thickBot="1">
      <c r="A5257" s="6"/>
    </row>
    <row r="5258" spans="1:1" ht="17" thickTop="1" thickBot="1">
      <c r="A5258" s="6"/>
    </row>
    <row r="5259" spans="1:1" ht="17" thickTop="1" thickBot="1">
      <c r="A5259" s="6"/>
    </row>
    <row r="5260" spans="1:1" ht="17" thickTop="1" thickBot="1">
      <c r="A5260" s="6"/>
    </row>
    <row r="5261" spans="1:1" ht="17" thickTop="1" thickBot="1">
      <c r="A5261" s="6"/>
    </row>
    <row r="5262" spans="1:1" ht="17" thickTop="1" thickBot="1">
      <c r="A5262" s="6"/>
    </row>
    <row r="5263" spans="1:1" ht="17" thickTop="1" thickBot="1">
      <c r="A5263" s="6"/>
    </row>
    <row r="5264" spans="1:1" ht="17" thickTop="1" thickBot="1">
      <c r="A5264" s="6"/>
    </row>
    <row r="5265" spans="1:1" ht="17" thickTop="1" thickBot="1">
      <c r="A5265" s="6"/>
    </row>
    <row r="5266" spans="1:1" ht="17" thickTop="1" thickBot="1">
      <c r="A5266" s="6"/>
    </row>
    <row r="5267" spans="1:1" ht="17" thickTop="1" thickBot="1">
      <c r="A5267" s="6"/>
    </row>
    <row r="5268" spans="1:1" ht="17" thickTop="1" thickBot="1">
      <c r="A5268" s="6"/>
    </row>
    <row r="5269" spans="1:1" ht="17" thickTop="1" thickBot="1">
      <c r="A5269" s="6"/>
    </row>
    <row r="5270" spans="1:1" ht="17" thickTop="1" thickBot="1">
      <c r="A5270" s="6"/>
    </row>
    <row r="5271" spans="1:1" ht="17" thickTop="1" thickBot="1">
      <c r="A5271" s="6"/>
    </row>
    <row r="5272" spans="1:1" ht="17" thickTop="1" thickBot="1">
      <c r="A5272" s="6"/>
    </row>
    <row r="5273" spans="1:1" ht="17" thickTop="1" thickBot="1">
      <c r="A5273" s="6"/>
    </row>
    <row r="5274" spans="1:1" ht="17" thickTop="1" thickBot="1">
      <c r="A5274" s="6"/>
    </row>
    <row r="5275" spans="1:1" ht="17" thickTop="1" thickBot="1">
      <c r="A5275" s="6"/>
    </row>
    <row r="5276" spans="1:1" ht="17" thickTop="1" thickBot="1">
      <c r="A5276" s="6"/>
    </row>
    <row r="5277" spans="1:1" ht="17" thickTop="1" thickBot="1">
      <c r="A5277" s="6"/>
    </row>
    <row r="5278" spans="1:1" ht="17" thickTop="1" thickBot="1">
      <c r="A5278" s="6"/>
    </row>
    <row r="5279" spans="1:1" ht="17" thickTop="1" thickBot="1">
      <c r="A5279" s="6"/>
    </row>
    <row r="5280" spans="1:1" ht="17" thickTop="1" thickBot="1">
      <c r="A5280" s="6"/>
    </row>
    <row r="5281" spans="1:1" ht="17" thickTop="1" thickBot="1">
      <c r="A5281" s="6"/>
    </row>
    <row r="5282" spans="1:1" ht="17" thickTop="1" thickBot="1">
      <c r="A5282" s="6"/>
    </row>
    <row r="5283" spans="1:1" ht="17" thickTop="1" thickBot="1">
      <c r="A5283" s="6"/>
    </row>
    <row r="5284" spans="1:1" ht="17" thickTop="1" thickBot="1">
      <c r="A5284" s="6"/>
    </row>
    <row r="5285" spans="1:1" ht="17" thickTop="1" thickBot="1">
      <c r="A5285" s="6"/>
    </row>
    <row r="5286" spans="1:1" ht="17" thickTop="1" thickBot="1">
      <c r="A5286" s="6"/>
    </row>
    <row r="5287" spans="1:1" ht="17" thickTop="1" thickBot="1">
      <c r="A5287" s="6"/>
    </row>
    <row r="5288" spans="1:1" ht="17" thickTop="1" thickBot="1">
      <c r="A5288" s="6"/>
    </row>
    <row r="5289" spans="1:1" ht="17" thickTop="1" thickBot="1">
      <c r="A5289" s="6"/>
    </row>
    <row r="5290" spans="1:1" ht="17" thickTop="1" thickBot="1">
      <c r="A5290" s="6"/>
    </row>
    <row r="5291" spans="1:1" ht="17" thickTop="1" thickBot="1">
      <c r="A5291" s="6"/>
    </row>
    <row r="5292" spans="1:1" ht="17" thickTop="1" thickBot="1">
      <c r="A5292" s="6"/>
    </row>
    <row r="5293" spans="1:1" ht="17" thickTop="1" thickBot="1">
      <c r="A5293" s="6"/>
    </row>
    <row r="5294" spans="1:1" ht="17" thickTop="1" thickBot="1">
      <c r="A5294" s="6"/>
    </row>
    <row r="5295" spans="1:1" ht="17" thickTop="1" thickBot="1">
      <c r="A5295" s="6"/>
    </row>
    <row r="5296" spans="1:1" ht="17" thickTop="1" thickBot="1">
      <c r="A5296" s="6"/>
    </row>
    <row r="5297" spans="1:1" ht="17" thickTop="1" thickBot="1">
      <c r="A5297" s="6"/>
    </row>
    <row r="5298" spans="1:1" ht="17" thickTop="1" thickBot="1">
      <c r="A5298" s="6"/>
    </row>
    <row r="5299" spans="1:1" ht="17" thickTop="1" thickBot="1">
      <c r="A5299" s="6"/>
    </row>
    <row r="5300" spans="1:1" ht="17" thickTop="1" thickBot="1">
      <c r="A5300" s="6"/>
    </row>
    <row r="5301" spans="1:1" ht="17" thickTop="1" thickBot="1">
      <c r="A5301" s="6"/>
    </row>
    <row r="5302" spans="1:1" ht="17" thickTop="1" thickBot="1">
      <c r="A5302" s="6"/>
    </row>
    <row r="5303" spans="1:1" ht="17" thickTop="1" thickBot="1">
      <c r="A5303" s="6"/>
    </row>
    <row r="5304" spans="1:1" ht="17" thickTop="1" thickBot="1">
      <c r="A5304" s="6"/>
    </row>
    <row r="5305" spans="1:1" ht="17" thickTop="1" thickBot="1">
      <c r="A5305" s="6"/>
    </row>
    <row r="5306" spans="1:1" ht="17" thickTop="1" thickBot="1">
      <c r="A5306" s="6"/>
    </row>
    <row r="5307" spans="1:1" ht="17" thickTop="1" thickBot="1">
      <c r="A5307" s="6"/>
    </row>
    <row r="5308" spans="1:1" ht="17" thickTop="1" thickBot="1">
      <c r="A5308" s="6"/>
    </row>
    <row r="5309" spans="1:1" ht="17" thickTop="1" thickBot="1">
      <c r="A5309" s="6"/>
    </row>
    <row r="5310" spans="1:1" ht="17" thickTop="1" thickBot="1">
      <c r="A5310" s="6"/>
    </row>
    <row r="5311" spans="1:1" ht="17" thickTop="1" thickBot="1">
      <c r="A5311" s="6"/>
    </row>
    <row r="5312" spans="1:1" ht="17" thickTop="1" thickBot="1">
      <c r="A5312" s="6"/>
    </row>
    <row r="5313" spans="1:1" ht="17" thickTop="1" thickBot="1">
      <c r="A5313" s="6"/>
    </row>
    <row r="5314" spans="1:1" ht="17" thickTop="1" thickBot="1">
      <c r="A5314" s="6"/>
    </row>
    <row r="5315" spans="1:1" ht="17" thickTop="1" thickBot="1">
      <c r="A5315" s="6"/>
    </row>
    <row r="5316" spans="1:1" ht="17" thickTop="1" thickBot="1">
      <c r="A5316" s="6"/>
    </row>
    <row r="5317" spans="1:1" ht="17" thickTop="1" thickBot="1">
      <c r="A5317" s="6"/>
    </row>
    <row r="5318" spans="1:1" ht="17" thickTop="1" thickBot="1">
      <c r="A5318" s="6"/>
    </row>
    <row r="5319" spans="1:1" ht="17" thickTop="1" thickBot="1">
      <c r="A5319" s="6"/>
    </row>
    <row r="5320" spans="1:1" ht="17" thickTop="1" thickBot="1">
      <c r="A5320" s="6"/>
    </row>
    <row r="5321" spans="1:1" ht="17" thickTop="1" thickBot="1">
      <c r="A5321" s="6"/>
    </row>
    <row r="5322" spans="1:1" ht="17" thickTop="1" thickBot="1">
      <c r="A5322" s="6"/>
    </row>
    <row r="5323" spans="1:1" ht="17" thickTop="1" thickBot="1">
      <c r="A5323" s="6"/>
    </row>
    <row r="5324" spans="1:1" ht="17" thickTop="1" thickBot="1">
      <c r="A5324" s="6"/>
    </row>
    <row r="5325" spans="1:1" ht="17" thickTop="1" thickBot="1">
      <c r="A5325" s="6"/>
    </row>
    <row r="5326" spans="1:1" ht="17" thickTop="1" thickBot="1">
      <c r="A5326" s="6"/>
    </row>
    <row r="5327" spans="1:1" ht="17" thickTop="1" thickBot="1">
      <c r="A5327" s="6"/>
    </row>
    <row r="5328" spans="1:1" ht="17" thickTop="1" thickBot="1">
      <c r="A5328" s="6"/>
    </row>
    <row r="5329" spans="1:1" ht="17" thickTop="1" thickBot="1">
      <c r="A5329" s="6"/>
    </row>
    <row r="5330" spans="1:1" ht="17" thickTop="1" thickBot="1">
      <c r="A5330" s="6"/>
    </row>
    <row r="5331" spans="1:1" ht="17" thickTop="1" thickBot="1">
      <c r="A5331" s="6"/>
    </row>
    <row r="5332" spans="1:1" ht="17" thickTop="1" thickBot="1">
      <c r="A5332" s="6"/>
    </row>
    <row r="5333" spans="1:1" ht="17" thickTop="1" thickBot="1">
      <c r="A5333" s="6"/>
    </row>
    <row r="5334" spans="1:1" ht="17" thickTop="1" thickBot="1">
      <c r="A5334" s="6"/>
    </row>
    <row r="5335" spans="1:1" ht="17" thickTop="1" thickBot="1">
      <c r="A5335" s="6"/>
    </row>
    <row r="5336" spans="1:1" ht="17" thickTop="1" thickBot="1">
      <c r="A5336" s="6"/>
    </row>
    <row r="5337" spans="1:1" ht="17" thickTop="1" thickBot="1">
      <c r="A5337" s="6"/>
    </row>
    <row r="5338" spans="1:1" ht="17" thickTop="1" thickBot="1">
      <c r="A5338" s="6"/>
    </row>
    <row r="5339" spans="1:1" ht="17" thickTop="1" thickBot="1">
      <c r="A5339" s="6"/>
    </row>
    <row r="5340" spans="1:1" ht="17" thickTop="1" thickBot="1">
      <c r="A5340" s="6"/>
    </row>
    <row r="5341" spans="1:1" ht="17" thickTop="1" thickBot="1">
      <c r="A5341" s="6"/>
    </row>
    <row r="5342" spans="1:1" ht="17" thickTop="1" thickBot="1">
      <c r="A5342" s="6"/>
    </row>
    <row r="5343" spans="1:1" ht="17" thickTop="1" thickBot="1">
      <c r="A5343" s="6"/>
    </row>
    <row r="5344" spans="1:1" ht="17" thickTop="1" thickBot="1">
      <c r="A5344" s="6"/>
    </row>
    <row r="5345" spans="1:1" ht="17" thickTop="1" thickBot="1">
      <c r="A5345" s="6"/>
    </row>
    <row r="5346" spans="1:1" ht="17" thickTop="1" thickBot="1">
      <c r="A5346" s="6"/>
    </row>
    <row r="5347" spans="1:1" ht="17" thickTop="1" thickBot="1">
      <c r="A5347" s="6"/>
    </row>
    <row r="5348" spans="1:1" ht="17" thickTop="1" thickBot="1">
      <c r="A5348" s="6"/>
    </row>
    <row r="5349" spans="1:1" ht="17" thickTop="1" thickBot="1">
      <c r="A5349" s="6"/>
    </row>
    <row r="5350" spans="1:1" ht="17" thickTop="1" thickBot="1">
      <c r="A5350" s="6"/>
    </row>
    <row r="5351" spans="1:1" ht="17" thickTop="1" thickBot="1">
      <c r="A5351" s="6"/>
    </row>
    <row r="5352" spans="1:1" ht="17" thickTop="1" thickBot="1">
      <c r="A5352" s="6"/>
    </row>
    <row r="5353" spans="1:1" ht="17" thickTop="1" thickBot="1">
      <c r="A5353" s="6"/>
    </row>
    <row r="5354" spans="1:1" ht="17" thickTop="1" thickBot="1">
      <c r="A5354" s="6"/>
    </row>
    <row r="5355" spans="1:1" ht="17" thickTop="1" thickBot="1">
      <c r="A5355" s="6"/>
    </row>
    <row r="5356" spans="1:1" ht="17" thickTop="1" thickBot="1">
      <c r="A5356" s="6"/>
    </row>
    <row r="5357" spans="1:1" ht="17" thickTop="1" thickBot="1">
      <c r="A5357" s="6"/>
    </row>
    <row r="5358" spans="1:1" ht="17" thickTop="1" thickBot="1">
      <c r="A5358" s="6"/>
    </row>
    <row r="5359" spans="1:1" ht="17" thickTop="1" thickBot="1">
      <c r="A5359" s="6"/>
    </row>
    <row r="5360" spans="1:1" ht="17" thickTop="1" thickBot="1">
      <c r="A5360" s="6"/>
    </row>
    <row r="5361" spans="1:1" ht="17" thickTop="1" thickBot="1">
      <c r="A5361" s="6"/>
    </row>
    <row r="5362" spans="1:1" ht="17" thickTop="1" thickBot="1">
      <c r="A5362" s="6"/>
    </row>
    <row r="5363" spans="1:1" ht="17" thickTop="1" thickBot="1">
      <c r="A5363" s="6"/>
    </row>
    <row r="5364" spans="1:1" ht="17" thickTop="1" thickBot="1">
      <c r="A5364" s="6"/>
    </row>
    <row r="5365" spans="1:1" ht="17" thickTop="1" thickBot="1">
      <c r="A5365" s="6"/>
    </row>
    <row r="5366" spans="1:1" ht="17" thickTop="1" thickBot="1">
      <c r="A5366" s="6"/>
    </row>
    <row r="5367" spans="1:1" ht="17" thickTop="1" thickBot="1">
      <c r="A5367" s="6"/>
    </row>
    <row r="5368" spans="1:1" ht="17" thickTop="1" thickBot="1">
      <c r="A5368" s="6"/>
    </row>
    <row r="5369" spans="1:1" ht="17" thickTop="1" thickBot="1">
      <c r="A5369" s="6"/>
    </row>
    <row r="5370" spans="1:1" ht="17" thickTop="1" thickBot="1">
      <c r="A5370" s="6"/>
    </row>
    <row r="5371" spans="1:1" ht="17" thickTop="1" thickBot="1">
      <c r="A5371" s="6"/>
    </row>
    <row r="5372" spans="1:1" ht="17" thickTop="1" thickBot="1">
      <c r="A5372" s="6"/>
    </row>
    <row r="5373" spans="1:1" ht="17" thickTop="1" thickBot="1">
      <c r="A5373" s="6"/>
    </row>
    <row r="5374" spans="1:1" ht="17" thickTop="1" thickBot="1">
      <c r="A5374" s="6"/>
    </row>
    <row r="5375" spans="1:1" ht="17" thickTop="1" thickBot="1">
      <c r="A5375" s="6"/>
    </row>
    <row r="5376" spans="1:1" ht="17" thickTop="1" thickBot="1">
      <c r="A5376" s="6"/>
    </row>
    <row r="5377" spans="1:1" ht="17" thickTop="1" thickBot="1">
      <c r="A5377" s="6"/>
    </row>
    <row r="5378" spans="1:1" ht="17" thickTop="1" thickBot="1">
      <c r="A5378" s="6"/>
    </row>
    <row r="5379" spans="1:1" ht="17" thickTop="1" thickBot="1">
      <c r="A5379" s="6"/>
    </row>
    <row r="5380" spans="1:1" ht="17" thickTop="1" thickBot="1">
      <c r="A5380" s="6"/>
    </row>
    <row r="5381" spans="1:1" ht="17" thickTop="1" thickBot="1">
      <c r="A5381" s="6"/>
    </row>
    <row r="5382" spans="1:1" ht="17" thickTop="1" thickBot="1">
      <c r="A5382" s="6"/>
    </row>
    <row r="5383" spans="1:1" ht="17" thickTop="1" thickBot="1">
      <c r="A5383" s="6"/>
    </row>
    <row r="5384" spans="1:1" ht="17" thickTop="1" thickBot="1">
      <c r="A5384" s="6"/>
    </row>
    <row r="5385" spans="1:1" ht="17" thickTop="1" thickBot="1">
      <c r="A5385" s="6"/>
    </row>
    <row r="5386" spans="1:1" ht="17" thickTop="1" thickBot="1">
      <c r="A5386" s="6"/>
    </row>
    <row r="5387" spans="1:1" ht="17" thickTop="1" thickBot="1">
      <c r="A5387" s="6"/>
    </row>
    <row r="5388" spans="1:1" ht="17" thickTop="1" thickBot="1">
      <c r="A5388" s="6"/>
    </row>
    <row r="5389" spans="1:1" ht="17" thickTop="1" thickBot="1">
      <c r="A5389" s="6"/>
    </row>
    <row r="5390" spans="1:1" ht="17" thickTop="1" thickBot="1">
      <c r="A5390" s="6"/>
    </row>
    <row r="5391" spans="1:1" ht="17" thickTop="1" thickBot="1">
      <c r="A5391" s="6"/>
    </row>
    <row r="5392" spans="1:1" ht="17" thickTop="1" thickBot="1">
      <c r="A5392" s="6"/>
    </row>
    <row r="5393" spans="1:1" ht="17" thickTop="1" thickBot="1">
      <c r="A5393" s="6"/>
    </row>
    <row r="5394" spans="1:1" ht="17" thickTop="1" thickBot="1">
      <c r="A5394" s="6"/>
    </row>
    <row r="5395" spans="1:1" ht="17" thickTop="1" thickBot="1">
      <c r="A5395" s="6"/>
    </row>
    <row r="5396" spans="1:1" ht="17" thickTop="1" thickBot="1">
      <c r="A5396" s="6"/>
    </row>
    <row r="5397" spans="1:1" ht="17" thickTop="1" thickBot="1">
      <c r="A5397" s="6"/>
    </row>
    <row r="5398" spans="1:1" ht="17" thickTop="1" thickBot="1">
      <c r="A5398" s="6"/>
    </row>
    <row r="5399" spans="1:1" ht="17" thickTop="1" thickBot="1">
      <c r="A5399" s="6"/>
    </row>
    <row r="5400" spans="1:1" ht="17" thickTop="1" thickBot="1">
      <c r="A5400" s="6"/>
    </row>
    <row r="5401" spans="1:1" ht="17" thickTop="1" thickBot="1">
      <c r="A5401" s="6"/>
    </row>
    <row r="5402" spans="1:1" ht="17" thickTop="1" thickBot="1">
      <c r="A5402" s="6"/>
    </row>
    <row r="5403" spans="1:1" ht="17" thickTop="1" thickBot="1">
      <c r="A5403" s="6"/>
    </row>
    <row r="5404" spans="1:1" ht="17" thickTop="1" thickBot="1">
      <c r="A5404" s="6"/>
    </row>
    <row r="5405" spans="1:1" ht="17" thickTop="1" thickBot="1">
      <c r="A5405" s="6"/>
    </row>
    <row r="5406" spans="1:1" ht="17" thickTop="1" thickBot="1">
      <c r="A5406" s="6"/>
    </row>
    <row r="5407" spans="1:1" ht="17" thickTop="1" thickBot="1">
      <c r="A5407" s="6"/>
    </row>
    <row r="5408" spans="1:1" ht="17" thickTop="1" thickBot="1">
      <c r="A5408" s="6"/>
    </row>
    <row r="5409" spans="1:1" ht="17" thickTop="1" thickBot="1">
      <c r="A5409" s="6"/>
    </row>
    <row r="5410" spans="1:1" ht="17" thickTop="1" thickBot="1">
      <c r="A5410" s="6"/>
    </row>
    <row r="5411" spans="1:1" ht="17" thickTop="1" thickBot="1">
      <c r="A5411" s="6"/>
    </row>
    <row r="5412" spans="1:1" ht="17" thickTop="1" thickBot="1">
      <c r="A5412" s="6"/>
    </row>
    <row r="5413" spans="1:1" ht="17" thickTop="1" thickBot="1">
      <c r="A5413" s="6"/>
    </row>
    <row r="5414" spans="1:1" ht="17" thickTop="1" thickBot="1">
      <c r="A5414" s="6"/>
    </row>
    <row r="5415" spans="1:1" ht="17" thickTop="1" thickBot="1">
      <c r="A5415" s="6"/>
    </row>
    <row r="5416" spans="1:1" ht="17" thickTop="1" thickBot="1">
      <c r="A5416" s="6"/>
    </row>
    <row r="5417" spans="1:1" ht="17" thickTop="1" thickBot="1">
      <c r="A5417" s="6"/>
    </row>
    <row r="5418" spans="1:1" ht="17" thickTop="1" thickBot="1">
      <c r="A5418" s="6"/>
    </row>
    <row r="5419" spans="1:1" ht="17" thickTop="1" thickBot="1">
      <c r="A5419" s="6"/>
    </row>
    <row r="5420" spans="1:1" ht="17" thickTop="1" thickBot="1">
      <c r="A5420" s="6"/>
    </row>
    <row r="5421" spans="1:1" ht="17" thickTop="1" thickBot="1">
      <c r="A5421" s="6"/>
    </row>
    <row r="5422" spans="1:1" ht="17" thickTop="1" thickBot="1">
      <c r="A5422" s="6"/>
    </row>
    <row r="5423" spans="1:1" ht="17" thickTop="1" thickBot="1">
      <c r="A5423" s="6"/>
    </row>
    <row r="5424" spans="1:1" ht="17" thickTop="1" thickBot="1">
      <c r="A5424" s="6"/>
    </row>
    <row r="5425" spans="1:1" ht="17" thickTop="1" thickBot="1">
      <c r="A5425" s="6"/>
    </row>
    <row r="5426" spans="1:1" ht="17" thickTop="1" thickBot="1">
      <c r="A5426" s="6"/>
    </row>
    <row r="5427" spans="1:1" ht="17" thickTop="1" thickBot="1">
      <c r="A5427" s="6"/>
    </row>
    <row r="5428" spans="1:1" ht="17" thickTop="1" thickBot="1">
      <c r="A5428" s="6"/>
    </row>
    <row r="5429" spans="1:1" ht="17" thickTop="1" thickBot="1">
      <c r="A5429" s="6"/>
    </row>
    <row r="5430" spans="1:1" ht="17" thickTop="1" thickBot="1">
      <c r="A5430" s="6"/>
    </row>
    <row r="5431" spans="1:1" ht="17" thickTop="1" thickBot="1">
      <c r="A5431" s="6"/>
    </row>
    <row r="5432" spans="1:1" ht="17" thickTop="1" thickBot="1">
      <c r="A5432" s="6"/>
    </row>
    <row r="5433" spans="1:1" ht="17" thickTop="1" thickBot="1">
      <c r="A5433" s="6"/>
    </row>
    <row r="5434" spans="1:1" ht="17" thickTop="1" thickBot="1">
      <c r="A5434" s="6"/>
    </row>
    <row r="5435" spans="1:1" ht="17" thickTop="1" thickBot="1">
      <c r="A5435" s="6"/>
    </row>
    <row r="5436" spans="1:1" ht="17" thickTop="1" thickBot="1">
      <c r="A5436" s="6"/>
    </row>
    <row r="5437" spans="1:1" ht="17" thickTop="1" thickBot="1">
      <c r="A5437" s="6"/>
    </row>
    <row r="5438" spans="1:1" ht="17" thickTop="1" thickBot="1">
      <c r="A5438" s="6"/>
    </row>
    <row r="5439" spans="1:1" ht="17" thickTop="1" thickBot="1">
      <c r="A5439" s="6"/>
    </row>
    <row r="5440" spans="1:1" ht="17" thickTop="1" thickBot="1">
      <c r="A5440" s="6"/>
    </row>
    <row r="5441" spans="1:1" ht="17" thickTop="1" thickBot="1">
      <c r="A5441" s="6"/>
    </row>
    <row r="5442" spans="1:1" ht="17" thickTop="1" thickBot="1">
      <c r="A5442" s="6"/>
    </row>
    <row r="5443" spans="1:1" ht="17" thickTop="1" thickBot="1">
      <c r="A5443" s="6"/>
    </row>
    <row r="5444" spans="1:1" ht="17" thickTop="1" thickBot="1">
      <c r="A5444" s="6"/>
    </row>
    <row r="5445" spans="1:1" ht="17" thickTop="1" thickBot="1">
      <c r="A5445" s="6"/>
    </row>
    <row r="5446" spans="1:1" ht="17" thickTop="1" thickBot="1">
      <c r="A5446" s="6"/>
    </row>
    <row r="5447" spans="1:1" ht="17" thickTop="1" thickBot="1">
      <c r="A5447" s="6"/>
    </row>
    <row r="5448" spans="1:1" ht="17" thickTop="1" thickBot="1">
      <c r="A5448" s="6"/>
    </row>
    <row r="5449" spans="1:1" ht="17" thickTop="1" thickBot="1">
      <c r="A5449" s="6"/>
    </row>
    <row r="5450" spans="1:1" ht="17" thickTop="1" thickBot="1">
      <c r="A5450" s="6"/>
    </row>
    <row r="5451" spans="1:1" ht="17" thickTop="1" thickBot="1">
      <c r="A5451" s="6"/>
    </row>
    <row r="5452" spans="1:1" ht="17" thickTop="1" thickBot="1">
      <c r="A5452" s="6"/>
    </row>
    <row r="5453" spans="1:1" ht="17" thickTop="1" thickBot="1">
      <c r="A5453" s="6"/>
    </row>
    <row r="5454" spans="1:1" ht="17" thickTop="1" thickBot="1">
      <c r="A5454" s="6"/>
    </row>
    <row r="5455" spans="1:1" ht="17" thickTop="1" thickBot="1">
      <c r="A5455" s="6"/>
    </row>
    <row r="5456" spans="1:1" ht="17" thickTop="1" thickBot="1">
      <c r="A5456" s="6"/>
    </row>
    <row r="5457" spans="1:1" ht="17" thickTop="1" thickBot="1">
      <c r="A5457" s="6"/>
    </row>
    <row r="5458" spans="1:1" ht="17" thickTop="1" thickBot="1">
      <c r="A5458" s="6"/>
    </row>
    <row r="5459" spans="1:1" ht="17" thickTop="1" thickBot="1">
      <c r="A5459" s="6"/>
    </row>
    <row r="5460" spans="1:1" ht="17" thickTop="1" thickBot="1">
      <c r="A5460" s="6"/>
    </row>
    <row r="5461" spans="1:1" ht="17" thickTop="1" thickBot="1">
      <c r="A5461" s="6"/>
    </row>
    <row r="5462" spans="1:1" ht="17" thickTop="1" thickBot="1">
      <c r="A5462" s="6"/>
    </row>
    <row r="5463" spans="1:1" ht="17" thickTop="1" thickBot="1">
      <c r="A5463" s="6"/>
    </row>
    <row r="5464" spans="1:1" ht="17" thickTop="1" thickBot="1">
      <c r="A5464" s="6"/>
    </row>
    <row r="5465" spans="1:1" ht="17" thickTop="1" thickBot="1">
      <c r="A5465" s="6"/>
    </row>
    <row r="5466" spans="1:1" ht="17" thickTop="1" thickBot="1">
      <c r="A5466" s="6"/>
    </row>
    <row r="5467" spans="1:1" ht="17" thickTop="1" thickBot="1">
      <c r="A5467" s="6"/>
    </row>
    <row r="5468" spans="1:1" ht="17" thickTop="1" thickBot="1">
      <c r="A5468" s="6"/>
    </row>
    <row r="5469" spans="1:1" ht="17" thickTop="1" thickBot="1">
      <c r="A5469" s="6"/>
    </row>
    <row r="5470" spans="1:1" ht="17" thickTop="1" thickBot="1">
      <c r="A5470" s="6"/>
    </row>
    <row r="5471" spans="1:1" ht="17" thickTop="1" thickBot="1">
      <c r="A5471" s="6"/>
    </row>
    <row r="5472" spans="1:1" ht="17" thickTop="1" thickBot="1">
      <c r="A5472" s="6"/>
    </row>
    <row r="5473" spans="1:1" ht="17" thickTop="1" thickBot="1">
      <c r="A5473" s="6"/>
    </row>
    <row r="5474" spans="1:1" ht="17" thickTop="1" thickBot="1">
      <c r="A5474" s="6"/>
    </row>
    <row r="5475" spans="1:1" ht="17" thickTop="1" thickBot="1">
      <c r="A5475" s="6"/>
    </row>
    <row r="5476" spans="1:1" ht="17" thickTop="1" thickBot="1">
      <c r="A5476" s="6"/>
    </row>
    <row r="5477" spans="1:1" ht="17" thickTop="1" thickBot="1">
      <c r="A5477" s="6"/>
    </row>
    <row r="5478" spans="1:1" ht="17" thickTop="1" thickBot="1">
      <c r="A5478" s="6"/>
    </row>
    <row r="5479" spans="1:1" ht="17" thickTop="1" thickBot="1">
      <c r="A5479" s="6"/>
    </row>
    <row r="5480" spans="1:1" ht="17" thickTop="1" thickBot="1">
      <c r="A5480" s="6"/>
    </row>
    <row r="5481" spans="1:1" ht="17" thickTop="1" thickBot="1">
      <c r="A5481" s="6"/>
    </row>
    <row r="5482" spans="1:1" ht="17" thickTop="1" thickBot="1">
      <c r="A5482" s="6"/>
    </row>
    <row r="5483" spans="1:1" ht="17" thickTop="1" thickBot="1">
      <c r="A5483" s="6"/>
    </row>
    <row r="5484" spans="1:1" ht="17" thickTop="1" thickBot="1">
      <c r="A5484" s="6"/>
    </row>
    <row r="5485" spans="1:1" ht="17" thickTop="1" thickBot="1">
      <c r="A5485" s="6"/>
    </row>
    <row r="5486" spans="1:1" ht="17" thickTop="1" thickBot="1">
      <c r="A5486" s="6"/>
    </row>
    <row r="5487" spans="1:1" ht="17" thickTop="1" thickBot="1">
      <c r="A5487" s="6"/>
    </row>
    <row r="5488" spans="1:1" ht="17" thickTop="1" thickBot="1">
      <c r="A5488" s="6"/>
    </row>
    <row r="5489" spans="1:1" ht="17" thickTop="1" thickBot="1">
      <c r="A5489" s="6"/>
    </row>
    <row r="5490" spans="1:1" ht="17" thickTop="1" thickBot="1">
      <c r="A5490" s="6"/>
    </row>
    <row r="5491" spans="1:1" ht="17" thickTop="1" thickBot="1">
      <c r="A5491" s="6"/>
    </row>
    <row r="5492" spans="1:1" ht="17" thickTop="1" thickBot="1">
      <c r="A5492" s="6"/>
    </row>
    <row r="5493" spans="1:1" ht="17" thickTop="1" thickBot="1">
      <c r="A5493" s="6"/>
    </row>
    <row r="5494" spans="1:1" ht="17" thickTop="1" thickBot="1">
      <c r="A5494" s="6"/>
    </row>
    <row r="5495" spans="1:1" ht="17" thickTop="1" thickBot="1">
      <c r="A5495" s="6"/>
    </row>
    <row r="5496" spans="1:1" ht="17" thickTop="1" thickBot="1">
      <c r="A5496" s="6"/>
    </row>
    <row r="5497" spans="1:1" ht="17" thickTop="1" thickBot="1">
      <c r="A5497" s="6"/>
    </row>
    <row r="5498" spans="1:1" ht="17" thickTop="1" thickBot="1">
      <c r="A5498" s="6"/>
    </row>
    <row r="5499" spans="1:1" ht="17" thickTop="1" thickBot="1">
      <c r="A5499" s="6"/>
    </row>
    <row r="5500" spans="1:1" ht="17" thickTop="1" thickBot="1">
      <c r="A5500" s="6"/>
    </row>
    <row r="5501" spans="1:1" ht="17" thickTop="1" thickBot="1">
      <c r="A5501" s="6"/>
    </row>
    <row r="5502" spans="1:1" ht="17" thickTop="1" thickBot="1">
      <c r="A5502" s="6"/>
    </row>
    <row r="5503" spans="1:1" ht="17" thickTop="1" thickBot="1">
      <c r="A5503" s="6"/>
    </row>
    <row r="5504" spans="1:1" ht="17" thickTop="1" thickBot="1">
      <c r="A5504" s="6"/>
    </row>
    <row r="5505" spans="1:1" ht="17" thickTop="1" thickBot="1">
      <c r="A5505" s="6"/>
    </row>
    <row r="5506" spans="1:1" ht="17" thickTop="1" thickBot="1">
      <c r="A5506" s="6"/>
    </row>
    <row r="5507" spans="1:1" ht="17" thickTop="1" thickBot="1">
      <c r="A5507" s="6"/>
    </row>
    <row r="5508" spans="1:1" ht="17" thickTop="1" thickBot="1">
      <c r="A5508" s="6"/>
    </row>
    <row r="5509" spans="1:1" ht="17" thickTop="1" thickBot="1">
      <c r="A5509" s="6"/>
    </row>
    <row r="5510" spans="1:1" ht="17" thickTop="1" thickBot="1">
      <c r="A5510" s="6"/>
    </row>
    <row r="5511" spans="1:1" ht="17" thickTop="1" thickBot="1">
      <c r="A5511" s="6"/>
    </row>
    <row r="5512" spans="1:1" ht="17" thickTop="1" thickBot="1">
      <c r="A5512" s="6"/>
    </row>
    <row r="5513" spans="1:1" ht="17" thickTop="1" thickBot="1">
      <c r="A5513" s="6"/>
    </row>
    <row r="5514" spans="1:1" ht="17" thickTop="1" thickBot="1">
      <c r="A5514" s="6"/>
    </row>
    <row r="5515" spans="1:1" ht="17" thickTop="1" thickBot="1">
      <c r="A5515" s="6"/>
    </row>
    <row r="5516" spans="1:1" ht="17" thickTop="1" thickBot="1">
      <c r="A5516" s="6"/>
    </row>
    <row r="5517" spans="1:1" ht="17" thickTop="1" thickBot="1">
      <c r="A5517" s="6"/>
    </row>
    <row r="5518" spans="1:1" ht="17" thickTop="1" thickBot="1">
      <c r="A5518" s="6"/>
    </row>
    <row r="5519" spans="1:1" ht="17" thickTop="1" thickBot="1">
      <c r="A5519" s="6"/>
    </row>
    <row r="5520" spans="1:1" ht="17" thickTop="1" thickBot="1">
      <c r="A5520" s="6"/>
    </row>
    <row r="5521" spans="1:1" ht="17" thickTop="1" thickBot="1">
      <c r="A5521" s="6"/>
    </row>
    <row r="5522" spans="1:1" ht="17" thickTop="1" thickBot="1">
      <c r="A5522" s="6"/>
    </row>
    <row r="5523" spans="1:1" ht="17" thickTop="1" thickBot="1">
      <c r="A5523" s="6"/>
    </row>
    <row r="5524" spans="1:1" ht="17" thickTop="1" thickBot="1">
      <c r="A5524" s="6"/>
    </row>
    <row r="5525" spans="1:1" ht="17" thickTop="1" thickBot="1">
      <c r="A5525" s="6"/>
    </row>
    <row r="5526" spans="1:1" ht="17" thickTop="1" thickBot="1">
      <c r="A5526" s="6"/>
    </row>
    <row r="5527" spans="1:1" ht="17" thickTop="1" thickBot="1">
      <c r="A5527" s="6"/>
    </row>
    <row r="5528" spans="1:1" ht="17" thickTop="1" thickBot="1">
      <c r="A5528" s="6"/>
    </row>
    <row r="5529" spans="1:1" ht="17" thickTop="1" thickBot="1">
      <c r="A5529" s="6"/>
    </row>
    <row r="5530" spans="1:1" ht="17" thickTop="1" thickBot="1">
      <c r="A5530" s="6"/>
    </row>
    <row r="5531" spans="1:1" ht="17" thickTop="1" thickBot="1">
      <c r="A5531" s="6"/>
    </row>
    <row r="5532" spans="1:1" ht="17" thickTop="1" thickBot="1">
      <c r="A5532" s="6"/>
    </row>
    <row r="5533" spans="1:1" ht="17" thickTop="1" thickBot="1">
      <c r="A5533" s="6"/>
    </row>
    <row r="5534" spans="1:1" ht="17" thickTop="1" thickBot="1">
      <c r="A5534" s="6"/>
    </row>
    <row r="5535" spans="1:1" ht="17" thickTop="1" thickBot="1">
      <c r="A5535" s="6"/>
    </row>
    <row r="5536" spans="1:1" ht="17" thickTop="1" thickBot="1">
      <c r="A5536" s="6"/>
    </row>
    <row r="5537" spans="1:1" ht="17" thickTop="1" thickBot="1">
      <c r="A5537" s="6"/>
    </row>
    <row r="5538" spans="1:1" ht="17" thickTop="1" thickBot="1">
      <c r="A5538" s="6"/>
    </row>
    <row r="5539" spans="1:1" ht="17" thickTop="1" thickBot="1">
      <c r="A5539" s="6"/>
    </row>
    <row r="5540" spans="1:1" ht="17" thickTop="1" thickBot="1">
      <c r="A5540" s="6"/>
    </row>
    <row r="5541" spans="1:1" ht="17" thickTop="1" thickBot="1">
      <c r="A5541" s="6"/>
    </row>
    <row r="5542" spans="1:1" ht="17" thickTop="1" thickBot="1">
      <c r="A5542" s="6"/>
    </row>
    <row r="5543" spans="1:1" ht="17" thickTop="1" thickBot="1">
      <c r="A5543" s="6"/>
    </row>
    <row r="5544" spans="1:1" ht="17" thickTop="1" thickBot="1">
      <c r="A5544" s="6"/>
    </row>
    <row r="5545" spans="1:1" ht="17" thickTop="1" thickBot="1">
      <c r="A5545" s="6"/>
    </row>
    <row r="5546" spans="1:1" ht="17" thickTop="1" thickBot="1">
      <c r="A5546" s="6"/>
    </row>
    <row r="5547" spans="1:1" ht="17" thickTop="1" thickBot="1">
      <c r="A5547" s="6"/>
    </row>
    <row r="5548" spans="1:1" ht="17" thickTop="1" thickBot="1">
      <c r="A5548" s="6"/>
    </row>
    <row r="5549" spans="1:1" ht="17" thickTop="1" thickBot="1">
      <c r="A5549" s="6"/>
    </row>
    <row r="5550" spans="1:1" ht="17" thickTop="1" thickBot="1">
      <c r="A5550" s="6"/>
    </row>
    <row r="5551" spans="1:1" ht="17" thickTop="1" thickBot="1">
      <c r="A5551" s="6"/>
    </row>
    <row r="5552" spans="1:1" ht="17" thickTop="1" thickBot="1">
      <c r="A5552" s="6"/>
    </row>
    <row r="5553" spans="1:1" ht="17" thickTop="1" thickBot="1">
      <c r="A5553" s="6"/>
    </row>
    <row r="5554" spans="1:1" ht="17" thickTop="1" thickBot="1">
      <c r="A5554" s="6"/>
    </row>
    <row r="5555" spans="1:1" ht="17" thickTop="1" thickBot="1">
      <c r="A5555" s="6"/>
    </row>
    <row r="5556" spans="1:1" ht="17" thickTop="1" thickBot="1">
      <c r="A5556" s="6"/>
    </row>
    <row r="5557" spans="1:1" ht="17" thickTop="1" thickBot="1">
      <c r="A5557" s="6"/>
    </row>
    <row r="5558" spans="1:1" ht="17" thickTop="1" thickBot="1">
      <c r="A5558" s="6"/>
    </row>
    <row r="5559" spans="1:1" ht="17" thickTop="1" thickBot="1">
      <c r="A5559" s="6"/>
    </row>
    <row r="5560" spans="1:1" ht="17" thickTop="1" thickBot="1">
      <c r="A5560" s="6"/>
    </row>
    <row r="5561" spans="1:1" ht="17" thickTop="1" thickBot="1">
      <c r="A5561" s="6"/>
    </row>
    <row r="5562" spans="1:1" ht="17" thickTop="1" thickBot="1">
      <c r="A5562" s="6"/>
    </row>
    <row r="5563" spans="1:1" ht="17" thickTop="1" thickBot="1">
      <c r="A5563" s="6"/>
    </row>
    <row r="5564" spans="1:1" ht="17" thickTop="1" thickBot="1">
      <c r="A5564" s="6"/>
    </row>
    <row r="5565" spans="1:1" ht="17" thickTop="1" thickBot="1">
      <c r="A5565" s="6"/>
    </row>
    <row r="5566" spans="1:1" ht="17" thickTop="1" thickBot="1">
      <c r="A5566" s="6"/>
    </row>
    <row r="5567" spans="1:1" ht="17" thickTop="1" thickBot="1">
      <c r="A5567" s="6"/>
    </row>
    <row r="5568" spans="1:1" ht="17" thickTop="1" thickBot="1">
      <c r="A5568" s="6"/>
    </row>
    <row r="5569" spans="1:1" ht="17" thickTop="1" thickBot="1">
      <c r="A5569" s="6"/>
    </row>
    <row r="5570" spans="1:1" ht="17" thickTop="1" thickBot="1">
      <c r="A5570" s="6"/>
    </row>
    <row r="5571" spans="1:1" ht="17" thickTop="1" thickBot="1">
      <c r="A5571" s="6"/>
    </row>
    <row r="5572" spans="1:1" ht="17" thickTop="1" thickBot="1">
      <c r="A5572" s="6"/>
    </row>
    <row r="5573" spans="1:1" ht="17" thickTop="1" thickBot="1">
      <c r="A5573" s="6"/>
    </row>
    <row r="5574" spans="1:1" ht="17" thickTop="1" thickBot="1">
      <c r="A5574" s="6"/>
    </row>
    <row r="5575" spans="1:1" ht="17" thickTop="1" thickBot="1">
      <c r="A5575" s="6"/>
    </row>
    <row r="5576" spans="1:1" ht="17" thickTop="1" thickBot="1">
      <c r="A5576" s="6"/>
    </row>
    <row r="5577" spans="1:1" ht="17" thickTop="1" thickBot="1">
      <c r="A5577" s="6"/>
    </row>
    <row r="5578" spans="1:1" ht="17" thickTop="1" thickBot="1">
      <c r="A5578" s="6"/>
    </row>
    <row r="5579" spans="1:1" ht="17" thickTop="1" thickBot="1">
      <c r="A5579" s="6"/>
    </row>
    <row r="5580" spans="1:1" ht="17" thickTop="1" thickBot="1">
      <c r="A5580" s="6"/>
    </row>
    <row r="5581" spans="1:1" ht="17" thickTop="1" thickBot="1">
      <c r="A5581" s="6"/>
    </row>
    <row r="5582" spans="1:1" ht="17" thickTop="1" thickBot="1">
      <c r="A5582" s="6"/>
    </row>
    <row r="5583" spans="1:1" ht="17" thickTop="1" thickBot="1">
      <c r="A5583" s="6"/>
    </row>
    <row r="5584" spans="1:1" ht="17" thickTop="1" thickBot="1">
      <c r="A5584" s="6"/>
    </row>
    <row r="5585" spans="1:1" ht="17" thickTop="1" thickBot="1">
      <c r="A5585" s="6"/>
    </row>
    <row r="5586" spans="1:1" ht="17" thickTop="1" thickBot="1">
      <c r="A5586" s="6"/>
    </row>
    <row r="5587" spans="1:1" ht="17" thickTop="1" thickBot="1">
      <c r="A5587" s="6"/>
    </row>
    <row r="5588" spans="1:1" ht="17" thickTop="1" thickBot="1">
      <c r="A5588" s="6"/>
    </row>
    <row r="5589" spans="1:1" ht="17" thickTop="1" thickBot="1">
      <c r="A5589" s="6"/>
    </row>
    <row r="5590" spans="1:1" ht="17" thickTop="1" thickBot="1">
      <c r="A5590" s="6"/>
    </row>
    <row r="5591" spans="1:1" ht="17" thickTop="1" thickBot="1">
      <c r="A5591" s="6"/>
    </row>
    <row r="5592" spans="1:1" ht="17" thickTop="1" thickBot="1">
      <c r="A5592" s="6"/>
    </row>
    <row r="5593" spans="1:1" ht="17" thickTop="1" thickBot="1">
      <c r="A5593" s="6"/>
    </row>
    <row r="5594" spans="1:1" ht="17" thickTop="1" thickBot="1">
      <c r="A5594" s="6"/>
    </row>
    <row r="5595" spans="1:1" ht="17" thickTop="1" thickBot="1">
      <c r="A5595" s="6"/>
    </row>
    <row r="5596" spans="1:1" ht="17" thickTop="1" thickBot="1">
      <c r="A5596" s="6"/>
    </row>
    <row r="5597" spans="1:1" ht="17" thickTop="1" thickBot="1">
      <c r="A5597" s="6"/>
    </row>
    <row r="5598" spans="1:1" ht="17" thickTop="1" thickBot="1">
      <c r="A5598" s="6"/>
    </row>
    <row r="5599" spans="1:1" ht="17" thickTop="1" thickBot="1">
      <c r="A5599" s="6"/>
    </row>
    <row r="5600" spans="1:1" ht="17" thickTop="1" thickBot="1">
      <c r="A5600" s="6"/>
    </row>
    <row r="5601" spans="1:1" ht="17" thickTop="1" thickBot="1">
      <c r="A5601" s="6"/>
    </row>
    <row r="5602" spans="1:1" ht="17" thickTop="1" thickBot="1">
      <c r="A5602" s="6"/>
    </row>
    <row r="5603" spans="1:1" ht="17" thickTop="1" thickBot="1">
      <c r="A5603" s="6"/>
    </row>
    <row r="5604" spans="1:1" ht="17" thickTop="1" thickBot="1">
      <c r="A5604" s="6"/>
    </row>
    <row r="5605" spans="1:1" ht="17" thickTop="1" thickBot="1">
      <c r="A5605" s="6"/>
    </row>
    <row r="5606" spans="1:1" ht="17" thickTop="1" thickBot="1">
      <c r="A5606" s="6"/>
    </row>
    <row r="5607" spans="1:1" ht="17" thickTop="1" thickBot="1">
      <c r="A5607" s="6"/>
    </row>
    <row r="5608" spans="1:1" ht="17" thickTop="1" thickBot="1">
      <c r="A5608" s="6"/>
    </row>
    <row r="5609" spans="1:1" ht="17" thickTop="1" thickBot="1">
      <c r="A5609" s="6"/>
    </row>
    <row r="5610" spans="1:1" ht="17" thickTop="1" thickBot="1">
      <c r="A5610" s="6"/>
    </row>
    <row r="5611" spans="1:1" ht="17" thickTop="1" thickBot="1">
      <c r="A5611" s="6"/>
    </row>
    <row r="5612" spans="1:1" ht="17" thickTop="1" thickBot="1">
      <c r="A5612" s="6"/>
    </row>
    <row r="5613" spans="1:1" ht="17" thickTop="1" thickBot="1">
      <c r="A5613" s="6"/>
    </row>
    <row r="5614" spans="1:1" ht="17" thickTop="1" thickBot="1">
      <c r="A5614" s="6"/>
    </row>
    <row r="5615" spans="1:1" ht="17" thickTop="1" thickBot="1">
      <c r="A5615" s="6"/>
    </row>
    <row r="5616" spans="1:1" ht="17" thickTop="1" thickBot="1">
      <c r="A5616" s="6"/>
    </row>
    <row r="5617" spans="1:1" ht="17" thickTop="1" thickBot="1">
      <c r="A5617" s="6"/>
    </row>
    <row r="5618" spans="1:1" ht="17" thickTop="1" thickBot="1">
      <c r="A5618" s="6"/>
    </row>
    <row r="5619" spans="1:1" ht="17" thickTop="1" thickBot="1">
      <c r="A5619" s="6"/>
    </row>
    <row r="5620" spans="1:1" ht="17" thickTop="1" thickBot="1">
      <c r="A5620" s="6"/>
    </row>
    <row r="5621" spans="1:1" ht="17" thickTop="1" thickBot="1">
      <c r="A5621" s="6"/>
    </row>
    <row r="5622" spans="1:1" ht="17" thickTop="1" thickBot="1">
      <c r="A5622" s="6"/>
    </row>
    <row r="5623" spans="1:1" ht="17" thickTop="1" thickBot="1">
      <c r="A5623" s="6"/>
    </row>
    <row r="5624" spans="1:1" ht="17" thickTop="1" thickBot="1">
      <c r="A5624" s="6"/>
    </row>
    <row r="5625" spans="1:1" ht="17" thickTop="1" thickBot="1">
      <c r="A5625" s="6"/>
    </row>
    <row r="5626" spans="1:1" ht="17" thickTop="1" thickBot="1">
      <c r="A5626" s="6"/>
    </row>
    <row r="5627" spans="1:1" ht="17" thickTop="1" thickBot="1">
      <c r="A5627" s="6"/>
    </row>
    <row r="5628" spans="1:1" ht="17" thickTop="1" thickBot="1">
      <c r="A5628" s="6"/>
    </row>
    <row r="5629" spans="1:1" ht="17" thickTop="1" thickBot="1">
      <c r="A5629" s="6"/>
    </row>
    <row r="5630" spans="1:1" ht="17" thickTop="1" thickBot="1">
      <c r="A5630" s="6"/>
    </row>
    <row r="5631" spans="1:1" ht="17" thickTop="1" thickBot="1">
      <c r="A5631" s="6"/>
    </row>
    <row r="5632" spans="1:1" ht="17" thickTop="1" thickBot="1">
      <c r="A5632" s="6"/>
    </row>
    <row r="5633" spans="1:1" ht="17" thickTop="1" thickBot="1">
      <c r="A5633" s="6"/>
    </row>
    <row r="5634" spans="1:1" ht="17" thickTop="1" thickBot="1">
      <c r="A5634" s="6"/>
    </row>
    <row r="5635" spans="1:1" ht="17" thickTop="1" thickBot="1">
      <c r="A5635" s="6"/>
    </row>
    <row r="5636" spans="1:1" ht="17" thickTop="1" thickBot="1">
      <c r="A5636" s="6"/>
    </row>
    <row r="5637" spans="1:1" ht="17" thickTop="1" thickBot="1">
      <c r="A5637" s="6"/>
    </row>
    <row r="5638" spans="1:1" ht="17" thickTop="1" thickBot="1">
      <c r="A5638" s="6"/>
    </row>
    <row r="5639" spans="1:1" ht="17" thickTop="1" thickBot="1">
      <c r="A5639" s="6"/>
    </row>
    <row r="5640" spans="1:1" ht="17" thickTop="1" thickBot="1">
      <c r="A5640" s="6"/>
    </row>
    <row r="5641" spans="1:1" ht="17" thickTop="1" thickBot="1">
      <c r="A5641" s="6"/>
    </row>
    <row r="5642" spans="1:1" ht="17" thickTop="1" thickBot="1">
      <c r="A5642" s="6"/>
    </row>
    <row r="5643" spans="1:1" ht="17" thickTop="1" thickBot="1">
      <c r="A5643" s="6"/>
    </row>
    <row r="5644" spans="1:1" ht="17" thickTop="1" thickBot="1">
      <c r="A5644" s="6"/>
    </row>
    <row r="5645" spans="1:1" ht="17" thickTop="1" thickBot="1">
      <c r="A5645" s="6"/>
    </row>
    <row r="5646" spans="1:1" ht="17" thickTop="1" thickBot="1">
      <c r="A5646" s="6"/>
    </row>
    <row r="5647" spans="1:1" ht="17" thickTop="1" thickBot="1">
      <c r="A5647" s="6"/>
    </row>
    <row r="5648" spans="1:1" ht="17" thickTop="1" thickBot="1">
      <c r="A5648" s="6"/>
    </row>
    <row r="5649" spans="1:1" ht="17" thickTop="1" thickBot="1">
      <c r="A5649" s="6"/>
    </row>
    <row r="5650" spans="1:1" ht="17" thickTop="1" thickBot="1">
      <c r="A5650" s="6"/>
    </row>
    <row r="5651" spans="1:1" ht="17" thickTop="1" thickBot="1">
      <c r="A5651" s="6"/>
    </row>
    <row r="5652" spans="1:1" ht="17" thickTop="1" thickBot="1">
      <c r="A5652" s="6"/>
    </row>
    <row r="5653" spans="1:1" ht="17" thickTop="1" thickBot="1">
      <c r="A5653" s="6"/>
    </row>
    <row r="5654" spans="1:1" ht="17" thickTop="1" thickBot="1">
      <c r="A5654" s="6"/>
    </row>
    <row r="5655" spans="1:1" ht="17" thickTop="1" thickBot="1">
      <c r="A5655" s="6"/>
    </row>
    <row r="5656" spans="1:1" ht="17" thickTop="1" thickBot="1">
      <c r="A5656" s="6"/>
    </row>
    <row r="5657" spans="1:1" ht="17" thickTop="1" thickBot="1">
      <c r="A5657" s="6"/>
    </row>
    <row r="5658" spans="1:1" ht="17" thickTop="1" thickBot="1">
      <c r="A5658" s="6"/>
    </row>
    <row r="5659" spans="1:1" ht="17" thickTop="1" thickBot="1">
      <c r="A5659" s="6"/>
    </row>
    <row r="5660" spans="1:1" ht="17" thickTop="1" thickBot="1">
      <c r="A5660" s="6"/>
    </row>
    <row r="5661" spans="1:1" ht="17" thickTop="1" thickBot="1">
      <c r="A5661" s="6"/>
    </row>
    <row r="5662" spans="1:1" ht="17" thickTop="1" thickBot="1">
      <c r="A5662" s="6"/>
    </row>
    <row r="5663" spans="1:1" ht="17" thickTop="1" thickBot="1">
      <c r="A5663" s="6"/>
    </row>
    <row r="5664" spans="1:1" ht="17" thickTop="1" thickBot="1">
      <c r="A5664" s="6"/>
    </row>
    <row r="5665" spans="1:1" ht="17" thickTop="1" thickBot="1">
      <c r="A5665" s="6"/>
    </row>
    <row r="5666" spans="1:1" ht="17" thickTop="1" thickBot="1">
      <c r="A5666" s="6"/>
    </row>
    <row r="5667" spans="1:1" ht="17" thickTop="1" thickBot="1">
      <c r="A5667" s="6"/>
    </row>
    <row r="5668" spans="1:1" ht="17" thickTop="1" thickBot="1">
      <c r="A5668" s="6"/>
    </row>
    <row r="5669" spans="1:1" ht="17" thickTop="1" thickBot="1">
      <c r="A5669" s="6"/>
    </row>
    <row r="5670" spans="1:1" ht="17" thickTop="1" thickBot="1">
      <c r="A5670" s="6"/>
    </row>
    <row r="5671" spans="1:1" ht="17" thickTop="1" thickBot="1">
      <c r="A5671" s="6"/>
    </row>
    <row r="5672" spans="1:1" ht="17" thickTop="1" thickBot="1">
      <c r="A5672" s="6"/>
    </row>
    <row r="5673" spans="1:1" ht="17" thickTop="1" thickBot="1">
      <c r="A5673" s="6"/>
    </row>
    <row r="5674" spans="1:1" ht="17" thickTop="1" thickBot="1">
      <c r="A5674" s="6"/>
    </row>
    <row r="5675" spans="1:1" ht="17" thickTop="1" thickBot="1">
      <c r="A5675" s="6"/>
    </row>
    <row r="5676" spans="1:1" ht="17" thickTop="1" thickBot="1">
      <c r="A5676" s="6"/>
    </row>
    <row r="5677" spans="1:1" ht="17" thickTop="1" thickBot="1">
      <c r="A5677" s="6"/>
    </row>
    <row r="5678" spans="1:1" ht="17" thickTop="1" thickBot="1">
      <c r="A5678" s="6"/>
    </row>
    <row r="5679" spans="1:1" ht="17" thickTop="1" thickBot="1">
      <c r="A5679" s="6"/>
    </row>
    <row r="5680" spans="1:1" ht="17" thickTop="1" thickBot="1">
      <c r="A5680" s="6"/>
    </row>
    <row r="5681" spans="1:1" ht="17" thickTop="1" thickBot="1">
      <c r="A5681" s="6"/>
    </row>
    <row r="5682" spans="1:1" ht="17" thickTop="1" thickBot="1">
      <c r="A5682" s="6"/>
    </row>
    <row r="5683" spans="1:1" ht="17" thickTop="1" thickBot="1">
      <c r="A5683" s="6"/>
    </row>
    <row r="5684" spans="1:1" ht="17" thickTop="1" thickBot="1">
      <c r="A5684" s="6"/>
    </row>
    <row r="5685" spans="1:1" ht="17" thickTop="1" thickBot="1">
      <c r="A5685" s="6"/>
    </row>
    <row r="5686" spans="1:1" ht="17" thickTop="1" thickBot="1">
      <c r="A5686" s="6"/>
    </row>
    <row r="5687" spans="1:1" ht="17" thickTop="1" thickBot="1">
      <c r="A5687" s="6"/>
    </row>
    <row r="5688" spans="1:1" ht="17" thickTop="1" thickBot="1">
      <c r="A5688" s="6"/>
    </row>
    <row r="5689" spans="1:1" ht="17" thickTop="1" thickBot="1">
      <c r="A5689" s="6"/>
    </row>
    <row r="5690" spans="1:1" ht="17" thickTop="1" thickBot="1">
      <c r="A5690" s="6"/>
    </row>
    <row r="5691" spans="1:1" ht="17" thickTop="1" thickBot="1">
      <c r="A5691" s="6"/>
    </row>
    <row r="5692" spans="1:1" ht="17" thickTop="1" thickBot="1">
      <c r="A5692" s="6"/>
    </row>
    <row r="5693" spans="1:1" ht="17" thickTop="1" thickBot="1">
      <c r="A5693" s="6"/>
    </row>
    <row r="5694" spans="1:1" ht="17" thickTop="1" thickBot="1">
      <c r="A5694" s="6"/>
    </row>
    <row r="5695" spans="1:1" ht="17" thickTop="1" thickBot="1">
      <c r="A5695" s="6"/>
    </row>
    <row r="5696" spans="1:1" ht="17" thickTop="1" thickBot="1">
      <c r="A5696" s="6"/>
    </row>
    <row r="5697" spans="1:1" ht="17" thickTop="1" thickBot="1">
      <c r="A5697" s="6"/>
    </row>
    <row r="5698" spans="1:1" ht="17" thickTop="1" thickBot="1">
      <c r="A5698" s="6"/>
    </row>
    <row r="5699" spans="1:1" ht="17" thickTop="1" thickBot="1">
      <c r="A5699" s="6"/>
    </row>
    <row r="5700" spans="1:1" ht="17" thickTop="1" thickBot="1">
      <c r="A5700" s="6"/>
    </row>
    <row r="5701" spans="1:1" ht="17" thickTop="1" thickBot="1">
      <c r="A5701" s="6"/>
    </row>
    <row r="5702" spans="1:1" ht="17" thickTop="1" thickBot="1">
      <c r="A5702" s="6"/>
    </row>
    <row r="5703" spans="1:1" ht="17" thickTop="1" thickBot="1">
      <c r="A5703" s="6"/>
    </row>
    <row r="5704" spans="1:1" ht="17" thickTop="1" thickBot="1">
      <c r="A5704" s="6"/>
    </row>
    <row r="5705" spans="1:1" ht="17" thickTop="1" thickBot="1">
      <c r="A5705" s="6"/>
    </row>
    <row r="5706" spans="1:1" ht="17" thickTop="1" thickBot="1">
      <c r="A5706" s="6"/>
    </row>
    <row r="5707" spans="1:1" ht="17" thickTop="1" thickBot="1">
      <c r="A5707" s="6"/>
    </row>
    <row r="5708" spans="1:1" ht="17" thickTop="1" thickBot="1">
      <c r="A5708" s="6"/>
    </row>
    <row r="5709" spans="1:1" ht="17" thickTop="1" thickBot="1">
      <c r="A5709" s="6"/>
    </row>
    <row r="5710" spans="1:1" ht="17" thickTop="1" thickBot="1">
      <c r="A5710" s="6"/>
    </row>
    <row r="5711" spans="1:1" ht="17" thickTop="1" thickBot="1">
      <c r="A5711" s="6"/>
    </row>
    <row r="5712" spans="1:1" ht="17" thickTop="1" thickBot="1">
      <c r="A5712" s="6"/>
    </row>
    <row r="5713" spans="1:1" ht="17" thickTop="1" thickBot="1">
      <c r="A5713" s="6"/>
    </row>
    <row r="5714" spans="1:1" ht="17" thickTop="1" thickBot="1">
      <c r="A5714" s="6"/>
    </row>
    <row r="5715" spans="1:1" ht="17" thickTop="1" thickBot="1">
      <c r="A5715" s="6"/>
    </row>
    <row r="5716" spans="1:1" ht="17" thickTop="1" thickBot="1">
      <c r="A5716" s="6"/>
    </row>
    <row r="5717" spans="1:1" ht="17" thickTop="1" thickBot="1">
      <c r="A5717" s="6"/>
    </row>
    <row r="5718" spans="1:1" ht="17" thickTop="1" thickBot="1">
      <c r="A5718" s="6"/>
    </row>
    <row r="5719" spans="1:1" ht="17" thickTop="1" thickBot="1">
      <c r="A5719" s="6"/>
    </row>
    <row r="5720" spans="1:1" ht="17" thickTop="1" thickBot="1">
      <c r="A5720" s="6"/>
    </row>
    <row r="5721" spans="1:1" ht="17" thickTop="1" thickBot="1">
      <c r="A5721" s="6"/>
    </row>
    <row r="5722" spans="1:1" ht="17" thickTop="1" thickBot="1">
      <c r="A5722" s="6"/>
    </row>
    <row r="5723" spans="1:1" ht="17" thickTop="1" thickBot="1">
      <c r="A5723" s="6"/>
    </row>
    <row r="5724" spans="1:1" ht="17" thickTop="1" thickBot="1">
      <c r="A5724" s="6"/>
    </row>
    <row r="5725" spans="1:1" ht="17" thickTop="1" thickBot="1">
      <c r="A5725" s="6"/>
    </row>
    <row r="5726" spans="1:1" ht="17" thickTop="1" thickBot="1">
      <c r="A5726" s="6"/>
    </row>
    <row r="5727" spans="1:1" ht="17" thickTop="1" thickBot="1">
      <c r="A5727" s="6"/>
    </row>
    <row r="5728" spans="1:1" ht="17" thickTop="1" thickBot="1">
      <c r="A5728" s="6"/>
    </row>
    <row r="5729" spans="1:1" ht="17" thickTop="1" thickBot="1">
      <c r="A5729" s="6"/>
    </row>
    <row r="5730" spans="1:1" ht="17" thickTop="1" thickBot="1">
      <c r="A5730" s="6"/>
    </row>
    <row r="5731" spans="1:1" ht="17" thickTop="1" thickBot="1">
      <c r="A5731" s="6"/>
    </row>
    <row r="5732" spans="1:1" ht="17" thickTop="1" thickBot="1">
      <c r="A5732" s="6"/>
    </row>
    <row r="5733" spans="1:1" ht="17" thickTop="1" thickBot="1">
      <c r="A5733" s="6"/>
    </row>
    <row r="5734" spans="1:1" ht="17" thickTop="1" thickBot="1">
      <c r="A5734" s="6"/>
    </row>
    <row r="5735" spans="1:1" ht="17" thickTop="1" thickBot="1">
      <c r="A5735" s="6"/>
    </row>
    <row r="5736" spans="1:1" ht="17" thickTop="1" thickBot="1">
      <c r="A5736" s="6"/>
    </row>
    <row r="5737" spans="1:1" ht="17" thickTop="1" thickBot="1">
      <c r="A5737" s="6"/>
    </row>
    <row r="5738" spans="1:1" ht="17" thickTop="1" thickBot="1">
      <c r="A5738" s="6"/>
    </row>
    <row r="5739" spans="1:1" ht="17" thickTop="1" thickBot="1">
      <c r="A5739" s="6"/>
    </row>
    <row r="5740" spans="1:1" ht="17" thickTop="1" thickBot="1">
      <c r="A5740" s="6"/>
    </row>
    <row r="5741" spans="1:1" ht="17" thickTop="1" thickBot="1">
      <c r="A5741" s="6"/>
    </row>
    <row r="5742" spans="1:1" ht="17" thickTop="1" thickBot="1">
      <c r="A5742" s="6"/>
    </row>
    <row r="5743" spans="1:1" ht="17" thickTop="1" thickBot="1">
      <c r="A5743" s="6"/>
    </row>
    <row r="5744" spans="1:1" ht="17" thickTop="1" thickBot="1">
      <c r="A5744" s="6"/>
    </row>
    <row r="5745" spans="1:1" ht="17" thickTop="1" thickBot="1">
      <c r="A5745" s="6"/>
    </row>
    <row r="5746" spans="1:1" ht="17" thickTop="1" thickBot="1">
      <c r="A5746" s="6"/>
    </row>
    <row r="5747" spans="1:1" ht="17" thickTop="1" thickBot="1">
      <c r="A5747" s="6"/>
    </row>
    <row r="5748" spans="1:1" ht="17" thickTop="1" thickBot="1">
      <c r="A5748" s="6"/>
    </row>
    <row r="5749" spans="1:1" ht="17" thickTop="1" thickBot="1">
      <c r="A5749" s="6"/>
    </row>
    <row r="5750" spans="1:1" ht="17" thickTop="1" thickBot="1">
      <c r="A5750" s="6"/>
    </row>
    <row r="5751" spans="1:1" ht="17" thickTop="1" thickBot="1">
      <c r="A5751" s="6"/>
    </row>
    <row r="5752" spans="1:1" ht="17" thickTop="1" thickBot="1">
      <c r="A5752" s="6"/>
    </row>
    <row r="5753" spans="1:1" ht="17" thickTop="1" thickBot="1">
      <c r="A5753" s="6"/>
    </row>
    <row r="5754" spans="1:1" ht="17" thickTop="1" thickBot="1">
      <c r="A5754" s="6"/>
    </row>
    <row r="5755" spans="1:1" ht="17" thickTop="1" thickBot="1">
      <c r="A5755" s="6"/>
    </row>
    <row r="5756" spans="1:1" ht="17" thickTop="1" thickBot="1">
      <c r="A5756" s="6"/>
    </row>
    <row r="5757" spans="1:1" ht="17" thickTop="1" thickBot="1">
      <c r="A5757" s="6"/>
    </row>
    <row r="5758" spans="1:1" ht="17" thickTop="1" thickBot="1">
      <c r="A5758" s="6"/>
    </row>
    <row r="5759" spans="1:1" ht="17" thickTop="1" thickBot="1">
      <c r="A5759" s="6"/>
    </row>
    <row r="5760" spans="1:1" ht="17" thickTop="1" thickBot="1">
      <c r="A5760" s="6"/>
    </row>
    <row r="5761" spans="1:1" ht="17" thickTop="1" thickBot="1">
      <c r="A5761" s="6"/>
    </row>
    <row r="5762" spans="1:1" ht="17" thickTop="1" thickBot="1">
      <c r="A5762" s="6"/>
    </row>
    <row r="5763" spans="1:1" ht="17" thickTop="1" thickBot="1">
      <c r="A5763" s="6"/>
    </row>
    <row r="5764" spans="1:1" ht="17" thickTop="1" thickBot="1">
      <c r="A5764" s="6"/>
    </row>
    <row r="5765" spans="1:1" ht="17" thickTop="1" thickBot="1">
      <c r="A5765" s="6"/>
    </row>
    <row r="5766" spans="1:1" ht="17" thickTop="1" thickBot="1">
      <c r="A5766" s="6"/>
    </row>
    <row r="5767" spans="1:1" ht="17" thickTop="1" thickBot="1">
      <c r="A5767" s="6"/>
    </row>
    <row r="5768" spans="1:1" ht="17" thickTop="1" thickBot="1">
      <c r="A5768" s="6"/>
    </row>
    <row r="5769" spans="1:1" ht="17" thickTop="1" thickBot="1">
      <c r="A5769" s="6"/>
    </row>
    <row r="5770" spans="1:1" ht="17" thickTop="1" thickBot="1">
      <c r="A5770" s="6"/>
    </row>
    <row r="5771" spans="1:1" ht="17" thickTop="1" thickBot="1">
      <c r="A5771" s="6"/>
    </row>
    <row r="5772" spans="1:1" ht="17" thickTop="1" thickBot="1">
      <c r="A5772" s="6"/>
    </row>
    <row r="5773" spans="1:1" ht="17" thickTop="1" thickBot="1">
      <c r="A5773" s="6"/>
    </row>
    <row r="5774" spans="1:1" ht="17" thickTop="1" thickBot="1">
      <c r="A5774" s="6"/>
    </row>
    <row r="5775" spans="1:1" ht="17" thickTop="1" thickBot="1">
      <c r="A5775" s="6"/>
    </row>
    <row r="5776" spans="1:1" ht="17" thickTop="1" thickBot="1">
      <c r="A5776" s="6"/>
    </row>
    <row r="5777" spans="1:1" ht="17" thickTop="1" thickBot="1">
      <c r="A5777" s="6"/>
    </row>
    <row r="5778" spans="1:1" ht="17" thickTop="1" thickBot="1">
      <c r="A5778" s="6"/>
    </row>
    <row r="5779" spans="1:1" ht="17" thickTop="1" thickBot="1">
      <c r="A5779" s="6"/>
    </row>
    <row r="5780" spans="1:1" ht="17" thickTop="1" thickBot="1">
      <c r="A5780" s="6"/>
    </row>
    <row r="5781" spans="1:1" ht="17" thickTop="1" thickBot="1">
      <c r="A5781" s="6"/>
    </row>
    <row r="5782" spans="1:1" ht="17" thickTop="1" thickBot="1">
      <c r="A5782" s="6"/>
    </row>
    <row r="5783" spans="1:1" ht="17" thickTop="1" thickBot="1">
      <c r="A5783" s="6"/>
    </row>
    <row r="5784" spans="1:1" ht="17" thickTop="1" thickBot="1">
      <c r="A5784" s="6"/>
    </row>
    <row r="5785" spans="1:1" ht="17" thickTop="1" thickBot="1">
      <c r="A5785" s="6"/>
    </row>
    <row r="5786" spans="1:1" ht="17" thickTop="1" thickBot="1">
      <c r="A5786" s="6"/>
    </row>
    <row r="5787" spans="1:1" ht="17" thickTop="1" thickBot="1">
      <c r="A5787" s="6"/>
    </row>
    <row r="5788" spans="1:1" ht="17" thickTop="1" thickBot="1">
      <c r="A5788" s="6"/>
    </row>
    <row r="5789" spans="1:1" ht="17" thickTop="1" thickBot="1">
      <c r="A5789" s="6"/>
    </row>
    <row r="5790" spans="1:1" ht="17" thickTop="1" thickBot="1">
      <c r="A5790" s="6"/>
    </row>
    <row r="5791" spans="1:1" ht="17" thickTop="1" thickBot="1">
      <c r="A5791" s="6"/>
    </row>
    <row r="5792" spans="1:1" ht="17" thickTop="1" thickBot="1">
      <c r="A5792" s="6"/>
    </row>
    <row r="5793" spans="1:1" ht="17" thickTop="1" thickBot="1">
      <c r="A5793" s="6"/>
    </row>
    <row r="5794" spans="1:1" ht="17" thickTop="1" thickBot="1">
      <c r="A5794" s="6"/>
    </row>
    <row r="5795" spans="1:1" ht="17" thickTop="1" thickBot="1">
      <c r="A5795" s="6"/>
    </row>
    <row r="5796" spans="1:1" ht="17" thickTop="1" thickBot="1">
      <c r="A5796" s="6"/>
    </row>
    <row r="5797" spans="1:1" ht="17" thickTop="1" thickBot="1">
      <c r="A5797" s="6"/>
    </row>
    <row r="5798" spans="1:1" ht="17" thickTop="1" thickBot="1">
      <c r="A5798" s="6"/>
    </row>
    <row r="5799" spans="1:1" ht="17" thickTop="1" thickBot="1">
      <c r="A5799" s="6"/>
    </row>
    <row r="5800" spans="1:1" ht="17" thickTop="1" thickBot="1">
      <c r="A5800" s="6"/>
    </row>
    <row r="5801" spans="1:1" ht="17" thickTop="1" thickBot="1">
      <c r="A5801" s="6"/>
    </row>
    <row r="5802" spans="1:1" ht="17" thickTop="1" thickBot="1">
      <c r="A5802" s="6"/>
    </row>
    <row r="5803" spans="1:1" ht="17" thickTop="1" thickBot="1">
      <c r="A5803" s="6"/>
    </row>
    <row r="5804" spans="1:1" ht="17" thickTop="1" thickBot="1">
      <c r="A5804" s="6"/>
    </row>
    <row r="5805" spans="1:1" ht="17" thickTop="1" thickBot="1">
      <c r="A5805" s="6"/>
    </row>
    <row r="5806" spans="1:1" ht="17" thickTop="1" thickBot="1">
      <c r="A5806" s="6"/>
    </row>
    <row r="5807" spans="1:1" ht="17" thickTop="1" thickBot="1">
      <c r="A5807" s="6"/>
    </row>
    <row r="5808" spans="1:1" ht="17" thickTop="1" thickBot="1">
      <c r="A5808" s="6"/>
    </row>
    <row r="5809" spans="1:1" ht="17" thickTop="1" thickBot="1">
      <c r="A5809" s="6"/>
    </row>
    <row r="5810" spans="1:1" ht="17" thickTop="1" thickBot="1">
      <c r="A5810" s="6"/>
    </row>
    <row r="5811" spans="1:1" ht="17" thickTop="1" thickBot="1">
      <c r="A5811" s="6"/>
    </row>
    <row r="5812" spans="1:1" ht="17" thickTop="1" thickBot="1">
      <c r="A5812" s="6"/>
    </row>
    <row r="5813" spans="1:1" ht="17" thickTop="1" thickBot="1">
      <c r="A5813" s="6"/>
    </row>
    <row r="5814" spans="1:1" ht="17" thickTop="1" thickBot="1">
      <c r="A5814" s="6"/>
    </row>
    <row r="5815" spans="1:1" ht="17" thickTop="1" thickBot="1">
      <c r="A5815" s="6"/>
    </row>
    <row r="5816" spans="1:1" ht="17" thickTop="1" thickBot="1">
      <c r="A5816" s="6"/>
    </row>
    <row r="5817" spans="1:1" ht="17" thickTop="1" thickBot="1">
      <c r="A5817" s="6"/>
    </row>
    <row r="5818" spans="1:1" ht="17" thickTop="1" thickBot="1">
      <c r="A5818" s="6"/>
    </row>
    <row r="5819" spans="1:1" ht="17" thickTop="1" thickBot="1">
      <c r="A5819" s="6"/>
    </row>
    <row r="5820" spans="1:1" ht="17" thickTop="1" thickBot="1">
      <c r="A5820" s="6"/>
    </row>
    <row r="5821" spans="1:1" ht="17" thickTop="1" thickBot="1">
      <c r="A5821" s="6"/>
    </row>
    <row r="5822" spans="1:1" ht="17" thickTop="1" thickBot="1">
      <c r="A5822" s="6"/>
    </row>
    <row r="5823" spans="1:1" ht="17" thickTop="1" thickBot="1">
      <c r="A5823" s="6"/>
    </row>
    <row r="5824" spans="1:1" ht="17" thickTop="1" thickBot="1">
      <c r="A5824" s="6"/>
    </row>
    <row r="5825" spans="1:1" ht="17" thickTop="1" thickBot="1">
      <c r="A5825" s="6"/>
    </row>
    <row r="5826" spans="1:1" ht="17" thickTop="1" thickBot="1">
      <c r="A5826" s="6"/>
    </row>
    <row r="5827" spans="1:1" ht="17" thickTop="1" thickBot="1">
      <c r="A5827" s="6"/>
    </row>
    <row r="5828" spans="1:1" ht="17" thickTop="1" thickBot="1">
      <c r="A5828" s="6"/>
    </row>
    <row r="5829" spans="1:1" ht="17" thickTop="1" thickBot="1">
      <c r="A5829" s="6"/>
    </row>
    <row r="5830" spans="1:1" ht="17" thickTop="1" thickBot="1">
      <c r="A5830" s="6"/>
    </row>
    <row r="5831" spans="1:1" ht="17" thickTop="1" thickBot="1">
      <c r="A5831" s="6"/>
    </row>
    <row r="5832" spans="1:1" ht="17" thickTop="1" thickBot="1">
      <c r="A5832" s="6"/>
    </row>
    <row r="5833" spans="1:1" ht="17" thickTop="1" thickBot="1">
      <c r="A5833" s="6"/>
    </row>
    <row r="5834" spans="1:1" ht="17" thickTop="1" thickBot="1">
      <c r="A5834" s="6"/>
    </row>
    <row r="5835" spans="1:1" ht="17" thickTop="1" thickBot="1">
      <c r="A5835" s="6"/>
    </row>
    <row r="5836" spans="1:1" ht="17" thickTop="1" thickBot="1">
      <c r="A5836" s="6"/>
    </row>
    <row r="5837" spans="1:1" ht="17" thickTop="1" thickBot="1">
      <c r="A5837" s="6"/>
    </row>
    <row r="5838" spans="1:1" ht="17" thickTop="1" thickBot="1">
      <c r="A5838" s="6"/>
    </row>
    <row r="5839" spans="1:1" ht="17" thickTop="1" thickBot="1">
      <c r="A5839" s="6"/>
    </row>
    <row r="5840" spans="1:1" ht="17" thickTop="1" thickBot="1">
      <c r="A5840" s="6"/>
    </row>
    <row r="5841" spans="1:1" ht="17" thickTop="1" thickBot="1">
      <c r="A5841" s="6"/>
    </row>
    <row r="5842" spans="1:1" ht="17" thickTop="1" thickBot="1">
      <c r="A5842" s="6"/>
    </row>
    <row r="5843" spans="1:1" ht="17" thickTop="1" thickBot="1">
      <c r="A5843" s="6"/>
    </row>
    <row r="5844" spans="1:1" ht="17" thickTop="1" thickBot="1">
      <c r="A5844" s="6"/>
    </row>
    <row r="5845" spans="1:1" ht="17" thickTop="1" thickBot="1">
      <c r="A5845" s="6"/>
    </row>
    <row r="5846" spans="1:1" ht="17" thickTop="1" thickBot="1">
      <c r="A5846" s="6"/>
    </row>
    <row r="5847" spans="1:1" ht="17" thickTop="1" thickBot="1">
      <c r="A5847" s="6"/>
    </row>
    <row r="5848" spans="1:1" ht="17" thickTop="1" thickBot="1">
      <c r="A5848" s="6"/>
    </row>
    <row r="5849" spans="1:1" ht="17" thickTop="1" thickBot="1">
      <c r="A5849" s="6"/>
    </row>
    <row r="5850" spans="1:1" ht="17" thickTop="1" thickBot="1">
      <c r="A5850" s="6"/>
    </row>
    <row r="5851" spans="1:1" ht="17" thickTop="1" thickBot="1">
      <c r="A5851" s="6"/>
    </row>
    <row r="5852" spans="1:1" ht="17" thickTop="1" thickBot="1">
      <c r="A5852" s="6"/>
    </row>
    <row r="5853" spans="1:1" ht="17" thickTop="1" thickBot="1">
      <c r="A5853" s="6"/>
    </row>
    <row r="5854" spans="1:1" ht="17" thickTop="1" thickBot="1">
      <c r="A5854" s="6"/>
    </row>
    <row r="5855" spans="1:1" ht="17" thickTop="1" thickBot="1">
      <c r="A5855" s="6"/>
    </row>
    <row r="5856" spans="1:1" ht="17" thickTop="1" thickBot="1">
      <c r="A5856" s="6"/>
    </row>
    <row r="5857" spans="1:1" ht="17" thickTop="1" thickBot="1">
      <c r="A5857" s="6"/>
    </row>
    <row r="5858" spans="1:1" ht="17" thickTop="1" thickBot="1">
      <c r="A5858" s="6"/>
    </row>
    <row r="5859" spans="1:1" ht="17" thickTop="1" thickBot="1">
      <c r="A5859" s="6"/>
    </row>
    <row r="5860" spans="1:1" ht="17" thickTop="1" thickBot="1">
      <c r="A5860" s="6"/>
    </row>
    <row r="5861" spans="1:1" ht="17" thickTop="1" thickBot="1">
      <c r="A5861" s="6"/>
    </row>
    <row r="5862" spans="1:1" ht="17" thickTop="1" thickBot="1">
      <c r="A5862" s="6"/>
    </row>
    <row r="5863" spans="1:1" ht="17" thickTop="1" thickBot="1">
      <c r="A5863" s="6"/>
    </row>
    <row r="5864" spans="1:1" ht="17" thickTop="1" thickBot="1">
      <c r="A5864" s="6"/>
    </row>
    <row r="5865" spans="1:1" ht="17" thickTop="1" thickBot="1">
      <c r="A5865" s="6"/>
    </row>
    <row r="5866" spans="1:1" ht="17" thickTop="1" thickBot="1">
      <c r="A5866" s="6"/>
    </row>
    <row r="5867" spans="1:1" ht="17" thickTop="1" thickBot="1">
      <c r="A5867" s="6"/>
    </row>
    <row r="5868" spans="1:1" ht="17" thickTop="1" thickBot="1">
      <c r="A5868" s="6"/>
    </row>
    <row r="5869" spans="1:1" ht="17" thickTop="1" thickBot="1">
      <c r="A5869" s="6"/>
    </row>
    <row r="5870" spans="1:1" ht="17" thickTop="1" thickBot="1">
      <c r="A5870" s="6"/>
    </row>
    <row r="5871" spans="1:1" ht="17" thickTop="1" thickBot="1">
      <c r="A5871" s="6"/>
    </row>
    <row r="5872" spans="1:1" ht="17" thickTop="1" thickBot="1">
      <c r="A5872" s="6"/>
    </row>
    <row r="5873" spans="1:1" ht="17" thickTop="1" thickBot="1">
      <c r="A5873" s="6"/>
    </row>
    <row r="5874" spans="1:1" ht="17" thickTop="1" thickBot="1">
      <c r="A5874" s="6"/>
    </row>
    <row r="5875" spans="1:1" ht="17" thickTop="1" thickBot="1">
      <c r="A5875" s="6"/>
    </row>
    <row r="5876" spans="1:1" ht="17" thickTop="1" thickBot="1">
      <c r="A5876" s="6"/>
    </row>
    <row r="5877" spans="1:1" ht="17" thickTop="1" thickBot="1">
      <c r="A5877" s="6"/>
    </row>
    <row r="5878" spans="1:1" ht="17" thickTop="1" thickBot="1">
      <c r="A5878" s="6"/>
    </row>
    <row r="5879" spans="1:1" ht="17" thickTop="1" thickBot="1">
      <c r="A5879" s="6"/>
    </row>
    <row r="5880" spans="1:1" ht="17" thickTop="1" thickBot="1">
      <c r="A5880" s="6"/>
    </row>
    <row r="5881" spans="1:1" ht="17" thickTop="1" thickBot="1">
      <c r="A5881" s="6"/>
    </row>
    <row r="5882" spans="1:1" ht="17" thickTop="1" thickBot="1">
      <c r="A5882" s="6"/>
    </row>
    <row r="5883" spans="1:1" ht="17" thickTop="1" thickBot="1">
      <c r="A5883" s="6"/>
    </row>
    <row r="5884" spans="1:1" ht="17" thickTop="1" thickBot="1">
      <c r="A5884" s="6"/>
    </row>
    <row r="5885" spans="1:1" ht="17" thickTop="1" thickBot="1">
      <c r="A5885" s="6"/>
    </row>
    <row r="5886" spans="1:1" ht="17" thickTop="1" thickBot="1">
      <c r="A5886" s="6"/>
    </row>
    <row r="5887" spans="1:1" ht="17" thickTop="1" thickBot="1">
      <c r="A5887" s="6"/>
    </row>
    <row r="5888" spans="1:1" ht="17" thickTop="1" thickBot="1">
      <c r="A5888" s="6"/>
    </row>
    <row r="5889" spans="1:1" ht="17" thickTop="1" thickBot="1">
      <c r="A5889" s="6"/>
    </row>
    <row r="5890" spans="1:1" ht="17" thickTop="1" thickBot="1">
      <c r="A5890" s="6"/>
    </row>
    <row r="5891" spans="1:1" ht="17" thickTop="1" thickBot="1">
      <c r="A5891" s="6"/>
    </row>
    <row r="5892" spans="1:1" ht="17" thickTop="1" thickBot="1">
      <c r="A5892" s="6"/>
    </row>
    <row r="5893" spans="1:1" ht="17" thickTop="1" thickBot="1">
      <c r="A5893" s="6"/>
    </row>
    <row r="5894" spans="1:1" ht="17" thickTop="1" thickBot="1">
      <c r="A5894" s="6"/>
    </row>
    <row r="5895" spans="1:1" ht="17" thickTop="1" thickBot="1">
      <c r="A5895" s="6"/>
    </row>
    <row r="5896" spans="1:1" ht="17" thickTop="1" thickBot="1">
      <c r="A5896" s="6"/>
    </row>
    <row r="5897" spans="1:1" ht="17" thickTop="1" thickBot="1">
      <c r="A5897" s="6"/>
    </row>
    <row r="5898" spans="1:1" ht="17" thickTop="1" thickBot="1">
      <c r="A5898" s="6"/>
    </row>
    <row r="5899" spans="1:1" ht="17" thickTop="1" thickBot="1">
      <c r="A5899" s="6"/>
    </row>
    <row r="5900" spans="1:1" ht="17" thickTop="1" thickBot="1">
      <c r="A5900" s="6"/>
    </row>
    <row r="5901" spans="1:1" ht="17" thickTop="1" thickBot="1">
      <c r="A5901" s="6"/>
    </row>
    <row r="5902" spans="1:1" ht="17" thickTop="1" thickBot="1">
      <c r="A5902" s="6"/>
    </row>
    <row r="5903" spans="1:1" ht="17" thickTop="1" thickBot="1">
      <c r="A5903" s="6"/>
    </row>
    <row r="5904" spans="1:1" ht="17" thickTop="1" thickBot="1">
      <c r="A5904" s="6"/>
    </row>
    <row r="5905" spans="1:1" ht="17" thickTop="1" thickBot="1">
      <c r="A5905" s="6"/>
    </row>
    <row r="5906" spans="1:1" ht="17" thickTop="1" thickBot="1">
      <c r="A5906" s="6"/>
    </row>
    <row r="5907" spans="1:1" ht="17" thickTop="1" thickBot="1">
      <c r="A5907" s="6"/>
    </row>
    <row r="5908" spans="1:1" ht="17" thickTop="1" thickBot="1">
      <c r="A5908" s="6"/>
    </row>
    <row r="5909" spans="1:1" ht="17" thickTop="1" thickBot="1">
      <c r="A5909" s="6"/>
    </row>
    <row r="5910" spans="1:1" ht="17" thickTop="1" thickBot="1">
      <c r="A5910" s="6"/>
    </row>
    <row r="5911" spans="1:1" ht="17" thickTop="1" thickBot="1">
      <c r="A5911" s="6"/>
    </row>
    <row r="5912" spans="1:1" ht="17" thickTop="1" thickBot="1">
      <c r="A5912" s="6"/>
    </row>
    <row r="5913" spans="1:1" ht="17" thickTop="1" thickBot="1">
      <c r="A5913" s="6"/>
    </row>
    <row r="5914" spans="1:1" ht="17" thickTop="1" thickBot="1">
      <c r="A5914" s="6"/>
    </row>
    <row r="5915" spans="1:1" ht="17" thickTop="1" thickBot="1">
      <c r="A5915" s="6"/>
    </row>
    <row r="5916" spans="1:1" ht="17" thickTop="1" thickBot="1">
      <c r="A5916" s="6"/>
    </row>
    <row r="5917" spans="1:1" ht="17" thickTop="1" thickBot="1">
      <c r="A5917" s="6"/>
    </row>
    <row r="5918" spans="1:1" ht="17" thickTop="1" thickBot="1">
      <c r="A5918" s="6"/>
    </row>
    <row r="5919" spans="1:1" ht="17" thickTop="1" thickBot="1">
      <c r="A5919" s="6"/>
    </row>
    <row r="5920" spans="1:1" ht="17" thickTop="1" thickBot="1">
      <c r="A5920" s="6"/>
    </row>
    <row r="5921" spans="1:1" ht="17" thickTop="1" thickBot="1">
      <c r="A5921" s="6"/>
    </row>
    <row r="5922" spans="1:1" ht="17" thickTop="1" thickBot="1">
      <c r="A5922" s="6"/>
    </row>
    <row r="5923" spans="1:1" ht="17" thickTop="1" thickBot="1">
      <c r="A5923" s="6"/>
    </row>
    <row r="5924" spans="1:1" ht="17" thickTop="1" thickBot="1">
      <c r="A5924" s="6"/>
    </row>
    <row r="5925" spans="1:1" ht="17" thickTop="1" thickBot="1">
      <c r="A5925" s="6"/>
    </row>
    <row r="5926" spans="1:1" ht="17" thickTop="1" thickBot="1">
      <c r="A5926" s="6"/>
    </row>
    <row r="5927" spans="1:1" ht="17" thickTop="1" thickBot="1">
      <c r="A5927" s="6"/>
    </row>
    <row r="5928" spans="1:1" ht="17" thickTop="1" thickBot="1">
      <c r="A5928" s="6"/>
    </row>
    <row r="5929" spans="1:1" ht="17" thickTop="1" thickBot="1">
      <c r="A5929" s="6"/>
    </row>
    <row r="5930" spans="1:1" ht="17" thickTop="1" thickBot="1">
      <c r="A5930" s="6"/>
    </row>
    <row r="5931" spans="1:1" ht="17" thickTop="1" thickBot="1">
      <c r="A5931" s="6"/>
    </row>
    <row r="5932" spans="1:1" ht="17" thickTop="1" thickBot="1">
      <c r="A5932" s="6"/>
    </row>
    <row r="5933" spans="1:1" ht="17" thickTop="1" thickBot="1">
      <c r="A5933" s="6"/>
    </row>
    <row r="5934" spans="1:1" ht="17" thickTop="1" thickBot="1">
      <c r="A5934" s="6"/>
    </row>
    <row r="5935" spans="1:1" ht="17" thickTop="1" thickBot="1">
      <c r="A5935" s="6"/>
    </row>
    <row r="5936" spans="1:1" ht="17" thickTop="1" thickBot="1">
      <c r="A5936" s="6"/>
    </row>
    <row r="5937" spans="1:1" ht="17" thickTop="1" thickBot="1">
      <c r="A5937" s="6"/>
    </row>
    <row r="5938" spans="1:1" ht="17" thickTop="1" thickBot="1">
      <c r="A5938" s="6"/>
    </row>
    <row r="5939" spans="1:1" ht="17" thickTop="1" thickBot="1">
      <c r="A5939" s="6"/>
    </row>
    <row r="5940" spans="1:1" ht="17" thickTop="1" thickBot="1">
      <c r="A5940" s="6"/>
    </row>
    <row r="5941" spans="1:1" ht="17" thickTop="1" thickBot="1">
      <c r="A5941" s="6"/>
    </row>
    <row r="5942" spans="1:1" ht="17" thickTop="1" thickBot="1">
      <c r="A5942" s="6"/>
    </row>
    <row r="5943" spans="1:1" ht="17" thickTop="1" thickBot="1">
      <c r="A5943" s="6"/>
    </row>
    <row r="5944" spans="1:1" ht="17" thickTop="1" thickBot="1">
      <c r="A5944" s="6"/>
    </row>
    <row r="5945" spans="1:1" ht="17" thickTop="1" thickBot="1">
      <c r="A5945" s="6"/>
    </row>
    <row r="5946" spans="1:1" ht="17" thickTop="1" thickBot="1">
      <c r="A5946" s="6"/>
    </row>
    <row r="5947" spans="1:1" ht="17" thickTop="1" thickBot="1">
      <c r="A5947" s="6"/>
    </row>
    <row r="5948" spans="1:1" ht="17" thickTop="1" thickBot="1">
      <c r="A5948" s="6"/>
    </row>
    <row r="5949" spans="1:1" ht="17" thickTop="1" thickBot="1">
      <c r="A5949" s="6"/>
    </row>
    <row r="5950" spans="1:1" ht="17" thickTop="1" thickBot="1">
      <c r="A5950" s="6"/>
    </row>
    <row r="5951" spans="1:1" ht="17" thickTop="1" thickBot="1">
      <c r="A5951" s="6"/>
    </row>
    <row r="5952" spans="1:1" ht="17" thickTop="1" thickBot="1">
      <c r="A5952" s="6"/>
    </row>
    <row r="5953" spans="1:1" ht="17" thickTop="1" thickBot="1">
      <c r="A5953" s="6"/>
    </row>
    <row r="5954" spans="1:1" ht="17" thickTop="1" thickBot="1">
      <c r="A5954" s="6"/>
    </row>
    <row r="5955" spans="1:1" ht="17" thickTop="1" thickBot="1">
      <c r="A5955" s="6"/>
    </row>
    <row r="5956" spans="1:1" ht="17" thickTop="1" thickBot="1">
      <c r="A5956" s="6"/>
    </row>
    <row r="5957" spans="1:1" ht="17" thickTop="1" thickBot="1">
      <c r="A5957" s="6"/>
    </row>
    <row r="5958" spans="1:1" ht="17" thickTop="1" thickBot="1">
      <c r="A5958" s="6"/>
    </row>
    <row r="5959" spans="1:1" ht="17" thickTop="1" thickBot="1">
      <c r="A5959" s="6"/>
    </row>
    <row r="5960" spans="1:1" ht="17" thickTop="1" thickBot="1">
      <c r="A5960" s="6"/>
    </row>
    <row r="5961" spans="1:1" ht="17" thickTop="1" thickBot="1">
      <c r="A5961" s="6"/>
    </row>
    <row r="5962" spans="1:1" ht="17" thickTop="1" thickBot="1">
      <c r="A5962" s="6"/>
    </row>
    <row r="5963" spans="1:1" ht="17" thickTop="1" thickBot="1">
      <c r="A5963" s="6"/>
    </row>
    <row r="5964" spans="1:1" ht="17" thickTop="1" thickBot="1">
      <c r="A5964" s="6"/>
    </row>
    <row r="5965" spans="1:1" ht="17" thickTop="1" thickBot="1">
      <c r="A5965" s="6"/>
    </row>
    <row r="5966" spans="1:1" ht="17" thickTop="1" thickBot="1">
      <c r="A5966" s="6"/>
    </row>
    <row r="5967" spans="1:1" ht="17" thickTop="1" thickBot="1">
      <c r="A5967" s="6"/>
    </row>
    <row r="5968" spans="1:1" ht="17" thickTop="1" thickBot="1">
      <c r="A5968" s="6"/>
    </row>
    <row r="5969" spans="1:1" ht="17" thickTop="1" thickBot="1">
      <c r="A5969" s="6"/>
    </row>
    <row r="5970" spans="1:1" ht="17" thickTop="1" thickBot="1">
      <c r="A5970" s="6"/>
    </row>
    <row r="5971" spans="1:1" ht="17" thickTop="1" thickBot="1">
      <c r="A5971" s="6"/>
    </row>
    <row r="5972" spans="1:1" ht="17" thickTop="1" thickBot="1">
      <c r="A5972" s="6"/>
    </row>
    <row r="5973" spans="1:1" ht="17" thickTop="1" thickBot="1">
      <c r="A5973" s="6"/>
    </row>
    <row r="5974" spans="1:1" ht="17" thickTop="1" thickBot="1">
      <c r="A5974" s="6"/>
    </row>
    <row r="5975" spans="1:1" ht="17" thickTop="1" thickBot="1">
      <c r="A5975" s="6"/>
    </row>
    <row r="5976" spans="1:1" ht="17" thickTop="1" thickBot="1">
      <c r="A5976" s="6"/>
    </row>
    <row r="5977" spans="1:1" ht="17" thickTop="1" thickBot="1">
      <c r="A5977" s="6"/>
    </row>
    <row r="5978" spans="1:1" ht="17" thickTop="1" thickBot="1">
      <c r="A5978" s="6"/>
    </row>
    <row r="5979" spans="1:1" ht="17" thickTop="1" thickBot="1">
      <c r="A5979" s="6"/>
    </row>
    <row r="5980" spans="1:1" ht="17" thickTop="1" thickBot="1">
      <c r="A5980" s="6"/>
    </row>
    <row r="5981" spans="1:1" ht="17" thickTop="1" thickBot="1">
      <c r="A5981" s="6"/>
    </row>
    <row r="5982" spans="1:1" ht="17" thickTop="1" thickBot="1">
      <c r="A5982" s="6"/>
    </row>
    <row r="5983" spans="1:1" ht="17" thickTop="1" thickBot="1">
      <c r="A5983" s="6"/>
    </row>
    <row r="5984" spans="1:1" ht="17" thickTop="1" thickBot="1">
      <c r="A5984" s="6"/>
    </row>
    <row r="5985" spans="1:1" ht="17" thickTop="1" thickBot="1">
      <c r="A5985" s="6"/>
    </row>
    <row r="5986" spans="1:1" ht="17" thickTop="1" thickBot="1">
      <c r="A5986" s="6"/>
    </row>
    <row r="5987" spans="1:1" ht="17" thickTop="1" thickBot="1">
      <c r="A5987" s="6"/>
    </row>
    <row r="5988" spans="1:1" ht="17" thickTop="1" thickBot="1">
      <c r="A5988" s="6"/>
    </row>
    <row r="5989" spans="1:1" ht="17" thickTop="1" thickBot="1">
      <c r="A5989" s="6"/>
    </row>
    <row r="5990" spans="1:1" ht="17" thickTop="1" thickBot="1">
      <c r="A5990" s="6"/>
    </row>
    <row r="5991" spans="1:1" ht="17" thickTop="1" thickBot="1">
      <c r="A5991" s="6"/>
    </row>
    <row r="5992" spans="1:1" ht="17" thickTop="1" thickBot="1">
      <c r="A5992" s="6"/>
    </row>
    <row r="5993" spans="1:1" ht="17" thickTop="1" thickBot="1">
      <c r="A5993" s="6"/>
    </row>
    <row r="5994" spans="1:1" ht="17" thickTop="1" thickBot="1">
      <c r="A5994" s="6"/>
    </row>
    <row r="5995" spans="1:1" ht="17" thickTop="1" thickBot="1">
      <c r="A5995" s="6"/>
    </row>
    <row r="5996" spans="1:1" ht="17" thickTop="1" thickBot="1">
      <c r="A5996" s="6"/>
    </row>
    <row r="5997" spans="1:1" ht="17" thickTop="1" thickBot="1">
      <c r="A5997" s="6"/>
    </row>
    <row r="5998" spans="1:1" ht="17" thickTop="1" thickBot="1">
      <c r="A5998" s="6"/>
    </row>
    <row r="5999" spans="1:1" ht="17" thickTop="1" thickBot="1">
      <c r="A5999" s="6"/>
    </row>
    <row r="6000" spans="1:1" ht="17" thickTop="1" thickBot="1">
      <c r="A6000" s="6"/>
    </row>
    <row r="6001" spans="1:1" ht="17" thickTop="1" thickBot="1">
      <c r="A6001" s="6"/>
    </row>
    <row r="6002" spans="1:1" ht="17" thickTop="1" thickBot="1">
      <c r="A6002" s="6"/>
    </row>
    <row r="6003" spans="1:1" ht="17" thickTop="1" thickBot="1">
      <c r="A6003" s="6"/>
    </row>
    <row r="6004" spans="1:1" ht="17" thickTop="1" thickBot="1">
      <c r="A6004" s="6"/>
    </row>
    <row r="6005" spans="1:1" ht="17" thickTop="1" thickBot="1">
      <c r="A6005" s="6"/>
    </row>
    <row r="6006" spans="1:1" ht="17" thickTop="1" thickBot="1">
      <c r="A6006" s="6"/>
    </row>
    <row r="6007" spans="1:1" ht="17" thickTop="1" thickBot="1">
      <c r="A6007" s="6"/>
    </row>
    <row r="6008" spans="1:1" ht="17" thickTop="1" thickBot="1">
      <c r="A6008" s="6"/>
    </row>
    <row r="6009" spans="1:1" ht="17" thickTop="1" thickBot="1">
      <c r="A6009" s="6"/>
    </row>
    <row r="6010" spans="1:1" ht="17" thickTop="1" thickBot="1">
      <c r="A6010" s="6"/>
    </row>
    <row r="6011" spans="1:1" ht="17" thickTop="1" thickBot="1">
      <c r="A6011" s="6"/>
    </row>
    <row r="6012" spans="1:1" ht="17" thickTop="1" thickBot="1">
      <c r="A6012" s="6"/>
    </row>
    <row r="6013" spans="1:1" ht="17" thickTop="1" thickBot="1">
      <c r="A6013" s="6"/>
    </row>
    <row r="6014" spans="1:1" ht="17" thickTop="1" thickBot="1">
      <c r="A6014" s="6"/>
    </row>
    <row r="6015" spans="1:1" ht="17" thickTop="1" thickBot="1">
      <c r="A6015" s="6"/>
    </row>
    <row r="6016" spans="1:1" ht="17" thickTop="1" thickBot="1">
      <c r="A6016" s="6"/>
    </row>
    <row r="6017" spans="1:1" ht="17" thickTop="1" thickBot="1">
      <c r="A6017" s="6"/>
    </row>
    <row r="6018" spans="1:1" ht="17" thickTop="1" thickBot="1">
      <c r="A6018" s="6"/>
    </row>
    <row r="6019" spans="1:1" ht="17" thickTop="1" thickBot="1">
      <c r="A6019" s="6"/>
    </row>
    <row r="6020" spans="1:1" ht="17" thickTop="1" thickBot="1">
      <c r="A6020" s="6"/>
    </row>
    <row r="6021" spans="1:1" ht="17" thickTop="1" thickBot="1">
      <c r="A6021" s="6"/>
    </row>
    <row r="6022" spans="1:1" ht="17" thickTop="1" thickBot="1">
      <c r="A6022" s="6"/>
    </row>
    <row r="6023" spans="1:1" ht="17" thickTop="1" thickBot="1">
      <c r="A6023" s="6"/>
    </row>
    <row r="6024" spans="1:1" ht="17" thickTop="1" thickBot="1">
      <c r="A6024" s="6"/>
    </row>
    <row r="6025" spans="1:1" ht="17" thickTop="1" thickBot="1">
      <c r="A6025" s="6"/>
    </row>
    <row r="6026" spans="1:1" ht="17" thickTop="1" thickBot="1">
      <c r="A6026" s="6"/>
    </row>
    <row r="6027" spans="1:1" ht="17" thickTop="1" thickBot="1">
      <c r="A6027" s="6"/>
    </row>
    <row r="6028" spans="1:1" ht="17" thickTop="1" thickBot="1">
      <c r="A6028" s="6"/>
    </row>
    <row r="6029" spans="1:1" ht="17" thickTop="1" thickBot="1">
      <c r="A6029" s="6"/>
    </row>
    <row r="6030" spans="1:1" ht="17" thickTop="1" thickBot="1">
      <c r="A6030" s="6"/>
    </row>
    <row r="6031" spans="1:1" ht="17" thickTop="1" thickBot="1">
      <c r="A6031" s="6"/>
    </row>
    <row r="6032" spans="1:1" ht="17" thickTop="1" thickBot="1">
      <c r="A6032" s="6"/>
    </row>
    <row r="6033" spans="1:1" ht="17" thickTop="1" thickBot="1">
      <c r="A6033" s="6"/>
    </row>
    <row r="6034" spans="1:1" ht="17" thickTop="1" thickBot="1">
      <c r="A6034" s="6"/>
    </row>
    <row r="6035" spans="1:1" ht="17" thickTop="1" thickBot="1">
      <c r="A6035" s="6"/>
    </row>
    <row r="6036" spans="1:1" ht="17" thickTop="1" thickBot="1">
      <c r="A6036" s="6"/>
    </row>
    <row r="6037" spans="1:1" ht="17" thickTop="1" thickBot="1">
      <c r="A6037" s="6"/>
    </row>
    <row r="6038" spans="1:1" ht="17" thickTop="1" thickBot="1">
      <c r="A6038" s="6"/>
    </row>
    <row r="6039" spans="1:1" ht="17" thickTop="1" thickBot="1">
      <c r="A6039" s="6"/>
    </row>
    <row r="6040" spans="1:1" ht="17" thickTop="1" thickBot="1">
      <c r="A6040" s="6"/>
    </row>
    <row r="6041" spans="1:1" ht="17" thickTop="1" thickBot="1">
      <c r="A6041" s="6"/>
    </row>
    <row r="6042" spans="1:1" ht="17" thickTop="1" thickBot="1">
      <c r="A6042" s="6"/>
    </row>
    <row r="6043" spans="1:1" ht="17" thickTop="1" thickBot="1">
      <c r="A6043" s="6"/>
    </row>
    <row r="6044" spans="1:1" ht="17" thickTop="1" thickBot="1">
      <c r="A6044" s="6"/>
    </row>
    <row r="6045" spans="1:1" ht="17" thickTop="1" thickBot="1">
      <c r="A6045" s="6"/>
    </row>
    <row r="6046" spans="1:1" ht="17" thickTop="1" thickBot="1">
      <c r="A6046" s="6"/>
    </row>
    <row r="6047" spans="1:1" ht="17" thickTop="1" thickBot="1">
      <c r="A6047" s="6"/>
    </row>
    <row r="6048" spans="1:1" ht="17" thickTop="1" thickBot="1">
      <c r="A6048" s="6"/>
    </row>
    <row r="6049" spans="1:1" ht="17" thickTop="1" thickBot="1">
      <c r="A6049" s="6"/>
    </row>
    <row r="6050" spans="1:1" ht="17" thickTop="1" thickBot="1">
      <c r="A6050" s="6"/>
    </row>
    <row r="6051" spans="1:1" ht="17" thickTop="1" thickBot="1">
      <c r="A6051" s="6"/>
    </row>
    <row r="6052" spans="1:1" ht="17" thickTop="1" thickBot="1">
      <c r="A6052" s="6"/>
    </row>
    <row r="6053" spans="1:1" ht="17" thickTop="1" thickBot="1">
      <c r="A6053" s="6"/>
    </row>
    <row r="6054" spans="1:1" ht="17" thickTop="1" thickBot="1">
      <c r="A6054" s="6"/>
    </row>
    <row r="6055" spans="1:1" ht="17" thickTop="1" thickBot="1">
      <c r="A6055" s="6"/>
    </row>
    <row r="6056" spans="1:1" ht="17" thickTop="1" thickBot="1">
      <c r="A6056" s="6"/>
    </row>
    <row r="6057" spans="1:1" ht="17" thickTop="1" thickBot="1">
      <c r="A6057" s="6"/>
    </row>
    <row r="6058" spans="1:1" ht="17" thickTop="1" thickBot="1">
      <c r="A6058" s="6"/>
    </row>
    <row r="6059" spans="1:1" ht="17" thickTop="1" thickBot="1">
      <c r="A6059" s="6"/>
    </row>
    <row r="6060" spans="1:1" ht="17" thickTop="1" thickBot="1">
      <c r="A6060" s="6"/>
    </row>
    <row r="6061" spans="1:1" ht="17" thickTop="1" thickBot="1">
      <c r="A6061" s="6"/>
    </row>
    <row r="6062" spans="1:1" ht="17" thickTop="1" thickBot="1">
      <c r="A6062" s="6"/>
    </row>
    <row r="6063" spans="1:1" ht="17" thickTop="1" thickBot="1">
      <c r="A6063" s="6"/>
    </row>
    <row r="6064" spans="1:1" ht="17" thickTop="1" thickBot="1">
      <c r="A6064" s="6"/>
    </row>
    <row r="6065" spans="1:1" ht="17" thickTop="1" thickBot="1">
      <c r="A6065" s="6"/>
    </row>
    <row r="6066" spans="1:1" ht="17" thickTop="1" thickBot="1">
      <c r="A6066" s="6"/>
    </row>
    <row r="6067" spans="1:1" ht="17" thickTop="1" thickBot="1">
      <c r="A6067" s="6"/>
    </row>
    <row r="6068" spans="1:1" ht="17" thickTop="1" thickBot="1">
      <c r="A6068" s="6"/>
    </row>
    <row r="6069" spans="1:1" ht="17" thickTop="1" thickBot="1">
      <c r="A6069" s="6"/>
    </row>
    <row r="6070" spans="1:1" ht="17" thickTop="1" thickBot="1">
      <c r="A6070" s="6"/>
    </row>
    <row r="6071" spans="1:1" ht="17" thickTop="1" thickBot="1">
      <c r="A6071" s="6"/>
    </row>
    <row r="6072" spans="1:1" ht="17" thickTop="1" thickBot="1">
      <c r="A6072" s="6"/>
    </row>
    <row r="6073" spans="1:1" ht="17" thickTop="1" thickBot="1">
      <c r="A6073" s="6"/>
    </row>
    <row r="6074" spans="1:1" ht="17" thickTop="1" thickBot="1">
      <c r="A6074" s="6"/>
    </row>
    <row r="6075" spans="1:1" ht="17" thickTop="1" thickBot="1">
      <c r="A6075" s="6"/>
    </row>
    <row r="6076" spans="1:1" ht="17" thickTop="1" thickBot="1">
      <c r="A6076" s="6"/>
    </row>
    <row r="6077" spans="1:1" ht="17" thickTop="1" thickBot="1">
      <c r="A6077" s="6"/>
    </row>
    <row r="6078" spans="1:1" ht="17" thickTop="1" thickBot="1">
      <c r="A6078" s="6"/>
    </row>
    <row r="6079" spans="1:1" ht="17" thickTop="1" thickBot="1">
      <c r="A6079" s="6"/>
    </row>
    <row r="6080" spans="1:1" ht="17" thickTop="1" thickBot="1">
      <c r="A6080" s="6"/>
    </row>
    <row r="6081" spans="1:1" ht="17" thickTop="1" thickBot="1">
      <c r="A6081" s="6"/>
    </row>
    <row r="6082" spans="1:1" ht="17" thickTop="1" thickBot="1">
      <c r="A6082" s="6"/>
    </row>
    <row r="6083" spans="1:1" ht="17" thickTop="1" thickBot="1">
      <c r="A6083" s="6"/>
    </row>
    <row r="6084" spans="1:1" ht="17" thickTop="1" thickBot="1">
      <c r="A6084" s="6"/>
    </row>
    <row r="6085" spans="1:1" ht="17" thickTop="1" thickBot="1">
      <c r="A6085" s="6"/>
    </row>
    <row r="6086" spans="1:1" ht="17" thickTop="1" thickBot="1">
      <c r="A6086" s="6"/>
    </row>
    <row r="6087" spans="1:1" ht="17" thickTop="1" thickBot="1">
      <c r="A6087" s="6"/>
    </row>
    <row r="6088" spans="1:1" ht="17" thickTop="1" thickBot="1">
      <c r="A6088" s="6"/>
    </row>
    <row r="6089" spans="1:1" ht="17" thickTop="1" thickBot="1">
      <c r="A6089" s="6"/>
    </row>
    <row r="6090" spans="1:1" ht="17" thickTop="1" thickBot="1">
      <c r="A6090" s="6"/>
    </row>
    <row r="6091" spans="1:1" ht="17" thickTop="1" thickBot="1">
      <c r="A6091" s="6"/>
    </row>
    <row r="6092" spans="1:1" ht="17" thickTop="1" thickBot="1">
      <c r="A6092" s="6"/>
    </row>
    <row r="6093" spans="1:1" ht="17" thickTop="1" thickBot="1">
      <c r="A6093" s="6"/>
    </row>
    <row r="6094" spans="1:1" ht="17" thickTop="1" thickBot="1">
      <c r="A6094" s="6"/>
    </row>
    <row r="6095" spans="1:1" ht="17" thickTop="1" thickBot="1">
      <c r="A6095" s="6"/>
    </row>
    <row r="6096" spans="1:1" ht="17" thickTop="1" thickBot="1">
      <c r="A6096" s="6"/>
    </row>
    <row r="6097" spans="1:1" ht="17" thickTop="1" thickBot="1">
      <c r="A6097" s="6"/>
    </row>
    <row r="6098" spans="1:1" ht="17" thickTop="1" thickBot="1">
      <c r="A6098" s="6"/>
    </row>
    <row r="6099" spans="1:1" ht="17" thickTop="1" thickBot="1">
      <c r="A6099" s="6"/>
    </row>
    <row r="6100" spans="1:1" ht="17" thickTop="1" thickBot="1">
      <c r="A6100" s="6"/>
    </row>
    <row r="6101" spans="1:1" ht="17" thickTop="1" thickBot="1">
      <c r="A6101" s="6"/>
    </row>
    <row r="6102" spans="1:1" ht="17" thickTop="1" thickBot="1">
      <c r="A6102" s="6"/>
    </row>
    <row r="6103" spans="1:1" ht="17" thickTop="1" thickBot="1">
      <c r="A6103" s="6"/>
    </row>
    <row r="6104" spans="1:1" ht="17" thickTop="1" thickBot="1">
      <c r="A6104" s="6"/>
    </row>
    <row r="6105" spans="1:1" ht="17" thickTop="1" thickBot="1">
      <c r="A6105" s="6"/>
    </row>
    <row r="6106" spans="1:1" ht="17" thickTop="1" thickBot="1">
      <c r="A6106" s="6"/>
    </row>
    <row r="6107" spans="1:1" ht="17" thickTop="1" thickBot="1">
      <c r="A6107" s="6"/>
    </row>
    <row r="6108" spans="1:1" ht="17" thickTop="1" thickBot="1">
      <c r="A6108" s="6"/>
    </row>
    <row r="6109" spans="1:1" ht="17" thickTop="1" thickBot="1">
      <c r="A6109" s="6"/>
    </row>
    <row r="6110" spans="1:1" ht="17" thickTop="1" thickBot="1">
      <c r="A6110" s="6"/>
    </row>
    <row r="6111" spans="1:1" ht="17" thickTop="1" thickBot="1">
      <c r="A6111" s="6"/>
    </row>
    <row r="6112" spans="1:1" ht="17" thickTop="1" thickBot="1">
      <c r="A6112" s="6"/>
    </row>
    <row r="6113" spans="1:1" ht="17" thickTop="1" thickBot="1">
      <c r="A6113" s="6"/>
    </row>
    <row r="6114" spans="1:1" ht="17" thickTop="1" thickBot="1">
      <c r="A6114" s="6"/>
    </row>
    <row r="6115" spans="1:1" ht="17" thickTop="1" thickBot="1">
      <c r="A6115" s="6"/>
    </row>
    <row r="6116" spans="1:1" ht="17" thickTop="1" thickBot="1">
      <c r="A6116" s="6"/>
    </row>
    <row r="6117" spans="1:1" ht="17" thickTop="1" thickBot="1">
      <c r="A6117" s="6"/>
    </row>
    <row r="6118" spans="1:1" ht="17" thickTop="1" thickBot="1">
      <c r="A6118" s="6"/>
    </row>
    <row r="6119" spans="1:1" ht="17" thickTop="1" thickBot="1">
      <c r="A6119" s="6"/>
    </row>
    <row r="6120" spans="1:1" ht="17" thickTop="1" thickBot="1">
      <c r="A6120" s="6"/>
    </row>
    <row r="6121" spans="1:1" ht="17" thickTop="1" thickBot="1">
      <c r="A6121" s="6"/>
    </row>
    <row r="6122" spans="1:1" ht="17" thickTop="1" thickBot="1">
      <c r="A6122" s="6"/>
    </row>
    <row r="6123" spans="1:1" ht="17" thickTop="1" thickBot="1">
      <c r="A6123" s="6"/>
    </row>
    <row r="6124" spans="1:1" ht="17" thickTop="1" thickBot="1">
      <c r="A6124" s="6"/>
    </row>
    <row r="6125" spans="1:1" ht="17" thickTop="1" thickBot="1">
      <c r="A6125" s="6"/>
    </row>
    <row r="6126" spans="1:1" ht="17" thickTop="1" thickBot="1">
      <c r="A6126" s="6"/>
    </row>
    <row r="6127" spans="1:1" ht="17" thickTop="1" thickBot="1">
      <c r="A6127" s="6"/>
    </row>
    <row r="6128" spans="1:1" ht="17" thickTop="1" thickBot="1">
      <c r="A6128" s="6"/>
    </row>
    <row r="6129" spans="1:1" ht="17" thickTop="1" thickBot="1">
      <c r="A6129" s="6"/>
    </row>
    <row r="6130" spans="1:1" ht="17" thickTop="1" thickBot="1">
      <c r="A6130" s="6"/>
    </row>
    <row r="6131" spans="1:1" ht="17" thickTop="1" thickBot="1">
      <c r="A6131" s="6"/>
    </row>
    <row r="6132" spans="1:1" ht="17" thickTop="1" thickBot="1">
      <c r="A6132" s="6"/>
    </row>
    <row r="6133" spans="1:1" ht="17" thickTop="1" thickBot="1">
      <c r="A6133" s="6"/>
    </row>
    <row r="6134" spans="1:1" ht="17" thickTop="1" thickBot="1">
      <c r="A6134" s="6"/>
    </row>
    <row r="6135" spans="1:1" ht="17" thickTop="1" thickBot="1">
      <c r="A6135" s="6"/>
    </row>
    <row r="6136" spans="1:1" ht="17" thickTop="1" thickBot="1">
      <c r="A6136" s="6"/>
    </row>
    <row r="6137" spans="1:1" ht="17" thickTop="1" thickBot="1">
      <c r="A6137" s="6"/>
    </row>
    <row r="6138" spans="1:1" ht="17" thickTop="1" thickBot="1">
      <c r="A6138" s="6"/>
    </row>
    <row r="6139" spans="1:1" ht="17" thickTop="1" thickBot="1">
      <c r="A6139" s="6"/>
    </row>
    <row r="6140" spans="1:1" ht="17" thickTop="1" thickBot="1">
      <c r="A6140" s="6"/>
    </row>
    <row r="6141" spans="1:1" ht="17" thickTop="1" thickBot="1">
      <c r="A6141" s="6"/>
    </row>
    <row r="6142" spans="1:1" ht="17" thickTop="1" thickBot="1">
      <c r="A6142" s="6"/>
    </row>
    <row r="6143" spans="1:1" ht="17" thickTop="1" thickBot="1">
      <c r="A6143" s="6"/>
    </row>
    <row r="6144" spans="1:1" ht="17" thickTop="1" thickBot="1">
      <c r="A6144" s="6"/>
    </row>
    <row r="6145" spans="1:1" ht="17" thickTop="1" thickBot="1">
      <c r="A6145" s="6"/>
    </row>
    <row r="6146" spans="1:1" ht="17" thickTop="1" thickBot="1">
      <c r="A6146" s="6"/>
    </row>
    <row r="6147" spans="1:1" ht="17" thickTop="1" thickBot="1">
      <c r="A6147" s="6"/>
    </row>
    <row r="6148" spans="1:1" ht="17" thickTop="1" thickBot="1">
      <c r="A6148" s="6"/>
    </row>
    <row r="6149" spans="1:1" ht="17" thickTop="1" thickBot="1">
      <c r="A6149" s="6"/>
    </row>
    <row r="6150" spans="1:1" ht="17" thickTop="1" thickBot="1">
      <c r="A6150" s="6"/>
    </row>
    <row r="6151" spans="1:1" ht="17" thickTop="1" thickBot="1">
      <c r="A6151" s="6"/>
    </row>
    <row r="6152" spans="1:1" ht="17" thickTop="1" thickBot="1">
      <c r="A6152" s="6"/>
    </row>
    <row r="6153" spans="1:1" ht="17" thickTop="1" thickBot="1">
      <c r="A6153" s="6"/>
    </row>
    <row r="6154" spans="1:1" ht="17" thickTop="1" thickBot="1">
      <c r="A6154" s="6"/>
    </row>
    <row r="6155" spans="1:1" ht="17" thickTop="1" thickBot="1">
      <c r="A6155" s="6"/>
    </row>
    <row r="6156" spans="1:1" ht="17" thickTop="1" thickBot="1">
      <c r="A6156" s="6"/>
    </row>
    <row r="6157" spans="1:1" ht="17" thickTop="1" thickBot="1">
      <c r="A6157" s="6"/>
    </row>
    <row r="6158" spans="1:1" ht="17" thickTop="1" thickBot="1">
      <c r="A6158" s="6"/>
    </row>
    <row r="6159" spans="1:1" ht="17" thickTop="1" thickBot="1">
      <c r="A6159" s="6"/>
    </row>
    <row r="6160" spans="1:1" ht="17" thickTop="1" thickBot="1">
      <c r="A6160" s="6"/>
    </row>
    <row r="6161" spans="1:1" ht="17" thickTop="1" thickBot="1">
      <c r="A6161" s="6"/>
    </row>
    <row r="6162" spans="1:1" ht="17" thickTop="1" thickBot="1">
      <c r="A6162" s="6"/>
    </row>
    <row r="6163" spans="1:1" ht="17" thickTop="1" thickBot="1">
      <c r="A6163" s="6"/>
    </row>
    <row r="6164" spans="1:1" ht="17" thickTop="1" thickBot="1">
      <c r="A6164" s="6"/>
    </row>
    <row r="6165" spans="1:1" ht="17" thickTop="1" thickBot="1">
      <c r="A6165" s="6"/>
    </row>
    <row r="6166" spans="1:1" ht="17" thickTop="1" thickBot="1">
      <c r="A6166" s="6"/>
    </row>
    <row r="6167" spans="1:1" ht="17" thickTop="1" thickBot="1">
      <c r="A6167" s="6"/>
    </row>
    <row r="6168" spans="1:1" ht="17" thickTop="1" thickBot="1">
      <c r="A6168" s="6"/>
    </row>
    <row r="6169" spans="1:1" ht="17" thickTop="1" thickBot="1">
      <c r="A6169" s="6"/>
    </row>
    <row r="6170" spans="1:1" ht="17" thickTop="1" thickBot="1">
      <c r="A6170" s="6"/>
    </row>
    <row r="6171" spans="1:1" ht="17" thickTop="1" thickBot="1">
      <c r="A6171" s="6"/>
    </row>
    <row r="6172" spans="1:1" ht="17" thickTop="1" thickBot="1">
      <c r="A6172" s="6"/>
    </row>
    <row r="6173" spans="1:1" ht="17" thickTop="1" thickBot="1">
      <c r="A6173" s="6"/>
    </row>
    <row r="6174" spans="1:1" ht="17" thickTop="1" thickBot="1">
      <c r="A6174" s="6"/>
    </row>
    <row r="6175" spans="1:1" ht="17" thickTop="1" thickBot="1">
      <c r="A6175" s="6"/>
    </row>
    <row r="6176" spans="1:1" ht="17" thickTop="1" thickBot="1">
      <c r="A6176" s="6"/>
    </row>
    <row r="6177" spans="1:1" ht="17" thickTop="1" thickBot="1">
      <c r="A6177" s="6"/>
    </row>
    <row r="6178" spans="1:1" ht="17" thickTop="1" thickBot="1">
      <c r="A6178" s="6"/>
    </row>
    <row r="6179" spans="1:1" ht="17" thickTop="1" thickBot="1">
      <c r="A6179" s="6"/>
    </row>
    <row r="6180" spans="1:1" ht="17" thickTop="1" thickBot="1">
      <c r="A6180" s="6"/>
    </row>
    <row r="6181" spans="1:1" ht="17" thickTop="1" thickBot="1">
      <c r="A6181" s="6"/>
    </row>
    <row r="6182" spans="1:1" ht="17" thickTop="1" thickBot="1">
      <c r="A6182" s="6"/>
    </row>
    <row r="6183" spans="1:1" ht="17" thickTop="1" thickBot="1">
      <c r="A6183" s="6"/>
    </row>
    <row r="6184" spans="1:1" ht="17" thickTop="1" thickBot="1">
      <c r="A6184" s="6"/>
    </row>
    <row r="6185" spans="1:1" ht="17" thickTop="1" thickBot="1">
      <c r="A6185" s="6"/>
    </row>
    <row r="6186" spans="1:1" ht="17" thickTop="1" thickBot="1">
      <c r="A6186" s="6"/>
    </row>
    <row r="6187" spans="1:1" ht="17" thickTop="1" thickBot="1">
      <c r="A6187" s="6"/>
    </row>
    <row r="6188" spans="1:1" ht="17" thickTop="1" thickBot="1">
      <c r="A6188" s="6"/>
    </row>
    <row r="6189" spans="1:1" ht="17" thickTop="1" thickBot="1">
      <c r="A6189" s="6"/>
    </row>
    <row r="6190" spans="1:1" ht="17" thickTop="1" thickBot="1">
      <c r="A6190" s="6"/>
    </row>
    <row r="6191" spans="1:1" ht="17" thickTop="1" thickBot="1">
      <c r="A6191" s="6"/>
    </row>
    <row r="6192" spans="1:1" ht="17" thickTop="1" thickBot="1">
      <c r="A6192" s="6"/>
    </row>
    <row r="6193" spans="1:1" ht="17" thickTop="1" thickBot="1">
      <c r="A6193" s="6"/>
    </row>
    <row r="6194" spans="1:1" ht="17" thickTop="1" thickBot="1">
      <c r="A6194" s="6"/>
    </row>
    <row r="6195" spans="1:1" ht="17" thickTop="1" thickBot="1">
      <c r="A6195" s="6"/>
    </row>
    <row r="6196" spans="1:1" ht="17" thickTop="1" thickBot="1">
      <c r="A6196" s="6"/>
    </row>
    <row r="6197" spans="1:1" ht="17" thickTop="1" thickBot="1">
      <c r="A6197" s="6"/>
    </row>
    <row r="6198" spans="1:1" ht="17" thickTop="1" thickBot="1">
      <c r="A6198" s="6"/>
    </row>
    <row r="6199" spans="1:1" ht="17" thickTop="1" thickBot="1">
      <c r="A6199" s="6"/>
    </row>
    <row r="6200" spans="1:1" ht="17" thickTop="1" thickBot="1">
      <c r="A6200" s="6"/>
    </row>
    <row r="6201" spans="1:1" ht="17" thickTop="1" thickBot="1">
      <c r="A6201" s="6"/>
    </row>
    <row r="6202" spans="1:1" ht="17" thickTop="1" thickBot="1">
      <c r="A6202" s="6"/>
    </row>
    <row r="6203" spans="1:1" ht="17" thickTop="1" thickBot="1">
      <c r="A6203" s="6"/>
    </row>
    <row r="6204" spans="1:1" ht="17" thickTop="1" thickBot="1">
      <c r="A6204" s="6"/>
    </row>
    <row r="6205" spans="1:1" ht="17" thickTop="1" thickBot="1">
      <c r="A6205" s="6"/>
    </row>
    <row r="6206" spans="1:1" ht="17" thickTop="1" thickBot="1">
      <c r="A6206" s="6"/>
    </row>
    <row r="6207" spans="1:1" ht="17" thickTop="1" thickBot="1">
      <c r="A6207" s="6"/>
    </row>
    <row r="6208" spans="1:1" ht="17" thickTop="1" thickBot="1">
      <c r="A6208" s="6"/>
    </row>
    <row r="6209" spans="1:1" ht="17" thickTop="1" thickBot="1">
      <c r="A6209" s="6"/>
    </row>
    <row r="6210" spans="1:1" ht="17" thickTop="1" thickBot="1">
      <c r="A6210" s="6"/>
    </row>
    <row r="6211" spans="1:1" ht="17" thickTop="1" thickBot="1">
      <c r="A6211" s="6"/>
    </row>
    <row r="6212" spans="1:1" ht="17" thickTop="1" thickBot="1">
      <c r="A6212" s="6"/>
    </row>
    <row r="6213" spans="1:1" ht="17" thickTop="1" thickBot="1">
      <c r="A6213" s="6"/>
    </row>
    <row r="6214" spans="1:1" ht="17" thickTop="1" thickBot="1">
      <c r="A6214" s="6"/>
    </row>
    <row r="6215" spans="1:1" ht="17" thickTop="1" thickBot="1">
      <c r="A6215" s="6"/>
    </row>
    <row r="6216" spans="1:1" ht="17" thickTop="1" thickBot="1">
      <c r="A6216" s="6"/>
    </row>
    <row r="6217" spans="1:1" ht="17" thickTop="1" thickBot="1">
      <c r="A6217" s="6"/>
    </row>
    <row r="6218" spans="1:1" ht="17" thickTop="1" thickBot="1">
      <c r="A6218" s="6"/>
    </row>
    <row r="6219" spans="1:1" ht="17" thickTop="1" thickBot="1">
      <c r="A6219" s="6"/>
    </row>
    <row r="6220" spans="1:1" ht="17" thickTop="1" thickBot="1">
      <c r="A6220" s="6"/>
    </row>
    <row r="6221" spans="1:1" ht="17" thickTop="1" thickBot="1">
      <c r="A6221" s="6"/>
    </row>
    <row r="6222" spans="1:1" ht="17" thickTop="1" thickBot="1">
      <c r="A6222" s="6"/>
    </row>
    <row r="6223" spans="1:1" ht="17" thickTop="1" thickBot="1">
      <c r="A6223" s="6"/>
    </row>
    <row r="6224" spans="1:1" ht="17" thickTop="1" thickBot="1">
      <c r="A6224" s="6"/>
    </row>
    <row r="6225" spans="1:1" ht="17" thickTop="1" thickBot="1">
      <c r="A6225" s="6"/>
    </row>
    <row r="6226" spans="1:1" ht="17" thickTop="1" thickBot="1">
      <c r="A6226" s="6"/>
    </row>
    <row r="6227" spans="1:1" ht="17" thickTop="1" thickBot="1">
      <c r="A6227" s="6"/>
    </row>
    <row r="6228" spans="1:1" ht="17" thickTop="1" thickBot="1">
      <c r="A6228" s="6"/>
    </row>
    <row r="6229" spans="1:1" ht="17" thickTop="1" thickBot="1">
      <c r="A6229" s="6"/>
    </row>
    <row r="6230" spans="1:1" ht="17" thickTop="1" thickBot="1">
      <c r="A6230" s="6"/>
    </row>
    <row r="6231" spans="1:1" ht="17" thickTop="1" thickBot="1">
      <c r="A6231" s="6"/>
    </row>
    <row r="6232" spans="1:1" ht="17" thickTop="1" thickBot="1">
      <c r="A6232" s="6"/>
    </row>
    <row r="6233" spans="1:1" ht="17" thickTop="1" thickBot="1">
      <c r="A6233" s="6"/>
    </row>
    <row r="6234" spans="1:1" ht="17" thickTop="1" thickBot="1">
      <c r="A6234" s="6"/>
    </row>
    <row r="6235" spans="1:1" ht="17" thickTop="1" thickBot="1">
      <c r="A6235" s="6"/>
    </row>
    <row r="6236" spans="1:1" ht="17" thickTop="1" thickBot="1">
      <c r="A6236" s="6"/>
    </row>
    <row r="6237" spans="1:1" ht="17" thickTop="1" thickBot="1">
      <c r="A6237" s="6"/>
    </row>
    <row r="6238" spans="1:1" ht="17" thickTop="1" thickBot="1">
      <c r="A6238" s="6"/>
    </row>
    <row r="6239" spans="1:1" ht="17" thickTop="1" thickBot="1">
      <c r="A6239" s="6"/>
    </row>
    <row r="6240" spans="1:1" ht="17" thickTop="1" thickBot="1">
      <c r="A6240" s="6"/>
    </row>
    <row r="6241" spans="1:1" ht="17" thickTop="1" thickBot="1">
      <c r="A6241" s="6"/>
    </row>
    <row r="6242" spans="1:1" ht="17" thickTop="1" thickBot="1">
      <c r="A6242" s="6"/>
    </row>
    <row r="6243" spans="1:1" ht="17" thickTop="1" thickBot="1">
      <c r="A6243" s="6"/>
    </row>
    <row r="6244" spans="1:1" ht="17" thickTop="1" thickBot="1">
      <c r="A6244" s="6"/>
    </row>
    <row r="6245" spans="1:1" ht="17" thickTop="1" thickBot="1">
      <c r="A6245" s="6"/>
    </row>
    <row r="6246" spans="1:1" ht="17" thickTop="1" thickBot="1">
      <c r="A6246" s="6"/>
    </row>
    <row r="6247" spans="1:1" ht="17" thickTop="1" thickBot="1">
      <c r="A6247" s="6"/>
    </row>
    <row r="6248" spans="1:1" ht="17" thickTop="1" thickBot="1">
      <c r="A6248" s="6"/>
    </row>
    <row r="6249" spans="1:1" ht="17" thickTop="1" thickBot="1">
      <c r="A6249" s="6"/>
    </row>
    <row r="6250" spans="1:1" ht="17" thickTop="1" thickBot="1">
      <c r="A6250" s="6"/>
    </row>
    <row r="6251" spans="1:1" ht="17" thickTop="1" thickBot="1">
      <c r="A6251" s="6"/>
    </row>
    <row r="6252" spans="1:1" ht="17" thickTop="1" thickBot="1">
      <c r="A6252" s="6"/>
    </row>
    <row r="6253" spans="1:1" ht="17" thickTop="1" thickBot="1">
      <c r="A6253" s="6"/>
    </row>
    <row r="6254" spans="1:1" ht="17" thickTop="1" thickBot="1">
      <c r="A6254" s="6"/>
    </row>
    <row r="6255" spans="1:1" ht="17" thickTop="1" thickBot="1">
      <c r="A6255" s="6"/>
    </row>
    <row r="6256" spans="1:1" ht="17" thickTop="1" thickBot="1">
      <c r="A6256" s="6"/>
    </row>
    <row r="6257" spans="1:1" ht="17" thickTop="1" thickBot="1">
      <c r="A6257" s="6"/>
    </row>
    <row r="6258" spans="1:1" ht="17" thickTop="1" thickBot="1">
      <c r="A6258" s="6"/>
    </row>
    <row r="6259" spans="1:1" ht="17" thickTop="1" thickBot="1">
      <c r="A6259" s="6"/>
    </row>
    <row r="6260" spans="1:1" ht="17" thickTop="1" thickBot="1">
      <c r="A6260" s="6"/>
    </row>
    <row r="6261" spans="1:1" ht="17" thickTop="1" thickBot="1">
      <c r="A6261" s="6"/>
    </row>
    <row r="6262" spans="1:1" ht="17" thickTop="1" thickBot="1">
      <c r="A6262" s="6"/>
    </row>
    <row r="6263" spans="1:1" ht="17" thickTop="1" thickBot="1">
      <c r="A6263" s="6"/>
    </row>
    <row r="6264" spans="1:1" ht="17" thickTop="1" thickBot="1">
      <c r="A6264" s="6"/>
    </row>
    <row r="6265" spans="1:1" ht="17" thickTop="1" thickBot="1">
      <c r="A6265" s="6"/>
    </row>
    <row r="6266" spans="1:1" ht="17" thickTop="1" thickBot="1">
      <c r="A6266" s="6"/>
    </row>
    <row r="6267" spans="1:1" ht="17" thickTop="1" thickBot="1">
      <c r="A6267" s="6"/>
    </row>
    <row r="6268" spans="1:1" ht="17" thickTop="1" thickBot="1">
      <c r="A6268" s="6"/>
    </row>
    <row r="6269" spans="1:1" ht="17" thickTop="1" thickBot="1">
      <c r="A6269" s="6"/>
    </row>
    <row r="6270" spans="1:1" ht="17" thickTop="1" thickBot="1">
      <c r="A6270" s="6"/>
    </row>
    <row r="6271" spans="1:1" ht="17" thickTop="1" thickBot="1">
      <c r="A6271" s="6"/>
    </row>
    <row r="6272" spans="1:1" ht="17" thickTop="1" thickBot="1">
      <c r="A6272" s="6"/>
    </row>
    <row r="6273" spans="1:1" ht="17" thickTop="1" thickBot="1">
      <c r="A6273" s="6"/>
    </row>
    <row r="6274" spans="1:1" ht="17" thickTop="1" thickBot="1">
      <c r="A6274" s="6"/>
    </row>
    <row r="6275" spans="1:1" ht="17" thickTop="1" thickBot="1">
      <c r="A6275" s="6"/>
    </row>
    <row r="6276" spans="1:1" ht="17" thickTop="1" thickBot="1">
      <c r="A6276" s="6"/>
    </row>
    <row r="6277" spans="1:1" ht="17" thickTop="1" thickBot="1">
      <c r="A6277" s="6"/>
    </row>
    <row r="6278" spans="1:1" ht="17" thickTop="1" thickBot="1">
      <c r="A6278" s="6"/>
    </row>
    <row r="6279" spans="1:1" ht="17" thickTop="1" thickBot="1">
      <c r="A6279" s="6"/>
    </row>
    <row r="6280" spans="1:1" ht="17" thickTop="1" thickBot="1">
      <c r="A6280" s="6"/>
    </row>
    <row r="6281" spans="1:1" ht="17" thickTop="1" thickBot="1">
      <c r="A6281" s="6"/>
    </row>
    <row r="6282" spans="1:1" ht="17" thickTop="1" thickBot="1">
      <c r="A6282" s="6"/>
    </row>
    <row r="6283" spans="1:1" ht="17" thickTop="1" thickBot="1">
      <c r="A6283" s="6"/>
    </row>
    <row r="6284" spans="1:1" ht="17" thickTop="1" thickBot="1">
      <c r="A6284" s="6"/>
    </row>
    <row r="6285" spans="1:1" ht="17" thickTop="1" thickBot="1">
      <c r="A6285" s="6"/>
    </row>
    <row r="6286" spans="1:1" ht="17" thickTop="1" thickBot="1">
      <c r="A6286" s="6"/>
    </row>
    <row r="6287" spans="1:1" ht="17" thickTop="1" thickBot="1">
      <c r="A6287" s="6"/>
    </row>
    <row r="6288" spans="1:1" ht="17" thickTop="1" thickBot="1">
      <c r="A6288" s="6"/>
    </row>
    <row r="6289" spans="1:1" ht="17" thickTop="1" thickBot="1">
      <c r="A6289" s="6"/>
    </row>
    <row r="6290" spans="1:1" ht="17" thickTop="1" thickBot="1">
      <c r="A6290" s="6"/>
    </row>
    <row r="6291" spans="1:1" ht="17" thickTop="1" thickBot="1">
      <c r="A6291" s="6"/>
    </row>
    <row r="6292" spans="1:1" ht="17" thickTop="1" thickBot="1">
      <c r="A6292" s="6"/>
    </row>
    <row r="6293" spans="1:1" ht="17" thickTop="1" thickBot="1">
      <c r="A6293" s="6"/>
    </row>
    <row r="6294" spans="1:1" ht="17" thickTop="1" thickBot="1">
      <c r="A6294" s="6"/>
    </row>
    <row r="6295" spans="1:1" ht="17" thickTop="1" thickBot="1">
      <c r="A6295" s="6"/>
    </row>
    <row r="6296" spans="1:1" ht="17" thickTop="1" thickBot="1">
      <c r="A6296" s="6"/>
    </row>
    <row r="6297" spans="1:1" ht="17" thickTop="1" thickBot="1">
      <c r="A6297" s="6"/>
    </row>
    <row r="6298" spans="1:1" ht="17" thickTop="1" thickBot="1">
      <c r="A6298" s="6"/>
    </row>
    <row r="6299" spans="1:1" ht="17" thickTop="1" thickBot="1">
      <c r="A6299" s="6"/>
    </row>
    <row r="6300" spans="1:1" ht="17" thickTop="1" thickBot="1">
      <c r="A6300" s="6"/>
    </row>
    <row r="6301" spans="1:1" ht="17" thickTop="1" thickBot="1">
      <c r="A6301" s="6"/>
    </row>
    <row r="6302" spans="1:1" ht="17" thickTop="1" thickBot="1">
      <c r="A6302" s="6"/>
    </row>
    <row r="6303" spans="1:1" ht="17" thickTop="1" thickBot="1">
      <c r="A6303" s="6"/>
    </row>
    <row r="6304" spans="1:1" ht="17" thickTop="1" thickBot="1">
      <c r="A6304" s="6"/>
    </row>
    <row r="6305" spans="1:1" ht="17" thickTop="1" thickBot="1">
      <c r="A6305" s="6"/>
    </row>
    <row r="6306" spans="1:1" ht="17" thickTop="1" thickBot="1">
      <c r="A6306" s="6"/>
    </row>
    <row r="6307" spans="1:1" ht="17" thickTop="1" thickBot="1">
      <c r="A6307" s="6"/>
    </row>
    <row r="6308" spans="1:1" ht="17" thickTop="1" thickBot="1">
      <c r="A6308" s="6"/>
    </row>
    <row r="6309" spans="1:1" ht="17" thickTop="1" thickBot="1">
      <c r="A6309" s="6"/>
    </row>
    <row r="6310" spans="1:1" ht="17" thickTop="1" thickBot="1">
      <c r="A6310" s="6"/>
    </row>
    <row r="6311" spans="1:1" ht="17" thickTop="1" thickBot="1">
      <c r="A6311" s="6"/>
    </row>
    <row r="6312" spans="1:1" ht="17" thickTop="1" thickBot="1">
      <c r="A6312" s="6"/>
    </row>
    <row r="6313" spans="1:1" ht="17" thickTop="1" thickBot="1">
      <c r="A6313" s="6"/>
    </row>
    <row r="6314" spans="1:1" ht="17" thickTop="1" thickBot="1">
      <c r="A6314" s="6"/>
    </row>
    <row r="6315" spans="1:1" ht="17" thickTop="1" thickBot="1">
      <c r="A6315" s="6"/>
    </row>
    <row r="6316" spans="1:1" ht="17" thickTop="1" thickBot="1">
      <c r="A6316" s="6"/>
    </row>
    <row r="6317" spans="1:1" ht="17" thickTop="1" thickBot="1">
      <c r="A6317" s="6"/>
    </row>
    <row r="6318" spans="1:1" ht="17" thickTop="1" thickBot="1">
      <c r="A6318" s="6"/>
    </row>
    <row r="6319" spans="1:1" ht="17" thickTop="1" thickBot="1">
      <c r="A6319" s="6"/>
    </row>
    <row r="6320" spans="1:1" ht="17" thickTop="1" thickBot="1">
      <c r="A6320" s="6"/>
    </row>
    <row r="6321" spans="1:1" ht="17" thickTop="1" thickBot="1">
      <c r="A6321" s="6"/>
    </row>
    <row r="6322" spans="1:1" ht="17" thickTop="1" thickBot="1">
      <c r="A6322" s="6"/>
    </row>
    <row r="6323" spans="1:1" ht="17" thickTop="1" thickBot="1">
      <c r="A6323" s="6"/>
    </row>
    <row r="6324" spans="1:1" ht="17" thickTop="1" thickBot="1">
      <c r="A6324" s="6"/>
    </row>
    <row r="6325" spans="1:1" ht="17" thickTop="1" thickBot="1">
      <c r="A6325" s="6"/>
    </row>
    <row r="6326" spans="1:1" ht="17" thickTop="1" thickBot="1">
      <c r="A6326" s="6"/>
    </row>
    <row r="6327" spans="1:1" ht="17" thickTop="1" thickBot="1">
      <c r="A6327" s="6"/>
    </row>
    <row r="6328" spans="1:1" ht="17" thickTop="1" thickBot="1">
      <c r="A6328" s="6"/>
    </row>
    <row r="6329" spans="1:1" ht="17" thickTop="1" thickBot="1">
      <c r="A6329" s="6"/>
    </row>
    <row r="6330" spans="1:1" ht="17" thickTop="1" thickBot="1">
      <c r="A6330" s="6"/>
    </row>
    <row r="6331" spans="1:1" ht="17" thickTop="1" thickBot="1">
      <c r="A6331" s="6"/>
    </row>
    <row r="6332" spans="1:1" ht="17" thickTop="1" thickBot="1">
      <c r="A6332" s="6"/>
    </row>
    <row r="6333" spans="1:1" ht="17" thickTop="1" thickBot="1">
      <c r="A6333" s="6"/>
    </row>
    <row r="6334" spans="1:1" ht="17" thickTop="1" thickBot="1">
      <c r="A6334" s="6"/>
    </row>
    <row r="6335" spans="1:1" ht="17" thickTop="1" thickBot="1">
      <c r="A6335" s="6"/>
    </row>
    <row r="6336" spans="1:1" ht="17" thickTop="1" thickBot="1">
      <c r="A6336" s="6"/>
    </row>
    <row r="6337" spans="1:1" ht="17" thickTop="1" thickBot="1">
      <c r="A6337" s="6"/>
    </row>
    <row r="6338" spans="1:1" ht="17" thickTop="1" thickBot="1">
      <c r="A6338" s="6"/>
    </row>
    <row r="6339" spans="1:1" ht="17" thickTop="1" thickBot="1">
      <c r="A6339" s="6"/>
    </row>
    <row r="6340" spans="1:1" ht="17" thickTop="1" thickBot="1">
      <c r="A6340" s="6"/>
    </row>
    <row r="6341" spans="1:1" ht="17" thickTop="1" thickBot="1">
      <c r="A6341" s="6"/>
    </row>
    <row r="6342" spans="1:1" ht="17" thickTop="1" thickBot="1">
      <c r="A6342" s="6"/>
    </row>
    <row r="6343" spans="1:1" ht="17" thickTop="1" thickBot="1">
      <c r="A6343" s="6"/>
    </row>
    <row r="6344" spans="1:1" ht="17" thickTop="1" thickBot="1">
      <c r="A6344" s="6"/>
    </row>
    <row r="6345" spans="1:1" ht="17" thickTop="1" thickBot="1">
      <c r="A6345" s="6"/>
    </row>
    <row r="6346" spans="1:1" ht="17" thickTop="1" thickBot="1">
      <c r="A6346" s="6"/>
    </row>
    <row r="6347" spans="1:1" ht="17" thickTop="1" thickBot="1">
      <c r="A6347" s="6"/>
    </row>
    <row r="6348" spans="1:1" ht="17" thickTop="1" thickBot="1">
      <c r="A6348" s="6"/>
    </row>
    <row r="6349" spans="1:1" ht="17" thickTop="1" thickBot="1">
      <c r="A6349" s="6"/>
    </row>
    <row r="6350" spans="1:1" ht="17" thickTop="1" thickBot="1">
      <c r="A6350" s="6"/>
    </row>
    <row r="6351" spans="1:1" ht="17" thickTop="1" thickBot="1">
      <c r="A6351" s="6"/>
    </row>
    <row r="6352" spans="1:1" ht="17" thickTop="1" thickBot="1">
      <c r="A6352" s="6"/>
    </row>
    <row r="6353" spans="1:1" ht="17" thickTop="1" thickBot="1">
      <c r="A6353" s="6"/>
    </row>
    <row r="6354" spans="1:1" ht="17" thickTop="1" thickBot="1">
      <c r="A6354" s="6"/>
    </row>
    <row r="6355" spans="1:1" ht="17" thickTop="1" thickBot="1">
      <c r="A6355" s="6"/>
    </row>
    <row r="6356" spans="1:1" ht="17" thickTop="1" thickBot="1">
      <c r="A6356" s="6"/>
    </row>
    <row r="6357" spans="1:1" ht="17" thickTop="1" thickBot="1">
      <c r="A6357" s="6"/>
    </row>
    <row r="6358" spans="1:1" ht="17" thickTop="1" thickBot="1">
      <c r="A6358" s="6"/>
    </row>
    <row r="6359" spans="1:1" ht="17" thickTop="1" thickBot="1">
      <c r="A6359" s="6"/>
    </row>
    <row r="6360" spans="1:1" ht="17" thickTop="1" thickBot="1">
      <c r="A6360" s="6"/>
    </row>
    <row r="6361" spans="1:1" ht="17" thickTop="1" thickBot="1">
      <c r="A6361" s="6"/>
    </row>
    <row r="6362" spans="1:1" ht="17" thickTop="1" thickBot="1">
      <c r="A6362" s="6"/>
    </row>
    <row r="6363" spans="1:1" ht="17" thickTop="1" thickBot="1">
      <c r="A6363" s="6"/>
    </row>
    <row r="6364" spans="1:1" ht="17" thickTop="1" thickBot="1">
      <c r="A6364" s="6"/>
    </row>
    <row r="6365" spans="1:1" ht="17" thickTop="1" thickBot="1">
      <c r="A6365" s="6"/>
    </row>
    <row r="6366" spans="1:1" ht="17" thickTop="1" thickBot="1">
      <c r="A6366" s="6"/>
    </row>
    <row r="6367" spans="1:1" ht="17" thickTop="1" thickBot="1">
      <c r="A6367" s="6"/>
    </row>
    <row r="6368" spans="1:1" ht="17" thickTop="1" thickBot="1">
      <c r="A6368" s="6"/>
    </row>
    <row r="6369" spans="1:1" ht="17" thickTop="1" thickBot="1">
      <c r="A6369" s="6"/>
    </row>
    <row r="6370" spans="1:1" ht="17" thickTop="1" thickBot="1">
      <c r="A6370" s="6"/>
    </row>
    <row r="6371" spans="1:1" ht="17" thickTop="1" thickBot="1">
      <c r="A6371" s="6"/>
    </row>
    <row r="6372" spans="1:1" ht="17" thickTop="1" thickBot="1">
      <c r="A6372" s="6"/>
    </row>
    <row r="6373" spans="1:1" ht="17" thickTop="1" thickBot="1">
      <c r="A6373" s="6"/>
    </row>
    <row r="6374" spans="1:1" ht="17" thickTop="1" thickBot="1">
      <c r="A6374" s="6"/>
    </row>
    <row r="6375" spans="1:1" ht="17" thickTop="1" thickBot="1">
      <c r="A6375" s="6"/>
    </row>
    <row r="6376" spans="1:1" ht="17" thickTop="1" thickBot="1">
      <c r="A6376" s="6"/>
    </row>
    <row r="6377" spans="1:1" ht="17" thickTop="1" thickBot="1">
      <c r="A6377" s="6"/>
    </row>
    <row r="6378" spans="1:1" ht="17" thickTop="1" thickBot="1">
      <c r="A6378" s="6"/>
    </row>
    <row r="6379" spans="1:1" ht="17" thickTop="1" thickBot="1">
      <c r="A6379" s="6"/>
    </row>
    <row r="6380" spans="1:1" ht="17" thickTop="1" thickBot="1">
      <c r="A6380" s="6"/>
    </row>
    <row r="6381" spans="1:1" ht="17" thickTop="1" thickBot="1">
      <c r="A6381" s="6"/>
    </row>
    <row r="6382" spans="1:1" ht="17" thickTop="1" thickBot="1">
      <c r="A6382" s="6"/>
    </row>
    <row r="6383" spans="1:1" ht="17" thickTop="1" thickBot="1">
      <c r="A6383" s="6"/>
    </row>
    <row r="6384" spans="1:1" ht="17" thickTop="1" thickBot="1">
      <c r="A6384" s="6"/>
    </row>
    <row r="6385" spans="1:1" ht="17" thickTop="1" thickBot="1">
      <c r="A6385" s="6"/>
    </row>
    <row r="6386" spans="1:1" ht="17" thickTop="1" thickBot="1">
      <c r="A6386" s="6"/>
    </row>
    <row r="6387" spans="1:1" ht="17" thickTop="1" thickBot="1">
      <c r="A6387" s="6"/>
    </row>
    <row r="6388" spans="1:1" ht="17" thickTop="1" thickBot="1">
      <c r="A6388" s="6"/>
    </row>
    <row r="6389" spans="1:1" ht="17" thickTop="1" thickBot="1">
      <c r="A6389" s="6"/>
    </row>
    <row r="6390" spans="1:1" ht="17" thickTop="1" thickBot="1">
      <c r="A6390" s="6"/>
    </row>
    <row r="6391" spans="1:1" ht="17" thickTop="1" thickBot="1">
      <c r="A6391" s="6"/>
    </row>
    <row r="6392" spans="1:1" ht="17" thickTop="1" thickBot="1">
      <c r="A6392" s="6"/>
    </row>
    <row r="6393" spans="1:1" ht="17" thickTop="1" thickBot="1">
      <c r="A6393" s="6"/>
    </row>
    <row r="6394" spans="1:1" ht="17" thickTop="1" thickBot="1">
      <c r="A6394" s="6"/>
    </row>
    <row r="6395" spans="1:1" ht="17" thickTop="1" thickBot="1">
      <c r="A6395" s="6"/>
    </row>
    <row r="6396" spans="1:1" ht="17" thickTop="1" thickBot="1">
      <c r="A6396" s="6"/>
    </row>
    <row r="6397" spans="1:1" ht="17" thickTop="1" thickBot="1">
      <c r="A6397" s="6"/>
    </row>
    <row r="6398" spans="1:1" ht="17" thickTop="1" thickBot="1">
      <c r="A6398" s="6"/>
    </row>
    <row r="6399" spans="1:1" ht="17" thickTop="1" thickBot="1">
      <c r="A6399" s="6"/>
    </row>
    <row r="6400" spans="1:1" ht="17" thickTop="1" thickBot="1">
      <c r="A6400" s="6"/>
    </row>
    <row r="6401" spans="1:1" ht="17" thickTop="1" thickBot="1">
      <c r="A6401" s="6"/>
    </row>
    <row r="6402" spans="1:1" ht="17" thickTop="1" thickBot="1">
      <c r="A6402" s="6"/>
    </row>
    <row r="6403" spans="1:1" ht="17" thickTop="1" thickBot="1">
      <c r="A6403" s="6"/>
    </row>
    <row r="6404" spans="1:1" ht="17" thickTop="1" thickBot="1">
      <c r="A6404" s="6"/>
    </row>
    <row r="6405" spans="1:1" ht="17" thickTop="1" thickBot="1">
      <c r="A6405" s="6"/>
    </row>
    <row r="6406" spans="1:1" ht="17" thickTop="1" thickBot="1">
      <c r="A6406" s="6"/>
    </row>
    <row r="6407" spans="1:1" ht="17" thickTop="1" thickBot="1">
      <c r="A6407" s="6"/>
    </row>
    <row r="6408" spans="1:1" ht="17" thickTop="1" thickBot="1">
      <c r="A6408" s="6"/>
    </row>
    <row r="6409" spans="1:1" ht="17" thickTop="1" thickBot="1">
      <c r="A6409" s="6"/>
    </row>
    <row r="6410" spans="1:1" ht="17" thickTop="1" thickBot="1">
      <c r="A6410" s="6"/>
    </row>
    <row r="6411" spans="1:1" ht="17" thickTop="1" thickBot="1">
      <c r="A6411" s="6"/>
    </row>
    <row r="6412" spans="1:1" ht="17" thickTop="1" thickBot="1">
      <c r="A6412" s="6"/>
    </row>
    <row r="6413" spans="1:1" ht="17" thickTop="1" thickBot="1">
      <c r="A6413" s="6"/>
    </row>
    <row r="6414" spans="1:1" ht="17" thickTop="1" thickBot="1">
      <c r="A6414" s="6"/>
    </row>
    <row r="6415" spans="1:1" ht="17" thickTop="1" thickBot="1">
      <c r="A6415" s="6"/>
    </row>
    <row r="6416" spans="1:1" ht="17" thickTop="1" thickBot="1">
      <c r="A6416" s="6"/>
    </row>
    <row r="6417" spans="1:1" ht="17" thickTop="1" thickBot="1">
      <c r="A6417" s="6"/>
    </row>
    <row r="6418" spans="1:1" ht="17" thickTop="1" thickBot="1">
      <c r="A6418" s="6"/>
    </row>
    <row r="6419" spans="1:1" ht="17" thickTop="1" thickBot="1">
      <c r="A6419" s="6"/>
    </row>
    <row r="6420" spans="1:1" ht="17" thickTop="1" thickBot="1">
      <c r="A6420" s="6"/>
    </row>
    <row r="6421" spans="1:1" ht="17" thickTop="1" thickBot="1">
      <c r="A6421" s="6"/>
    </row>
    <row r="6422" spans="1:1" ht="17" thickTop="1" thickBot="1">
      <c r="A6422" s="6"/>
    </row>
    <row r="6423" spans="1:1" ht="17" thickTop="1" thickBot="1">
      <c r="A6423" s="6"/>
    </row>
    <row r="6424" spans="1:1" ht="17" thickTop="1" thickBot="1">
      <c r="A6424" s="6"/>
    </row>
    <row r="6425" spans="1:1" ht="17" thickTop="1" thickBot="1">
      <c r="A6425" s="6"/>
    </row>
    <row r="6426" spans="1:1" ht="17" thickTop="1" thickBot="1">
      <c r="A6426" s="6"/>
    </row>
    <row r="6427" spans="1:1" ht="17" thickTop="1" thickBot="1">
      <c r="A6427" s="6"/>
    </row>
    <row r="6428" spans="1:1" ht="17" thickTop="1" thickBot="1">
      <c r="A6428" s="6"/>
    </row>
    <row r="6429" spans="1:1" ht="17" thickTop="1" thickBot="1">
      <c r="A6429" s="6"/>
    </row>
    <row r="6430" spans="1:1" ht="17" thickTop="1" thickBot="1">
      <c r="A6430" s="6"/>
    </row>
    <row r="6431" spans="1:1" ht="17" thickTop="1" thickBot="1">
      <c r="A6431" s="6"/>
    </row>
    <row r="6432" spans="1:1" ht="17" thickTop="1" thickBot="1">
      <c r="A6432" s="6"/>
    </row>
    <row r="6433" spans="1:1" ht="17" thickTop="1" thickBot="1">
      <c r="A6433" s="6"/>
    </row>
    <row r="6434" spans="1:1" ht="17" thickTop="1" thickBot="1">
      <c r="A6434" s="6"/>
    </row>
    <row r="6435" spans="1:1" ht="17" thickTop="1" thickBot="1">
      <c r="A6435" s="6"/>
    </row>
    <row r="6436" spans="1:1" ht="17" thickTop="1" thickBot="1">
      <c r="A6436" s="6"/>
    </row>
    <row r="6437" spans="1:1" ht="17" thickTop="1" thickBot="1">
      <c r="A6437" s="6"/>
    </row>
    <row r="6438" spans="1:1" ht="17" thickTop="1" thickBot="1">
      <c r="A6438" s="6"/>
    </row>
    <row r="6439" spans="1:1" ht="17" thickTop="1" thickBot="1">
      <c r="A6439" s="6"/>
    </row>
    <row r="6440" spans="1:1" ht="17" thickTop="1" thickBot="1">
      <c r="A6440" s="6"/>
    </row>
    <row r="6441" spans="1:1" ht="17" thickTop="1" thickBot="1">
      <c r="A6441" s="6"/>
    </row>
    <row r="6442" spans="1:1" ht="17" thickTop="1" thickBot="1">
      <c r="A6442" s="6"/>
    </row>
    <row r="6443" spans="1:1" ht="17" thickTop="1" thickBot="1">
      <c r="A6443" s="6"/>
    </row>
    <row r="6444" spans="1:1" ht="17" thickTop="1" thickBot="1">
      <c r="A6444" s="6"/>
    </row>
    <row r="6445" spans="1:1" ht="17" thickTop="1" thickBot="1">
      <c r="A6445" s="6"/>
    </row>
    <row r="6446" spans="1:1" ht="17" thickTop="1" thickBot="1">
      <c r="A6446" s="6"/>
    </row>
    <row r="6447" spans="1:1" ht="17" thickTop="1" thickBot="1">
      <c r="A6447" s="6"/>
    </row>
    <row r="6448" spans="1:1" ht="17" thickTop="1" thickBot="1">
      <c r="A6448" s="6"/>
    </row>
    <row r="6449" spans="1:1" ht="17" thickTop="1" thickBot="1">
      <c r="A6449" s="6"/>
    </row>
    <row r="6450" spans="1:1" ht="17" thickTop="1" thickBot="1">
      <c r="A6450" s="6"/>
    </row>
    <row r="6451" spans="1:1" ht="17" thickTop="1" thickBot="1">
      <c r="A6451" s="6"/>
    </row>
    <row r="6452" spans="1:1" ht="17" thickTop="1" thickBot="1">
      <c r="A6452" s="6"/>
    </row>
    <row r="6453" spans="1:1" ht="17" thickTop="1" thickBot="1">
      <c r="A6453" s="6"/>
    </row>
    <row r="6454" spans="1:1" ht="17" thickTop="1" thickBot="1">
      <c r="A6454" s="6"/>
    </row>
    <row r="6455" spans="1:1" ht="17" thickTop="1" thickBot="1">
      <c r="A6455" s="6"/>
    </row>
    <row r="6456" spans="1:1" ht="17" thickTop="1" thickBot="1">
      <c r="A6456" s="6"/>
    </row>
    <row r="6457" spans="1:1" ht="17" thickTop="1" thickBot="1">
      <c r="A6457" s="6"/>
    </row>
    <row r="6458" spans="1:1" ht="17" thickTop="1" thickBot="1">
      <c r="A6458" s="6"/>
    </row>
    <row r="6459" spans="1:1" ht="17" thickTop="1" thickBot="1">
      <c r="A6459" s="6"/>
    </row>
    <row r="6460" spans="1:1" ht="17" thickTop="1" thickBot="1">
      <c r="A6460" s="6"/>
    </row>
    <row r="6461" spans="1:1" ht="17" thickTop="1" thickBot="1">
      <c r="A6461" s="6"/>
    </row>
    <row r="6462" spans="1:1" ht="17" thickTop="1" thickBot="1">
      <c r="A6462" s="6"/>
    </row>
    <row r="6463" spans="1:1" ht="17" thickTop="1" thickBot="1">
      <c r="A6463" s="6"/>
    </row>
    <row r="6464" spans="1:1" ht="17" thickTop="1" thickBot="1">
      <c r="A6464" s="6"/>
    </row>
    <row r="6465" spans="1:1" ht="17" thickTop="1" thickBot="1">
      <c r="A6465" s="6"/>
    </row>
    <row r="6466" spans="1:1" ht="17" thickTop="1" thickBot="1">
      <c r="A6466" s="6"/>
    </row>
    <row r="6467" spans="1:1" ht="17" thickTop="1" thickBot="1">
      <c r="A6467" s="6"/>
    </row>
    <row r="6468" spans="1:1" ht="17" thickTop="1" thickBot="1">
      <c r="A6468" s="6"/>
    </row>
    <row r="6469" spans="1:1" ht="17" thickTop="1" thickBot="1">
      <c r="A6469" s="6"/>
    </row>
    <row r="6470" spans="1:1" ht="17" thickTop="1" thickBot="1">
      <c r="A6470" s="6"/>
    </row>
    <row r="6471" spans="1:1" ht="17" thickTop="1" thickBot="1">
      <c r="A6471" s="6"/>
    </row>
    <row r="6472" spans="1:1" ht="17" thickTop="1" thickBot="1">
      <c r="A6472" s="6"/>
    </row>
    <row r="6473" spans="1:1" ht="17" thickTop="1" thickBot="1">
      <c r="A6473" s="6"/>
    </row>
    <row r="6474" spans="1:1" ht="17" thickTop="1" thickBot="1">
      <c r="A6474" s="6"/>
    </row>
    <row r="6475" spans="1:1" ht="17" thickTop="1" thickBot="1">
      <c r="A6475" s="6"/>
    </row>
    <row r="6476" spans="1:1" ht="17" thickTop="1" thickBot="1">
      <c r="A6476" s="6"/>
    </row>
    <row r="6477" spans="1:1" ht="17" thickTop="1" thickBot="1">
      <c r="A6477" s="6"/>
    </row>
    <row r="6478" spans="1:1" ht="17" thickTop="1" thickBot="1">
      <c r="A6478" s="6"/>
    </row>
    <row r="6479" spans="1:1" ht="17" thickTop="1" thickBot="1">
      <c r="A6479" s="6"/>
    </row>
    <row r="6480" spans="1:1" ht="17" thickTop="1" thickBot="1">
      <c r="A6480" s="6"/>
    </row>
    <row r="6481" spans="1:1" ht="17" thickTop="1" thickBot="1">
      <c r="A6481" s="6"/>
    </row>
    <row r="6482" spans="1:1" ht="17" thickTop="1" thickBot="1">
      <c r="A6482" s="6"/>
    </row>
    <row r="6483" spans="1:1" ht="17" thickTop="1" thickBot="1">
      <c r="A6483" s="6"/>
    </row>
    <row r="6484" spans="1:1" ht="17" thickTop="1" thickBot="1">
      <c r="A6484" s="6"/>
    </row>
    <row r="6485" spans="1:1" ht="17" thickTop="1" thickBot="1">
      <c r="A6485" s="6"/>
    </row>
    <row r="6486" spans="1:1" ht="17" thickTop="1" thickBot="1">
      <c r="A6486" s="6"/>
    </row>
    <row r="6487" spans="1:1" ht="17" thickTop="1" thickBot="1">
      <c r="A6487" s="6"/>
    </row>
    <row r="6488" spans="1:1" ht="17" thickTop="1" thickBot="1">
      <c r="A6488" s="6"/>
    </row>
    <row r="6489" spans="1:1" ht="17" thickTop="1" thickBot="1">
      <c r="A6489" s="6"/>
    </row>
    <row r="6490" spans="1:1" ht="17" thickTop="1" thickBot="1">
      <c r="A6490" s="6"/>
    </row>
    <row r="6491" spans="1:1" ht="17" thickTop="1" thickBot="1">
      <c r="A6491" s="6"/>
    </row>
    <row r="6492" spans="1:1" ht="17" thickTop="1" thickBot="1">
      <c r="A6492" s="6"/>
    </row>
    <row r="6493" spans="1:1" ht="17" thickTop="1" thickBot="1">
      <c r="A6493" s="6"/>
    </row>
    <row r="6494" spans="1:1" ht="17" thickTop="1" thickBot="1">
      <c r="A6494" s="6"/>
    </row>
    <row r="6495" spans="1:1" ht="17" thickTop="1" thickBot="1">
      <c r="A6495" s="6"/>
    </row>
    <row r="6496" spans="1:1" ht="17" thickTop="1" thickBot="1">
      <c r="A6496" s="6"/>
    </row>
    <row r="6497" spans="1:1" ht="17" thickTop="1" thickBot="1">
      <c r="A6497" s="6"/>
    </row>
    <row r="6498" spans="1:1" ht="17" thickTop="1" thickBot="1">
      <c r="A6498" s="6"/>
    </row>
    <row r="6499" spans="1:1" ht="17" thickTop="1" thickBot="1">
      <c r="A6499" s="6"/>
    </row>
    <row r="6500" spans="1:1" ht="17" thickTop="1" thickBot="1">
      <c r="A6500" s="6"/>
    </row>
    <row r="6501" spans="1:1" ht="17" thickTop="1" thickBot="1">
      <c r="A6501" s="6"/>
    </row>
    <row r="6502" spans="1:1" ht="17" thickTop="1" thickBot="1">
      <c r="A6502" s="6"/>
    </row>
    <row r="6503" spans="1:1" ht="17" thickTop="1" thickBot="1">
      <c r="A6503" s="6"/>
    </row>
    <row r="6504" spans="1:1" ht="17" thickTop="1" thickBot="1">
      <c r="A6504" s="6"/>
    </row>
    <row r="6505" spans="1:1" ht="17" thickTop="1" thickBot="1">
      <c r="A6505" s="6"/>
    </row>
    <row r="6506" spans="1:1" ht="17" thickTop="1" thickBot="1">
      <c r="A6506" s="6"/>
    </row>
    <row r="6507" spans="1:1" ht="17" thickTop="1" thickBot="1">
      <c r="A6507" s="6"/>
    </row>
    <row r="6508" spans="1:1" ht="17" thickTop="1" thickBot="1">
      <c r="A6508" s="6"/>
    </row>
    <row r="6509" spans="1:1" ht="17" thickTop="1" thickBot="1">
      <c r="A6509" s="6"/>
    </row>
    <row r="6510" spans="1:1" ht="17" thickTop="1" thickBot="1">
      <c r="A6510" s="6"/>
    </row>
    <row r="6511" spans="1:1" ht="17" thickTop="1" thickBot="1">
      <c r="A6511" s="6"/>
    </row>
    <row r="6512" spans="1:1" ht="17" thickTop="1" thickBot="1">
      <c r="A6512" s="6"/>
    </row>
    <row r="6513" spans="1:1" ht="17" thickTop="1" thickBot="1">
      <c r="A6513" s="6"/>
    </row>
    <row r="6514" spans="1:1" ht="17" thickTop="1" thickBot="1">
      <c r="A6514" s="6"/>
    </row>
    <row r="6515" spans="1:1" ht="17" thickTop="1" thickBot="1">
      <c r="A6515" s="6"/>
    </row>
    <row r="6516" spans="1:1" ht="17" thickTop="1" thickBot="1">
      <c r="A6516" s="6"/>
    </row>
    <row r="6517" spans="1:1" ht="17" thickTop="1" thickBot="1">
      <c r="A6517" s="6"/>
    </row>
    <row r="6518" spans="1:1" ht="17" thickTop="1" thickBot="1">
      <c r="A6518" s="6"/>
    </row>
    <row r="6519" spans="1:1" ht="17" thickTop="1" thickBot="1">
      <c r="A6519" s="6"/>
    </row>
    <row r="6520" spans="1:1" ht="17" thickTop="1" thickBot="1">
      <c r="A6520" s="6"/>
    </row>
    <row r="6521" spans="1:1" ht="17" thickTop="1" thickBot="1">
      <c r="A6521" s="6"/>
    </row>
    <row r="6522" spans="1:1" ht="17" thickTop="1" thickBot="1">
      <c r="A6522" s="6"/>
    </row>
    <row r="6523" spans="1:1" ht="17" thickTop="1" thickBot="1">
      <c r="A6523" s="6"/>
    </row>
    <row r="6524" spans="1:1" ht="17" thickTop="1" thickBot="1">
      <c r="A6524" s="6"/>
    </row>
    <row r="6525" spans="1:1" ht="17" thickTop="1" thickBot="1">
      <c r="A6525" s="6"/>
    </row>
    <row r="6526" spans="1:1" ht="17" thickTop="1" thickBot="1">
      <c r="A6526" s="6"/>
    </row>
    <row r="6527" spans="1:1" ht="17" thickTop="1" thickBot="1">
      <c r="A6527" s="6"/>
    </row>
    <row r="6528" spans="1:1" ht="17" thickTop="1" thickBot="1">
      <c r="A6528" s="6"/>
    </row>
    <row r="6529" spans="1:1" ht="17" thickTop="1" thickBot="1">
      <c r="A6529" s="6"/>
    </row>
    <row r="6530" spans="1:1" ht="17" thickTop="1" thickBot="1">
      <c r="A6530" s="6"/>
    </row>
    <row r="6531" spans="1:1" ht="17" thickTop="1" thickBot="1">
      <c r="A6531" s="6"/>
    </row>
    <row r="6532" spans="1:1" ht="17" thickTop="1" thickBot="1">
      <c r="A6532" s="6"/>
    </row>
    <row r="6533" spans="1:1" ht="17" thickTop="1" thickBot="1">
      <c r="A6533" s="6"/>
    </row>
    <row r="6534" spans="1:1" ht="17" thickTop="1" thickBot="1">
      <c r="A6534" s="6"/>
    </row>
    <row r="6535" spans="1:1" ht="17" thickTop="1" thickBot="1">
      <c r="A6535" s="6"/>
    </row>
    <row r="6536" spans="1:1" ht="17" thickTop="1" thickBot="1">
      <c r="A6536" s="6"/>
    </row>
    <row r="6537" spans="1:1" ht="17" thickTop="1" thickBot="1">
      <c r="A6537" s="6"/>
    </row>
    <row r="6538" spans="1:1" ht="17" thickTop="1" thickBot="1">
      <c r="A6538" s="6"/>
    </row>
    <row r="6539" spans="1:1" ht="17" thickTop="1" thickBot="1">
      <c r="A6539" s="6"/>
    </row>
    <row r="6540" spans="1:1" ht="17" thickTop="1" thickBot="1">
      <c r="A6540" s="6"/>
    </row>
    <row r="6541" spans="1:1" ht="17" thickTop="1" thickBot="1">
      <c r="A6541" s="6"/>
    </row>
    <row r="6542" spans="1:1" ht="17" thickTop="1" thickBot="1">
      <c r="A6542" s="6"/>
    </row>
    <row r="6543" spans="1:1" ht="17" thickTop="1" thickBot="1">
      <c r="A6543" s="6"/>
    </row>
    <row r="6544" spans="1:1" ht="17" thickTop="1" thickBot="1">
      <c r="A6544" s="6"/>
    </row>
    <row r="6545" spans="1:1" ht="17" thickTop="1" thickBot="1">
      <c r="A6545" s="6"/>
    </row>
    <row r="6546" spans="1:1" ht="17" thickTop="1" thickBot="1">
      <c r="A6546" s="6"/>
    </row>
    <row r="6547" spans="1:1" ht="17" thickTop="1" thickBot="1">
      <c r="A6547" s="6"/>
    </row>
    <row r="6548" spans="1:1" ht="17" thickTop="1" thickBot="1">
      <c r="A6548" s="6"/>
    </row>
    <row r="6549" spans="1:1" ht="17" thickTop="1" thickBot="1">
      <c r="A6549" s="6"/>
    </row>
    <row r="6550" spans="1:1" ht="17" thickTop="1" thickBot="1">
      <c r="A6550" s="6"/>
    </row>
    <row r="6551" spans="1:1" ht="17" thickTop="1" thickBot="1">
      <c r="A6551" s="6"/>
    </row>
    <row r="6552" spans="1:1" ht="17" thickTop="1" thickBot="1">
      <c r="A6552" s="6"/>
    </row>
    <row r="6553" spans="1:1" ht="17" thickTop="1" thickBot="1">
      <c r="A6553" s="6"/>
    </row>
    <row r="6554" spans="1:1" ht="17" thickTop="1" thickBot="1">
      <c r="A6554" s="6"/>
    </row>
    <row r="6555" spans="1:1" ht="17" thickTop="1" thickBot="1">
      <c r="A6555" s="6"/>
    </row>
    <row r="6556" spans="1:1" ht="17" thickTop="1" thickBot="1">
      <c r="A6556" s="6"/>
    </row>
    <row r="6557" spans="1:1" ht="17" thickTop="1" thickBot="1">
      <c r="A6557" s="6"/>
    </row>
    <row r="6558" spans="1:1" ht="17" thickTop="1" thickBot="1">
      <c r="A6558" s="6"/>
    </row>
    <row r="6559" spans="1:1" ht="17" thickTop="1" thickBot="1">
      <c r="A6559" s="6"/>
    </row>
    <row r="6560" spans="1:1" ht="17" thickTop="1" thickBot="1">
      <c r="A6560" s="6"/>
    </row>
    <row r="6561" spans="1:1" ht="17" thickTop="1" thickBot="1">
      <c r="A6561" s="6"/>
    </row>
    <row r="6562" spans="1:1" ht="17" thickTop="1" thickBot="1">
      <c r="A6562" s="6"/>
    </row>
    <row r="6563" spans="1:1" ht="17" thickTop="1" thickBot="1">
      <c r="A6563" s="6"/>
    </row>
    <row r="6564" spans="1:1" ht="17" thickTop="1" thickBot="1">
      <c r="A6564" s="6"/>
    </row>
    <row r="6565" spans="1:1" ht="17" thickTop="1" thickBot="1">
      <c r="A6565" s="6"/>
    </row>
    <row r="6566" spans="1:1" ht="17" thickTop="1" thickBot="1">
      <c r="A6566" s="6"/>
    </row>
    <row r="6567" spans="1:1" ht="17" thickTop="1" thickBot="1">
      <c r="A6567" s="6"/>
    </row>
    <row r="6568" spans="1:1" ht="17" thickTop="1" thickBot="1">
      <c r="A6568" s="6"/>
    </row>
    <row r="6569" spans="1:1" ht="17" thickTop="1" thickBot="1">
      <c r="A6569" s="6"/>
    </row>
    <row r="6570" spans="1:1" ht="17" thickTop="1" thickBot="1">
      <c r="A6570" s="6"/>
    </row>
    <row r="6571" spans="1:1" ht="17" thickTop="1" thickBot="1">
      <c r="A6571" s="6"/>
    </row>
    <row r="6572" spans="1:1" ht="17" thickTop="1" thickBot="1">
      <c r="A6572" s="6"/>
    </row>
    <row r="6573" spans="1:1" ht="17" thickTop="1" thickBot="1">
      <c r="A6573" s="6"/>
    </row>
    <row r="6574" spans="1:1" ht="17" thickTop="1" thickBot="1">
      <c r="A6574" s="6"/>
    </row>
    <row r="6575" spans="1:1" ht="17" thickTop="1" thickBot="1">
      <c r="A6575" s="6"/>
    </row>
    <row r="6576" spans="1:1" ht="17" thickTop="1" thickBot="1">
      <c r="A6576" s="6"/>
    </row>
    <row r="6577" spans="1:1" ht="17" thickTop="1" thickBot="1">
      <c r="A6577" s="6"/>
    </row>
    <row r="6578" spans="1:1" ht="17" thickTop="1" thickBot="1">
      <c r="A6578" s="6"/>
    </row>
    <row r="6579" spans="1:1" ht="17" thickTop="1" thickBot="1">
      <c r="A6579" s="6"/>
    </row>
    <row r="6580" spans="1:1" ht="17" thickTop="1" thickBot="1">
      <c r="A6580" s="6"/>
    </row>
    <row r="6581" spans="1:1" ht="17" thickTop="1" thickBot="1">
      <c r="A6581" s="6"/>
    </row>
    <row r="6582" spans="1:1" ht="17" thickTop="1" thickBot="1">
      <c r="A6582" s="6"/>
    </row>
    <row r="6583" spans="1:1" ht="17" thickTop="1" thickBot="1">
      <c r="A6583" s="6"/>
    </row>
    <row r="6584" spans="1:1" ht="17" thickTop="1" thickBot="1">
      <c r="A6584" s="6"/>
    </row>
    <row r="6585" spans="1:1" ht="17" thickTop="1" thickBot="1">
      <c r="A6585" s="6"/>
    </row>
    <row r="6586" spans="1:1" ht="17" thickTop="1" thickBot="1">
      <c r="A6586" s="6"/>
    </row>
    <row r="6587" spans="1:1" ht="17" thickTop="1" thickBot="1">
      <c r="A6587" s="6"/>
    </row>
    <row r="6588" spans="1:1" ht="17" thickTop="1" thickBot="1">
      <c r="A6588" s="6"/>
    </row>
    <row r="6589" spans="1:1" ht="17" thickTop="1" thickBot="1">
      <c r="A6589" s="6"/>
    </row>
    <row r="6590" spans="1:1" ht="17" thickTop="1" thickBot="1">
      <c r="A6590" s="6"/>
    </row>
    <row r="6591" spans="1:1" ht="17" thickTop="1" thickBot="1">
      <c r="A6591" s="6"/>
    </row>
    <row r="6592" spans="1:1" ht="17" thickTop="1" thickBot="1">
      <c r="A6592" s="6"/>
    </row>
    <row r="6593" spans="1:1" ht="17" thickTop="1" thickBot="1">
      <c r="A6593" s="6"/>
    </row>
    <row r="6594" spans="1:1" ht="17" thickTop="1" thickBot="1">
      <c r="A6594" s="6"/>
    </row>
    <row r="6595" spans="1:1" ht="17" thickTop="1" thickBot="1">
      <c r="A6595" s="6"/>
    </row>
    <row r="6596" spans="1:1" ht="17" thickTop="1" thickBot="1">
      <c r="A6596" s="6"/>
    </row>
    <row r="6597" spans="1:1" ht="17" thickTop="1" thickBot="1">
      <c r="A6597" s="6"/>
    </row>
    <row r="6598" spans="1:1" ht="17" thickTop="1" thickBot="1">
      <c r="A6598" s="6"/>
    </row>
    <row r="6599" spans="1:1" ht="17" thickTop="1" thickBot="1">
      <c r="A6599" s="6"/>
    </row>
    <row r="6600" spans="1:1" ht="17" thickTop="1" thickBot="1">
      <c r="A6600" s="6"/>
    </row>
    <row r="6601" spans="1:1" ht="17" thickTop="1" thickBot="1">
      <c r="A6601" s="6"/>
    </row>
    <row r="6602" spans="1:1" ht="17" thickTop="1" thickBot="1">
      <c r="A6602" s="6"/>
    </row>
    <row r="6603" spans="1:1" ht="17" thickTop="1" thickBot="1">
      <c r="A6603" s="6"/>
    </row>
    <row r="6604" spans="1:1" ht="17" thickTop="1" thickBot="1">
      <c r="A6604" s="6"/>
    </row>
    <row r="6605" spans="1:1" ht="17" thickTop="1" thickBot="1">
      <c r="A6605" s="6"/>
    </row>
    <row r="6606" spans="1:1" ht="17" thickTop="1" thickBot="1">
      <c r="A6606" s="6"/>
    </row>
    <row r="6607" spans="1:1" ht="17" thickTop="1" thickBot="1">
      <c r="A6607" s="6"/>
    </row>
    <row r="6608" spans="1:1" ht="17" thickTop="1" thickBot="1">
      <c r="A6608" s="6"/>
    </row>
    <row r="6609" spans="1:1" ht="17" thickTop="1" thickBot="1">
      <c r="A6609" s="6"/>
    </row>
    <row r="6610" spans="1:1" ht="17" thickTop="1" thickBot="1">
      <c r="A6610" s="6"/>
    </row>
    <row r="6611" spans="1:1" ht="17" thickTop="1" thickBot="1">
      <c r="A6611" s="6"/>
    </row>
    <row r="6612" spans="1:1" ht="17" thickTop="1" thickBot="1">
      <c r="A6612" s="6"/>
    </row>
    <row r="6613" spans="1:1" ht="17" thickTop="1" thickBot="1">
      <c r="A6613" s="6"/>
    </row>
    <row r="6614" spans="1:1" ht="17" thickTop="1" thickBot="1">
      <c r="A6614" s="6"/>
    </row>
    <row r="6615" spans="1:1" ht="17" thickTop="1" thickBot="1">
      <c r="A6615" s="6"/>
    </row>
    <row r="6616" spans="1:1" ht="17" thickTop="1" thickBot="1">
      <c r="A6616" s="6"/>
    </row>
    <row r="6617" spans="1:1" ht="17" thickTop="1" thickBot="1">
      <c r="A6617" s="6"/>
    </row>
    <row r="6618" spans="1:1" ht="17" thickTop="1" thickBot="1">
      <c r="A6618" s="6"/>
    </row>
    <row r="6619" spans="1:1" ht="17" thickTop="1" thickBot="1">
      <c r="A6619" s="6"/>
    </row>
    <row r="6620" spans="1:1" ht="17" thickTop="1" thickBot="1">
      <c r="A6620" s="6"/>
    </row>
    <row r="6621" spans="1:1" ht="17" thickTop="1" thickBot="1">
      <c r="A6621" s="6"/>
    </row>
    <row r="6622" spans="1:1" ht="17" thickTop="1" thickBot="1">
      <c r="A6622" s="6"/>
    </row>
    <row r="6623" spans="1:1" ht="17" thickTop="1" thickBot="1">
      <c r="A6623" s="6"/>
    </row>
    <row r="6624" spans="1:1" ht="17" thickTop="1" thickBot="1">
      <c r="A6624" s="6"/>
    </row>
    <row r="6625" spans="1:1" ht="17" thickTop="1" thickBot="1">
      <c r="A6625" s="6"/>
    </row>
    <row r="6626" spans="1:1" ht="17" thickTop="1" thickBot="1">
      <c r="A6626" s="6"/>
    </row>
    <row r="6627" spans="1:1" ht="17" thickTop="1" thickBot="1">
      <c r="A6627" s="6"/>
    </row>
    <row r="6628" spans="1:1" ht="17" thickTop="1" thickBot="1">
      <c r="A6628" s="6"/>
    </row>
    <row r="6629" spans="1:1" ht="17" thickTop="1" thickBot="1">
      <c r="A6629" s="6"/>
    </row>
    <row r="6630" spans="1:1" ht="17" thickTop="1" thickBot="1">
      <c r="A6630" s="6"/>
    </row>
    <row r="6631" spans="1:1" ht="17" thickTop="1" thickBot="1">
      <c r="A6631" s="6"/>
    </row>
    <row r="6632" spans="1:1" ht="17" thickTop="1" thickBot="1">
      <c r="A6632" s="6"/>
    </row>
    <row r="6633" spans="1:1" ht="17" thickTop="1" thickBot="1">
      <c r="A6633" s="6"/>
    </row>
    <row r="6634" spans="1:1" ht="17" thickTop="1" thickBot="1">
      <c r="A6634" s="6"/>
    </row>
    <row r="6635" spans="1:1" ht="17" thickTop="1" thickBot="1">
      <c r="A6635" s="6"/>
    </row>
    <row r="6636" spans="1:1" ht="17" thickTop="1" thickBot="1">
      <c r="A6636" s="6"/>
    </row>
    <row r="6637" spans="1:1" ht="17" thickTop="1" thickBot="1">
      <c r="A6637" s="6"/>
    </row>
    <row r="6638" spans="1:1" ht="17" thickTop="1" thickBot="1">
      <c r="A6638" s="6"/>
    </row>
    <row r="6639" spans="1:1" ht="17" thickTop="1" thickBot="1">
      <c r="A6639" s="6"/>
    </row>
    <row r="6640" spans="1:1" ht="17" thickTop="1" thickBot="1">
      <c r="A6640" s="6"/>
    </row>
    <row r="6641" spans="1:1" ht="17" thickTop="1" thickBot="1">
      <c r="A6641" s="6"/>
    </row>
    <row r="6642" spans="1:1" ht="17" thickTop="1" thickBot="1">
      <c r="A6642" s="6"/>
    </row>
    <row r="6643" spans="1:1" ht="17" thickTop="1" thickBot="1">
      <c r="A6643" s="6"/>
    </row>
    <row r="6644" spans="1:1" ht="17" thickTop="1" thickBot="1">
      <c r="A6644" s="6"/>
    </row>
    <row r="6645" spans="1:1" ht="17" thickTop="1" thickBot="1">
      <c r="A6645" s="6"/>
    </row>
    <row r="6646" spans="1:1" ht="17" thickTop="1" thickBot="1">
      <c r="A6646" s="6"/>
    </row>
    <row r="6647" spans="1:1" ht="17" thickTop="1" thickBot="1">
      <c r="A6647" s="6"/>
    </row>
    <row r="6648" spans="1:1" ht="17" thickTop="1" thickBot="1">
      <c r="A6648" s="6"/>
    </row>
    <row r="6649" spans="1:1" ht="17" thickTop="1" thickBot="1">
      <c r="A6649" s="6"/>
    </row>
    <row r="6650" spans="1:1" ht="17" thickTop="1" thickBot="1">
      <c r="A6650" s="6"/>
    </row>
    <row r="6651" spans="1:1" ht="17" thickTop="1" thickBot="1">
      <c r="A6651" s="6"/>
    </row>
    <row r="6652" spans="1:1" ht="17" thickTop="1" thickBot="1">
      <c r="A6652" s="6"/>
    </row>
    <row r="6653" spans="1:1" ht="17" thickTop="1" thickBot="1">
      <c r="A6653" s="6"/>
    </row>
    <row r="6654" spans="1:1" ht="17" thickTop="1" thickBot="1">
      <c r="A6654" s="6"/>
    </row>
    <row r="6655" spans="1:1" ht="17" thickTop="1" thickBot="1">
      <c r="A6655" s="6"/>
    </row>
    <row r="6656" spans="1:1" ht="17" thickTop="1" thickBot="1">
      <c r="A6656" s="6"/>
    </row>
    <row r="6657" spans="1:1" ht="17" thickTop="1" thickBot="1">
      <c r="A6657" s="6"/>
    </row>
    <row r="6658" spans="1:1" ht="17" thickTop="1" thickBot="1">
      <c r="A6658" s="6"/>
    </row>
    <row r="6659" spans="1:1" ht="17" thickTop="1" thickBot="1">
      <c r="A6659" s="6"/>
    </row>
    <row r="6660" spans="1:1" ht="17" thickTop="1" thickBot="1">
      <c r="A6660" s="6"/>
    </row>
    <row r="6661" spans="1:1" ht="17" thickTop="1" thickBot="1">
      <c r="A6661" s="6"/>
    </row>
    <row r="6662" spans="1:1" ht="17" thickTop="1" thickBot="1">
      <c r="A6662" s="6"/>
    </row>
    <row r="6663" spans="1:1" ht="17" thickTop="1" thickBot="1">
      <c r="A6663" s="6"/>
    </row>
    <row r="6664" spans="1:1" ht="17" thickTop="1" thickBot="1">
      <c r="A6664" s="6"/>
    </row>
    <row r="6665" spans="1:1" ht="17" thickTop="1" thickBot="1">
      <c r="A6665" s="6"/>
    </row>
    <row r="6666" spans="1:1" ht="17" thickTop="1" thickBot="1">
      <c r="A6666" s="6"/>
    </row>
    <row r="6667" spans="1:1" ht="17" thickTop="1" thickBot="1">
      <c r="A6667" s="6"/>
    </row>
    <row r="6668" spans="1:1" ht="17" thickTop="1" thickBot="1">
      <c r="A6668" s="6"/>
    </row>
    <row r="6669" spans="1:1" ht="17" thickTop="1" thickBot="1">
      <c r="A6669" s="6"/>
    </row>
    <row r="6670" spans="1:1" ht="17" thickTop="1" thickBot="1">
      <c r="A6670" s="6"/>
    </row>
    <row r="6671" spans="1:1" ht="17" thickTop="1" thickBot="1">
      <c r="A6671" s="6"/>
    </row>
    <row r="6672" spans="1:1" ht="17" thickTop="1" thickBot="1">
      <c r="A6672" s="6"/>
    </row>
    <row r="6673" spans="1:1" ht="17" thickTop="1" thickBot="1">
      <c r="A6673" s="6"/>
    </row>
    <row r="6674" spans="1:1" ht="17" thickTop="1" thickBot="1">
      <c r="A6674" s="6"/>
    </row>
    <row r="6675" spans="1:1" ht="17" thickTop="1" thickBot="1">
      <c r="A6675" s="6"/>
    </row>
    <row r="6676" spans="1:1" ht="17" thickTop="1" thickBot="1">
      <c r="A6676" s="6"/>
    </row>
    <row r="6677" spans="1:1" ht="17" thickTop="1" thickBot="1">
      <c r="A6677" s="6"/>
    </row>
    <row r="6678" spans="1:1" ht="17" thickTop="1" thickBot="1">
      <c r="A6678" s="6"/>
    </row>
    <row r="6679" spans="1:1" ht="17" thickTop="1" thickBot="1">
      <c r="A6679" s="6"/>
    </row>
    <row r="6680" spans="1:1" ht="17" thickTop="1" thickBot="1">
      <c r="A6680" s="6"/>
    </row>
    <row r="6681" spans="1:1" ht="17" thickTop="1" thickBot="1">
      <c r="A6681" s="6"/>
    </row>
    <row r="6682" spans="1:1" ht="17" thickTop="1" thickBot="1">
      <c r="A6682" s="6"/>
    </row>
    <row r="6683" spans="1:1" ht="17" thickTop="1" thickBot="1">
      <c r="A6683" s="6"/>
    </row>
    <row r="6684" spans="1:1" ht="17" thickTop="1" thickBot="1">
      <c r="A6684" s="6"/>
    </row>
    <row r="6685" spans="1:1" ht="17" thickTop="1" thickBot="1">
      <c r="A6685" s="6"/>
    </row>
    <row r="6686" spans="1:1" ht="17" thickTop="1" thickBot="1">
      <c r="A6686" s="6"/>
    </row>
    <row r="6687" spans="1:1" ht="17" thickTop="1" thickBot="1">
      <c r="A6687" s="6"/>
    </row>
    <row r="6688" spans="1:1" ht="17" thickTop="1" thickBot="1">
      <c r="A6688" s="6"/>
    </row>
    <row r="6689" spans="1:1" ht="17" thickTop="1" thickBot="1">
      <c r="A6689" s="6"/>
    </row>
    <row r="6690" spans="1:1" ht="17" thickTop="1" thickBot="1">
      <c r="A6690" s="6"/>
    </row>
    <row r="6691" spans="1:1" ht="17" thickTop="1" thickBot="1">
      <c r="A6691" s="6"/>
    </row>
    <row r="6692" spans="1:1" ht="17" thickTop="1" thickBot="1">
      <c r="A6692" s="6"/>
    </row>
    <row r="6693" spans="1:1" ht="17" thickTop="1" thickBot="1">
      <c r="A6693" s="6"/>
    </row>
    <row r="6694" spans="1:1" ht="17" thickTop="1" thickBot="1">
      <c r="A6694" s="6"/>
    </row>
    <row r="6695" spans="1:1" ht="17" thickTop="1" thickBot="1">
      <c r="A6695" s="6"/>
    </row>
    <row r="6696" spans="1:1" ht="17" thickTop="1" thickBot="1">
      <c r="A6696" s="6"/>
    </row>
    <row r="6697" spans="1:1" ht="17" thickTop="1" thickBot="1">
      <c r="A6697" s="6"/>
    </row>
    <row r="6698" spans="1:1" ht="17" thickTop="1" thickBot="1">
      <c r="A6698" s="6"/>
    </row>
    <row r="6699" spans="1:1" ht="17" thickTop="1" thickBot="1">
      <c r="A6699" s="6"/>
    </row>
    <row r="6700" spans="1:1" ht="17" thickTop="1" thickBot="1">
      <c r="A6700" s="6"/>
    </row>
    <row r="6701" spans="1:1" ht="17" thickTop="1" thickBot="1">
      <c r="A6701" s="6"/>
    </row>
    <row r="6702" spans="1:1" ht="17" thickTop="1" thickBot="1">
      <c r="A6702" s="6"/>
    </row>
    <row r="6703" spans="1:1" ht="17" thickTop="1" thickBot="1">
      <c r="A6703" s="6"/>
    </row>
    <row r="6704" spans="1:1" ht="17" thickTop="1" thickBot="1">
      <c r="A6704" s="6"/>
    </row>
    <row r="6705" spans="1:1" ht="17" thickTop="1" thickBot="1">
      <c r="A6705" s="6"/>
    </row>
    <row r="6706" spans="1:1" ht="17" thickTop="1" thickBot="1">
      <c r="A6706" s="6"/>
    </row>
    <row r="6707" spans="1:1" ht="17" thickTop="1" thickBot="1">
      <c r="A6707" s="6"/>
    </row>
    <row r="6708" spans="1:1" ht="17" thickTop="1" thickBot="1">
      <c r="A6708" s="6"/>
    </row>
    <row r="6709" spans="1:1" ht="17" thickTop="1" thickBot="1">
      <c r="A6709" s="6"/>
    </row>
    <row r="6710" spans="1:1" ht="17" thickTop="1" thickBot="1">
      <c r="A6710" s="6"/>
    </row>
    <row r="6711" spans="1:1" ht="17" thickTop="1" thickBot="1">
      <c r="A6711" s="6"/>
    </row>
    <row r="6712" spans="1:1" ht="17" thickTop="1" thickBot="1">
      <c r="A6712" s="6"/>
    </row>
    <row r="6713" spans="1:1" ht="17" thickTop="1" thickBot="1">
      <c r="A6713" s="6"/>
    </row>
    <row r="6714" spans="1:1" ht="17" thickTop="1" thickBot="1">
      <c r="A6714" s="6"/>
    </row>
    <row r="6715" spans="1:1" ht="17" thickTop="1" thickBot="1">
      <c r="A6715" s="6"/>
    </row>
    <row r="6716" spans="1:1" ht="17" thickTop="1" thickBot="1">
      <c r="A6716" s="6"/>
    </row>
    <row r="6717" spans="1:1" ht="17" thickTop="1" thickBot="1">
      <c r="A6717" s="6"/>
    </row>
    <row r="6718" spans="1:1" ht="17" thickTop="1" thickBot="1">
      <c r="A6718" s="6"/>
    </row>
    <row r="6719" spans="1:1" ht="17" thickTop="1" thickBot="1">
      <c r="A6719" s="6"/>
    </row>
    <row r="6720" spans="1:1" ht="17" thickTop="1" thickBot="1">
      <c r="A6720" s="6"/>
    </row>
    <row r="6721" spans="1:1" ht="17" thickTop="1" thickBot="1">
      <c r="A6721" s="6"/>
    </row>
    <row r="6722" spans="1:1" ht="17" thickTop="1" thickBot="1">
      <c r="A6722" s="6"/>
    </row>
    <row r="6723" spans="1:1" ht="17" thickTop="1" thickBot="1">
      <c r="A6723" s="6"/>
    </row>
    <row r="6724" spans="1:1" ht="17" thickTop="1" thickBot="1">
      <c r="A6724" s="6"/>
    </row>
    <row r="6725" spans="1:1" ht="17" thickTop="1" thickBot="1">
      <c r="A6725" s="6"/>
    </row>
    <row r="6726" spans="1:1" ht="17" thickTop="1" thickBot="1">
      <c r="A6726" s="6"/>
    </row>
    <row r="6727" spans="1:1" ht="17" thickTop="1" thickBot="1">
      <c r="A6727" s="6"/>
    </row>
    <row r="6728" spans="1:1" ht="17" thickTop="1" thickBot="1">
      <c r="A6728" s="6"/>
    </row>
    <row r="6729" spans="1:1" ht="17" thickTop="1" thickBot="1">
      <c r="A6729" s="6"/>
    </row>
    <row r="6730" spans="1:1" ht="17" thickTop="1" thickBot="1">
      <c r="A6730" s="6"/>
    </row>
    <row r="6731" spans="1:1" ht="17" thickTop="1" thickBot="1">
      <c r="A6731" s="6"/>
    </row>
    <row r="6732" spans="1:1" ht="17" thickTop="1" thickBot="1">
      <c r="A6732" s="6"/>
    </row>
    <row r="6733" spans="1:1" ht="17" thickTop="1" thickBot="1">
      <c r="A6733" s="6"/>
    </row>
    <row r="6734" spans="1:1" ht="17" thickTop="1" thickBot="1">
      <c r="A6734" s="6"/>
    </row>
    <row r="6735" spans="1:1" ht="17" thickTop="1" thickBot="1">
      <c r="A6735" s="6"/>
    </row>
    <row r="6736" spans="1:1" ht="17" thickTop="1" thickBot="1">
      <c r="A6736" s="6"/>
    </row>
    <row r="6737" spans="1:1" ht="17" thickTop="1" thickBot="1">
      <c r="A6737" s="6"/>
    </row>
    <row r="6738" spans="1:1" ht="17" thickTop="1" thickBot="1">
      <c r="A6738" s="6"/>
    </row>
    <row r="6739" spans="1:1" ht="17" thickTop="1" thickBot="1">
      <c r="A6739" s="6"/>
    </row>
    <row r="6740" spans="1:1" ht="17" thickTop="1" thickBot="1">
      <c r="A6740" s="6"/>
    </row>
    <row r="6741" spans="1:1" ht="17" thickTop="1" thickBot="1">
      <c r="A6741" s="6"/>
    </row>
    <row r="6742" spans="1:1" ht="17" thickTop="1" thickBot="1">
      <c r="A6742" s="6"/>
    </row>
    <row r="6743" spans="1:1" ht="17" thickTop="1" thickBot="1">
      <c r="A6743" s="6"/>
    </row>
    <row r="6744" spans="1:1" ht="17" thickTop="1" thickBot="1">
      <c r="A6744" s="6"/>
    </row>
    <row r="6745" spans="1:1" ht="17" thickTop="1" thickBot="1">
      <c r="A6745" s="6"/>
    </row>
    <row r="6746" spans="1:1" ht="17" thickTop="1" thickBot="1">
      <c r="A6746" s="6"/>
    </row>
    <row r="6747" spans="1:1" ht="17" thickTop="1" thickBot="1">
      <c r="A6747" s="6"/>
    </row>
    <row r="6748" spans="1:1" ht="17" thickTop="1" thickBot="1">
      <c r="A6748" s="6"/>
    </row>
    <row r="6749" spans="1:1" ht="17" thickTop="1" thickBot="1">
      <c r="A6749" s="6"/>
    </row>
    <row r="6750" spans="1:1" ht="17" thickTop="1" thickBot="1">
      <c r="A6750" s="6"/>
    </row>
    <row r="6751" spans="1:1" ht="17" thickTop="1" thickBot="1">
      <c r="A6751" s="6"/>
    </row>
    <row r="6752" spans="1:1" ht="17" thickTop="1" thickBot="1">
      <c r="A6752" s="6"/>
    </row>
    <row r="6753" spans="1:1" ht="17" thickTop="1" thickBot="1">
      <c r="A6753" s="6"/>
    </row>
    <row r="6754" spans="1:1" ht="17" thickTop="1" thickBot="1">
      <c r="A6754" s="6"/>
    </row>
    <row r="6755" spans="1:1" ht="17" thickTop="1" thickBot="1">
      <c r="A6755" s="6"/>
    </row>
    <row r="6756" spans="1:1" ht="17" thickTop="1" thickBot="1">
      <c r="A6756" s="6"/>
    </row>
    <row r="6757" spans="1:1" ht="17" thickTop="1" thickBot="1">
      <c r="A6757" s="6"/>
    </row>
    <row r="6758" spans="1:1" ht="17" thickTop="1" thickBot="1">
      <c r="A6758" s="6"/>
    </row>
    <row r="6759" spans="1:1" ht="17" thickTop="1" thickBot="1">
      <c r="A6759" s="6"/>
    </row>
    <row r="6760" spans="1:1" ht="17" thickTop="1" thickBot="1">
      <c r="A6760" s="6"/>
    </row>
    <row r="6761" spans="1:1" ht="17" thickTop="1" thickBot="1">
      <c r="A6761" s="6"/>
    </row>
    <row r="6762" spans="1:1" ht="17" thickTop="1" thickBot="1">
      <c r="A6762" s="6"/>
    </row>
    <row r="6763" spans="1:1" ht="17" thickTop="1" thickBot="1">
      <c r="A6763" s="6"/>
    </row>
    <row r="6764" spans="1:1" ht="17" thickTop="1" thickBot="1">
      <c r="A6764" s="6"/>
    </row>
    <row r="6765" spans="1:1" ht="17" thickTop="1" thickBot="1">
      <c r="A6765" s="6"/>
    </row>
    <row r="6766" spans="1:1" ht="17" thickTop="1" thickBot="1">
      <c r="A6766" s="6"/>
    </row>
    <row r="6767" spans="1:1" ht="17" thickTop="1" thickBot="1">
      <c r="A6767" s="6"/>
    </row>
    <row r="6768" spans="1:1" ht="17" thickTop="1" thickBot="1">
      <c r="A6768" s="6"/>
    </row>
    <row r="6769" spans="1:1" ht="17" thickTop="1" thickBot="1">
      <c r="A6769" s="6"/>
    </row>
    <row r="6770" spans="1:1" ht="17" thickTop="1" thickBot="1">
      <c r="A6770" s="6"/>
    </row>
    <row r="6771" spans="1:1" ht="17" thickTop="1" thickBot="1">
      <c r="A6771" s="6"/>
    </row>
    <row r="6772" spans="1:1" ht="17" thickTop="1" thickBot="1">
      <c r="A6772" s="6"/>
    </row>
    <row r="6773" spans="1:1" ht="17" thickTop="1" thickBot="1">
      <c r="A6773" s="6"/>
    </row>
    <row r="6774" spans="1:1" ht="17" thickTop="1" thickBot="1">
      <c r="A6774" s="6"/>
    </row>
    <row r="6775" spans="1:1" ht="17" thickTop="1" thickBot="1">
      <c r="A6775" s="6"/>
    </row>
    <row r="6776" spans="1:1" ht="17" thickTop="1" thickBot="1">
      <c r="A6776" s="6"/>
    </row>
    <row r="6777" spans="1:1" ht="17" thickTop="1" thickBot="1">
      <c r="A6777" s="6"/>
    </row>
    <row r="6778" spans="1:1" ht="17" thickTop="1" thickBot="1">
      <c r="A6778" s="6"/>
    </row>
    <row r="6779" spans="1:1" ht="17" thickTop="1" thickBot="1">
      <c r="A6779" s="6"/>
    </row>
    <row r="6780" spans="1:1" ht="17" thickTop="1" thickBot="1">
      <c r="A6780" s="6"/>
    </row>
    <row r="6781" spans="1:1" ht="17" thickTop="1" thickBot="1">
      <c r="A6781" s="6"/>
    </row>
    <row r="6782" spans="1:1" ht="17" thickTop="1" thickBot="1">
      <c r="A6782" s="6"/>
    </row>
    <row r="6783" spans="1:1" ht="17" thickTop="1" thickBot="1">
      <c r="A6783" s="6"/>
    </row>
    <row r="6784" spans="1:1" ht="17" thickTop="1" thickBot="1">
      <c r="A6784" s="6"/>
    </row>
    <row r="6785" spans="1:1" ht="17" thickTop="1" thickBot="1">
      <c r="A6785" s="6"/>
    </row>
    <row r="6786" spans="1:1" ht="17" thickTop="1" thickBot="1">
      <c r="A6786" s="6"/>
    </row>
    <row r="6787" spans="1:1" ht="17" thickTop="1" thickBot="1">
      <c r="A6787" s="6"/>
    </row>
    <row r="6788" spans="1:1" ht="17" thickTop="1" thickBot="1">
      <c r="A6788" s="6"/>
    </row>
    <row r="6789" spans="1:1" ht="17" thickTop="1" thickBot="1">
      <c r="A6789" s="6"/>
    </row>
    <row r="6790" spans="1:1" ht="17" thickTop="1" thickBot="1">
      <c r="A6790" s="6"/>
    </row>
    <row r="6791" spans="1:1" ht="17" thickTop="1" thickBot="1">
      <c r="A6791" s="6"/>
    </row>
    <row r="6792" spans="1:1" ht="17" thickTop="1" thickBot="1">
      <c r="A6792" s="6"/>
    </row>
    <row r="6793" spans="1:1" ht="17" thickTop="1" thickBot="1">
      <c r="A6793" s="6"/>
    </row>
    <row r="6794" spans="1:1" ht="17" thickTop="1" thickBot="1">
      <c r="A6794" s="6"/>
    </row>
    <row r="6795" spans="1:1" ht="17" thickTop="1" thickBot="1">
      <c r="A6795" s="6"/>
    </row>
    <row r="6796" spans="1:1" ht="17" thickTop="1" thickBot="1">
      <c r="A6796" s="6"/>
    </row>
    <row r="6797" spans="1:1" ht="17" thickTop="1" thickBot="1">
      <c r="A6797" s="6"/>
    </row>
    <row r="6798" spans="1:1" ht="17" thickTop="1" thickBot="1">
      <c r="A6798" s="6"/>
    </row>
    <row r="6799" spans="1:1" ht="17" thickTop="1" thickBot="1">
      <c r="A6799" s="6"/>
    </row>
    <row r="6800" spans="1:1" ht="17" thickTop="1" thickBot="1">
      <c r="A6800" s="6"/>
    </row>
    <row r="6801" spans="1:1" ht="17" thickTop="1" thickBot="1">
      <c r="A6801" s="6"/>
    </row>
    <row r="6802" spans="1:1" ht="17" thickTop="1" thickBot="1">
      <c r="A6802" s="6"/>
    </row>
    <row r="6803" spans="1:1" ht="17" thickTop="1" thickBot="1">
      <c r="A6803" s="6"/>
    </row>
    <row r="6804" spans="1:1" ht="17" thickTop="1" thickBot="1">
      <c r="A6804" s="6"/>
    </row>
    <row r="6805" spans="1:1" ht="17" thickTop="1" thickBot="1">
      <c r="A6805" s="6"/>
    </row>
    <row r="6806" spans="1:1" ht="17" thickTop="1" thickBot="1">
      <c r="A6806" s="6"/>
    </row>
    <row r="6807" spans="1:1" ht="17" thickTop="1" thickBot="1">
      <c r="A6807" s="6"/>
    </row>
    <row r="6808" spans="1:1" ht="17" thickTop="1" thickBot="1">
      <c r="A6808" s="6"/>
    </row>
    <row r="6809" spans="1:1" ht="17" thickTop="1" thickBot="1">
      <c r="A6809" s="6"/>
    </row>
    <row r="6810" spans="1:1" ht="17" thickTop="1" thickBot="1">
      <c r="A6810" s="6"/>
    </row>
    <row r="6811" spans="1:1" ht="17" thickTop="1" thickBot="1">
      <c r="A6811" s="6"/>
    </row>
    <row r="6812" spans="1:1" ht="17" thickTop="1" thickBot="1">
      <c r="A6812" s="6"/>
    </row>
    <row r="6813" spans="1:1" ht="17" thickTop="1" thickBot="1">
      <c r="A6813" s="6"/>
    </row>
    <row r="6814" spans="1:1" ht="17" thickTop="1" thickBot="1">
      <c r="A6814" s="6"/>
    </row>
    <row r="6815" spans="1:1" ht="17" thickTop="1" thickBot="1">
      <c r="A6815" s="6"/>
    </row>
    <row r="6816" spans="1:1" ht="17" thickTop="1" thickBot="1">
      <c r="A6816" s="6"/>
    </row>
    <row r="6817" spans="1:1" ht="17" thickTop="1" thickBot="1">
      <c r="A6817" s="6"/>
    </row>
    <row r="6818" spans="1:1" ht="17" thickTop="1" thickBot="1">
      <c r="A6818" s="6"/>
    </row>
    <row r="6819" spans="1:1" ht="17" thickTop="1" thickBot="1">
      <c r="A6819" s="6"/>
    </row>
    <row r="6820" spans="1:1" ht="17" thickTop="1" thickBot="1">
      <c r="A6820" s="6"/>
    </row>
    <row r="6821" spans="1:1" ht="17" thickTop="1" thickBot="1">
      <c r="A6821" s="6"/>
    </row>
    <row r="6822" spans="1:1" ht="17" thickTop="1" thickBot="1">
      <c r="A6822" s="6"/>
    </row>
    <row r="6823" spans="1:1" ht="17" thickTop="1" thickBot="1">
      <c r="A6823" s="6"/>
    </row>
    <row r="6824" spans="1:1" ht="17" thickTop="1" thickBot="1">
      <c r="A6824" s="6"/>
    </row>
    <row r="6825" spans="1:1" ht="17" thickTop="1" thickBot="1">
      <c r="A6825" s="6"/>
    </row>
    <row r="6826" spans="1:1" ht="17" thickTop="1" thickBot="1">
      <c r="A6826" s="6"/>
    </row>
    <row r="6827" spans="1:1" ht="17" thickTop="1" thickBot="1">
      <c r="A6827" s="6"/>
    </row>
    <row r="6828" spans="1:1" ht="17" thickTop="1" thickBot="1">
      <c r="A6828" s="6"/>
    </row>
    <row r="6829" spans="1:1" ht="17" thickTop="1" thickBot="1">
      <c r="A6829" s="6"/>
    </row>
    <row r="6830" spans="1:1" ht="17" thickTop="1" thickBot="1">
      <c r="A6830" s="6"/>
    </row>
    <row r="6831" spans="1:1" ht="17" thickTop="1" thickBot="1">
      <c r="A6831" s="6"/>
    </row>
    <row r="6832" spans="1:1" ht="17" thickTop="1" thickBot="1">
      <c r="A6832" s="6"/>
    </row>
    <row r="6833" spans="1:1" ht="17" thickTop="1" thickBot="1">
      <c r="A6833" s="6"/>
    </row>
    <row r="6834" spans="1:1" ht="17" thickTop="1" thickBot="1">
      <c r="A6834" s="6"/>
    </row>
    <row r="6835" spans="1:1" ht="17" thickTop="1" thickBot="1">
      <c r="A6835" s="6"/>
    </row>
    <row r="6836" spans="1:1" ht="17" thickTop="1" thickBot="1">
      <c r="A6836" s="6"/>
    </row>
    <row r="6837" spans="1:1" ht="17" thickTop="1" thickBot="1">
      <c r="A6837" s="6"/>
    </row>
    <row r="6838" spans="1:1" ht="17" thickTop="1" thickBot="1">
      <c r="A6838" s="6"/>
    </row>
    <row r="6839" spans="1:1" ht="17" thickTop="1" thickBot="1">
      <c r="A6839" s="6"/>
    </row>
    <row r="6840" spans="1:1" ht="17" thickTop="1" thickBot="1">
      <c r="A6840" s="6"/>
    </row>
    <row r="6841" spans="1:1" ht="17" thickTop="1" thickBot="1">
      <c r="A6841" s="6"/>
    </row>
    <row r="6842" spans="1:1" ht="17" thickTop="1" thickBot="1">
      <c r="A6842" s="6"/>
    </row>
    <row r="6843" spans="1:1" ht="17" thickTop="1" thickBot="1">
      <c r="A6843" s="6"/>
    </row>
    <row r="6844" spans="1:1" ht="17" thickTop="1" thickBot="1">
      <c r="A6844" s="6"/>
    </row>
    <row r="6845" spans="1:1" ht="17" thickTop="1" thickBot="1">
      <c r="A6845" s="6"/>
    </row>
    <row r="6846" spans="1:1" ht="17" thickTop="1" thickBot="1">
      <c r="A6846" s="6"/>
    </row>
    <row r="6847" spans="1:1" ht="17" thickTop="1" thickBot="1">
      <c r="A6847" s="6"/>
    </row>
    <row r="6848" spans="1:1" ht="17" thickTop="1" thickBot="1">
      <c r="A6848" s="6"/>
    </row>
    <row r="6849" spans="1:1" ht="17" thickTop="1" thickBot="1">
      <c r="A6849" s="6"/>
    </row>
    <row r="6850" spans="1:1" ht="17" thickTop="1" thickBot="1">
      <c r="A6850" s="6"/>
    </row>
    <row r="6851" spans="1:1" ht="17" thickTop="1" thickBot="1">
      <c r="A6851" s="6"/>
    </row>
    <row r="6852" spans="1:1" ht="17" thickTop="1" thickBot="1">
      <c r="A6852" s="6"/>
    </row>
    <row r="6853" spans="1:1" ht="17" thickTop="1" thickBot="1">
      <c r="A6853" s="6"/>
    </row>
    <row r="6854" spans="1:1" ht="17" thickTop="1" thickBot="1">
      <c r="A6854" s="6"/>
    </row>
    <row r="6855" spans="1:1" ht="17" thickTop="1" thickBot="1">
      <c r="A6855" s="6"/>
    </row>
    <row r="6856" spans="1:1" ht="17" thickTop="1" thickBot="1">
      <c r="A6856" s="6"/>
    </row>
    <row r="6857" spans="1:1" ht="17" thickTop="1" thickBot="1">
      <c r="A6857" s="6"/>
    </row>
    <row r="6858" spans="1:1" ht="17" thickTop="1" thickBot="1">
      <c r="A6858" s="6"/>
    </row>
    <row r="6859" spans="1:1" ht="17" thickTop="1" thickBot="1">
      <c r="A6859" s="6"/>
    </row>
    <row r="6860" spans="1:1" ht="17" thickTop="1" thickBot="1">
      <c r="A6860" s="6"/>
    </row>
    <row r="6861" spans="1:1" ht="17" thickTop="1" thickBot="1">
      <c r="A6861" s="6"/>
    </row>
    <row r="6862" spans="1:1" ht="17" thickTop="1" thickBot="1">
      <c r="A6862" s="6"/>
    </row>
    <row r="6863" spans="1:1" ht="17" thickTop="1" thickBot="1">
      <c r="A6863" s="6"/>
    </row>
    <row r="6864" spans="1:1" ht="17" thickTop="1" thickBot="1">
      <c r="A6864" s="6"/>
    </row>
    <row r="6865" spans="1:1" ht="17" thickTop="1" thickBot="1">
      <c r="A6865" s="6"/>
    </row>
    <row r="6866" spans="1:1" ht="17" thickTop="1" thickBot="1">
      <c r="A6866" s="6"/>
    </row>
    <row r="6867" spans="1:1" ht="17" thickTop="1" thickBot="1">
      <c r="A6867" s="6"/>
    </row>
    <row r="6868" spans="1:1" ht="17" thickTop="1" thickBot="1">
      <c r="A6868" s="6"/>
    </row>
    <row r="6869" spans="1:1" ht="17" thickTop="1" thickBot="1">
      <c r="A6869" s="6"/>
    </row>
    <row r="6870" spans="1:1" ht="17" thickTop="1" thickBot="1">
      <c r="A6870" s="6"/>
    </row>
    <row r="6871" spans="1:1" ht="17" thickTop="1" thickBot="1">
      <c r="A6871" s="6"/>
    </row>
    <row r="6872" spans="1:1" ht="17" thickTop="1" thickBot="1">
      <c r="A6872" s="6"/>
    </row>
    <row r="6873" spans="1:1" ht="17" thickTop="1" thickBot="1">
      <c r="A6873" s="6"/>
    </row>
    <row r="6874" spans="1:1" ht="17" thickTop="1" thickBot="1">
      <c r="A6874" s="6"/>
    </row>
    <row r="6875" spans="1:1" ht="17" thickTop="1" thickBot="1">
      <c r="A6875" s="6"/>
    </row>
    <row r="6876" spans="1:1" ht="17" thickTop="1" thickBot="1">
      <c r="A6876" s="6"/>
    </row>
    <row r="6877" spans="1:1" ht="17" thickTop="1" thickBot="1">
      <c r="A6877" s="6"/>
    </row>
    <row r="6878" spans="1:1" ht="17" thickTop="1" thickBot="1">
      <c r="A6878" s="6"/>
    </row>
    <row r="6879" spans="1:1" ht="17" thickTop="1" thickBot="1">
      <c r="A6879" s="6"/>
    </row>
    <row r="6880" spans="1:1" ht="17" thickTop="1" thickBot="1">
      <c r="A6880" s="6"/>
    </row>
    <row r="6881" spans="1:1" ht="17" thickTop="1" thickBot="1">
      <c r="A6881" s="6"/>
    </row>
    <row r="6882" spans="1:1" ht="17" thickTop="1" thickBot="1">
      <c r="A6882" s="6"/>
    </row>
    <row r="6883" spans="1:1" ht="17" thickTop="1" thickBot="1">
      <c r="A6883" s="6"/>
    </row>
    <row r="6884" spans="1:1" ht="17" thickTop="1" thickBot="1">
      <c r="A6884" s="6"/>
    </row>
    <row r="6885" spans="1:1" ht="17" thickTop="1" thickBot="1">
      <c r="A6885" s="6"/>
    </row>
    <row r="6886" spans="1:1" ht="17" thickTop="1" thickBot="1">
      <c r="A6886" s="6"/>
    </row>
    <row r="6887" spans="1:1" ht="17" thickTop="1" thickBot="1">
      <c r="A6887" s="6"/>
    </row>
    <row r="6888" spans="1:1" ht="17" thickTop="1" thickBot="1">
      <c r="A6888" s="6"/>
    </row>
    <row r="6889" spans="1:1" ht="17" thickTop="1" thickBot="1">
      <c r="A6889" s="6"/>
    </row>
    <row r="6890" spans="1:1" ht="17" thickTop="1" thickBot="1">
      <c r="A6890" s="6"/>
    </row>
    <row r="6891" spans="1:1" ht="17" thickTop="1" thickBot="1">
      <c r="A6891" s="6"/>
    </row>
    <row r="6892" spans="1:1" ht="17" thickTop="1" thickBot="1">
      <c r="A6892" s="6"/>
    </row>
    <row r="6893" spans="1:1" ht="17" thickTop="1" thickBot="1">
      <c r="A6893" s="6"/>
    </row>
    <row r="6894" spans="1:1" ht="17" thickTop="1" thickBot="1">
      <c r="A6894" s="6"/>
    </row>
    <row r="6895" spans="1:1" ht="17" thickTop="1" thickBot="1">
      <c r="A6895" s="6"/>
    </row>
    <row r="6896" spans="1:1" ht="17" thickTop="1" thickBot="1">
      <c r="A6896" s="6"/>
    </row>
    <row r="6897" spans="1:1" ht="17" thickTop="1" thickBot="1">
      <c r="A6897" s="6"/>
    </row>
    <row r="6898" spans="1:1" ht="17" thickTop="1" thickBot="1">
      <c r="A6898" s="6"/>
    </row>
    <row r="6899" spans="1:1" ht="17" thickTop="1" thickBot="1">
      <c r="A6899" s="6"/>
    </row>
    <row r="6900" spans="1:1" ht="17" thickTop="1" thickBot="1">
      <c r="A6900" s="6"/>
    </row>
    <row r="6901" spans="1:1" ht="17" thickTop="1" thickBot="1">
      <c r="A6901" s="6"/>
    </row>
    <row r="6902" spans="1:1" ht="17" thickTop="1" thickBot="1">
      <c r="A6902" s="6"/>
    </row>
    <row r="6903" spans="1:1" ht="17" thickTop="1" thickBot="1">
      <c r="A6903" s="6"/>
    </row>
    <row r="6904" spans="1:1" ht="17" thickTop="1" thickBot="1">
      <c r="A6904" s="6"/>
    </row>
    <row r="6905" spans="1:1" ht="17" thickTop="1" thickBot="1">
      <c r="A6905" s="6"/>
    </row>
    <row r="6906" spans="1:1" ht="17" thickTop="1" thickBot="1">
      <c r="A6906" s="6"/>
    </row>
    <row r="6907" spans="1:1" ht="17" thickTop="1" thickBot="1">
      <c r="A6907" s="6"/>
    </row>
    <row r="6908" spans="1:1" ht="17" thickTop="1" thickBot="1">
      <c r="A6908" s="6"/>
    </row>
    <row r="6909" spans="1:1" ht="17" thickTop="1" thickBot="1">
      <c r="A6909" s="6"/>
    </row>
    <row r="6910" spans="1:1" ht="17" thickTop="1" thickBot="1">
      <c r="A6910" s="6"/>
    </row>
    <row r="6911" spans="1:1" ht="17" thickTop="1" thickBot="1">
      <c r="A6911" s="6"/>
    </row>
    <row r="6912" spans="1:1" ht="17" thickTop="1" thickBot="1">
      <c r="A6912" s="6"/>
    </row>
    <row r="6913" spans="1:1" ht="17" thickTop="1" thickBot="1">
      <c r="A6913" s="6"/>
    </row>
    <row r="6914" spans="1:1" ht="17" thickTop="1" thickBot="1">
      <c r="A6914" s="6"/>
    </row>
    <row r="6915" spans="1:1" ht="17" thickTop="1" thickBot="1">
      <c r="A6915" s="6"/>
    </row>
    <row r="6916" spans="1:1" ht="17" thickTop="1" thickBot="1">
      <c r="A6916" s="6"/>
    </row>
    <row r="6917" spans="1:1" ht="17" thickTop="1" thickBot="1">
      <c r="A6917" s="6"/>
    </row>
    <row r="6918" spans="1:1" ht="17" thickTop="1" thickBot="1">
      <c r="A6918" s="6"/>
    </row>
    <row r="6919" spans="1:1" ht="17" thickTop="1" thickBot="1">
      <c r="A6919" s="6"/>
    </row>
    <row r="6920" spans="1:1" ht="17" thickTop="1" thickBot="1">
      <c r="A6920" s="6"/>
    </row>
    <row r="6921" spans="1:1" ht="17" thickTop="1" thickBot="1">
      <c r="A6921" s="6"/>
    </row>
    <row r="6922" spans="1:1" ht="17" thickTop="1" thickBot="1">
      <c r="A6922" s="6"/>
    </row>
    <row r="6923" spans="1:1" ht="17" thickTop="1" thickBot="1">
      <c r="A6923" s="6"/>
    </row>
    <row r="6924" spans="1:1" ht="17" thickTop="1" thickBot="1">
      <c r="A6924" s="6"/>
    </row>
    <row r="6925" spans="1:1" ht="17" thickTop="1" thickBot="1">
      <c r="A6925" s="6"/>
    </row>
    <row r="6926" spans="1:1" ht="17" thickTop="1" thickBot="1">
      <c r="A6926" s="6"/>
    </row>
    <row r="6927" spans="1:1" ht="17" thickTop="1" thickBot="1">
      <c r="A6927" s="6"/>
    </row>
    <row r="6928" spans="1:1" ht="17" thickTop="1" thickBot="1">
      <c r="A6928" s="6"/>
    </row>
    <row r="6929" spans="1:1" ht="17" thickTop="1" thickBot="1">
      <c r="A6929" s="6"/>
    </row>
    <row r="6930" spans="1:1" ht="17" thickTop="1" thickBot="1">
      <c r="A6930" s="6"/>
    </row>
    <row r="6931" spans="1:1" ht="17" thickTop="1" thickBot="1">
      <c r="A6931" s="6"/>
    </row>
    <row r="6932" spans="1:1" ht="17" thickTop="1" thickBot="1">
      <c r="A6932" s="6"/>
    </row>
    <row r="6933" spans="1:1" ht="17" thickTop="1" thickBot="1">
      <c r="A6933" s="6"/>
    </row>
    <row r="6934" spans="1:1" ht="17" thickTop="1" thickBot="1">
      <c r="A6934" s="6"/>
    </row>
    <row r="6935" spans="1:1" ht="17" thickTop="1" thickBot="1">
      <c r="A6935" s="6"/>
    </row>
    <row r="6936" spans="1:1" ht="17" thickTop="1" thickBot="1">
      <c r="A6936" s="6"/>
    </row>
    <row r="6937" spans="1:1" ht="17" thickTop="1" thickBot="1">
      <c r="A6937" s="6"/>
    </row>
    <row r="6938" spans="1:1" ht="17" thickTop="1" thickBot="1">
      <c r="A6938" s="6"/>
    </row>
    <row r="6939" spans="1:1" ht="17" thickTop="1" thickBot="1">
      <c r="A6939" s="6"/>
    </row>
    <row r="6940" spans="1:1" ht="17" thickTop="1" thickBot="1">
      <c r="A6940" s="6"/>
    </row>
    <row r="6941" spans="1:1" ht="17" thickTop="1" thickBot="1">
      <c r="A6941" s="6"/>
    </row>
    <row r="6942" spans="1:1" ht="17" thickTop="1" thickBot="1">
      <c r="A6942" s="6"/>
    </row>
    <row r="6943" spans="1:1" ht="17" thickTop="1" thickBot="1">
      <c r="A6943" s="6"/>
    </row>
    <row r="6944" spans="1:1" ht="17" thickTop="1" thickBot="1">
      <c r="A6944" s="6"/>
    </row>
    <row r="6945" spans="1:1" ht="17" thickTop="1" thickBot="1">
      <c r="A6945" s="6"/>
    </row>
    <row r="6946" spans="1:1" ht="17" thickTop="1" thickBot="1">
      <c r="A6946" s="6"/>
    </row>
    <row r="6947" spans="1:1" ht="17" thickTop="1" thickBot="1">
      <c r="A6947" s="6"/>
    </row>
    <row r="6948" spans="1:1" ht="17" thickTop="1" thickBot="1">
      <c r="A6948" s="6"/>
    </row>
    <row r="6949" spans="1:1" ht="17" thickTop="1" thickBot="1">
      <c r="A6949" s="6"/>
    </row>
    <row r="6950" spans="1:1" ht="17" thickTop="1" thickBot="1">
      <c r="A6950" s="6"/>
    </row>
    <row r="6951" spans="1:1" ht="17" thickTop="1" thickBot="1">
      <c r="A6951" s="6"/>
    </row>
    <row r="6952" spans="1:1" ht="17" thickTop="1" thickBot="1">
      <c r="A6952" s="6"/>
    </row>
    <row r="6953" spans="1:1" ht="17" thickTop="1" thickBot="1">
      <c r="A6953" s="6"/>
    </row>
    <row r="6954" spans="1:1" ht="17" thickTop="1" thickBot="1">
      <c r="A6954" s="6"/>
    </row>
    <row r="6955" spans="1:1" ht="17" thickTop="1" thickBot="1">
      <c r="A6955" s="6"/>
    </row>
    <row r="6956" spans="1:1" ht="17" thickTop="1" thickBot="1">
      <c r="A6956" s="6"/>
    </row>
    <row r="6957" spans="1:1" ht="17" thickTop="1" thickBot="1">
      <c r="A6957" s="6"/>
    </row>
    <row r="6958" spans="1:1" ht="17" thickTop="1" thickBot="1">
      <c r="A6958" s="6"/>
    </row>
    <row r="6959" spans="1:1" ht="17" thickTop="1" thickBot="1">
      <c r="A6959" s="6"/>
    </row>
    <row r="6960" spans="1:1" ht="17" thickTop="1" thickBot="1">
      <c r="A6960" s="6"/>
    </row>
    <row r="6961" spans="1:1" ht="17" thickTop="1" thickBot="1">
      <c r="A6961" s="6"/>
    </row>
    <row r="6962" spans="1:1" ht="17" thickTop="1" thickBot="1">
      <c r="A6962" s="6"/>
    </row>
    <row r="6963" spans="1:1" ht="17" thickTop="1" thickBot="1">
      <c r="A6963" s="6"/>
    </row>
    <row r="6964" spans="1:1" ht="17" thickTop="1" thickBot="1">
      <c r="A6964" s="6"/>
    </row>
    <row r="6965" spans="1:1" ht="17" thickTop="1" thickBot="1">
      <c r="A6965" s="6"/>
    </row>
    <row r="6966" spans="1:1" ht="17" thickTop="1" thickBot="1">
      <c r="A6966" s="6"/>
    </row>
    <row r="6967" spans="1:1" ht="17" thickTop="1" thickBot="1">
      <c r="A6967" s="6"/>
    </row>
    <row r="6968" spans="1:1" ht="17" thickTop="1" thickBot="1">
      <c r="A6968" s="6"/>
    </row>
    <row r="6969" spans="1:1" ht="17" thickTop="1" thickBot="1">
      <c r="A6969" s="6"/>
    </row>
    <row r="6970" spans="1:1" ht="17" thickTop="1" thickBot="1">
      <c r="A6970" s="6"/>
    </row>
    <row r="6971" spans="1:1" ht="17" thickTop="1" thickBot="1">
      <c r="A6971" s="6"/>
    </row>
    <row r="6972" spans="1:1" ht="17" thickTop="1" thickBot="1">
      <c r="A6972" s="6"/>
    </row>
    <row r="6973" spans="1:1" ht="17" thickTop="1" thickBot="1">
      <c r="A6973" s="6"/>
    </row>
    <row r="6974" spans="1:1" ht="17" thickTop="1" thickBot="1">
      <c r="A6974" s="6"/>
    </row>
    <row r="6975" spans="1:1" ht="17" thickTop="1" thickBot="1">
      <c r="A6975" s="6"/>
    </row>
    <row r="6976" spans="1:1" ht="17" thickTop="1" thickBot="1">
      <c r="A6976" s="6"/>
    </row>
    <row r="6977" spans="1:1" ht="17" thickTop="1" thickBot="1">
      <c r="A6977" s="6"/>
    </row>
    <row r="6978" spans="1:1" ht="17" thickTop="1" thickBot="1">
      <c r="A6978" s="6"/>
    </row>
    <row r="6979" spans="1:1" ht="17" thickTop="1" thickBot="1">
      <c r="A6979" s="6"/>
    </row>
    <row r="6980" spans="1:1" ht="17" thickTop="1" thickBot="1">
      <c r="A6980" s="6"/>
    </row>
    <row r="6981" spans="1:1" ht="17" thickTop="1" thickBot="1">
      <c r="A6981" s="6"/>
    </row>
    <row r="6982" spans="1:1" ht="17" thickTop="1" thickBot="1">
      <c r="A6982" s="6"/>
    </row>
    <row r="6983" spans="1:1" ht="17" thickTop="1" thickBot="1">
      <c r="A6983" s="6"/>
    </row>
    <row r="6984" spans="1:1" ht="17" thickTop="1" thickBot="1">
      <c r="A6984" s="6"/>
    </row>
    <row r="6985" spans="1:1" ht="17" thickTop="1" thickBot="1">
      <c r="A6985" s="6"/>
    </row>
    <row r="6986" spans="1:1" ht="17" thickTop="1" thickBot="1">
      <c r="A6986" s="6"/>
    </row>
    <row r="6987" spans="1:1" ht="17" thickTop="1" thickBot="1">
      <c r="A6987" s="6"/>
    </row>
    <row r="6988" spans="1:1" ht="17" thickTop="1" thickBot="1">
      <c r="A6988" s="6"/>
    </row>
    <row r="6989" spans="1:1" ht="17" thickTop="1" thickBot="1">
      <c r="A6989" s="6"/>
    </row>
    <row r="6990" spans="1:1" ht="17" thickTop="1" thickBot="1">
      <c r="A6990" s="6"/>
    </row>
    <row r="6991" spans="1:1" ht="17" thickTop="1" thickBot="1">
      <c r="A6991" s="6"/>
    </row>
    <row r="6992" spans="1:1" ht="17" thickTop="1" thickBot="1">
      <c r="A6992" s="6"/>
    </row>
    <row r="6993" spans="1:1" ht="17" thickTop="1" thickBot="1">
      <c r="A6993" s="6"/>
    </row>
    <row r="6994" spans="1:1" ht="17" thickTop="1" thickBot="1">
      <c r="A6994" s="6"/>
    </row>
    <row r="6995" spans="1:1" ht="17" thickTop="1" thickBot="1">
      <c r="A6995" s="6"/>
    </row>
    <row r="6996" spans="1:1" ht="17" thickTop="1" thickBot="1">
      <c r="A6996" s="6"/>
    </row>
    <row r="6997" spans="1:1" ht="17" thickTop="1" thickBot="1">
      <c r="A6997" s="6"/>
    </row>
    <row r="6998" spans="1:1" ht="17" thickTop="1" thickBot="1">
      <c r="A6998" s="6"/>
    </row>
    <row r="6999" spans="1:1" ht="17" thickTop="1" thickBot="1">
      <c r="A6999" s="6"/>
    </row>
    <row r="7000" spans="1:1" ht="17" thickTop="1" thickBot="1">
      <c r="A7000" s="6"/>
    </row>
    <row r="7001" spans="1:1" ht="17" thickTop="1" thickBot="1">
      <c r="A7001" s="6"/>
    </row>
    <row r="7002" spans="1:1" ht="17" thickTop="1" thickBot="1">
      <c r="A7002" s="6"/>
    </row>
    <row r="7003" spans="1:1" ht="17" thickTop="1" thickBot="1">
      <c r="A7003" s="6"/>
    </row>
    <row r="7004" spans="1:1" ht="17" thickTop="1" thickBot="1">
      <c r="A7004" s="6"/>
    </row>
    <row r="7005" spans="1:1" ht="17" thickTop="1" thickBot="1">
      <c r="A7005" s="6"/>
    </row>
    <row r="7006" spans="1:1" ht="17" thickTop="1" thickBot="1">
      <c r="A7006" s="6"/>
    </row>
    <row r="7007" spans="1:1" ht="17" thickTop="1" thickBot="1">
      <c r="A7007" s="6"/>
    </row>
    <row r="7008" spans="1:1" ht="17" thickTop="1" thickBot="1">
      <c r="A7008" s="6"/>
    </row>
    <row r="7009" spans="1:1" ht="17" thickTop="1" thickBot="1">
      <c r="A7009" s="6"/>
    </row>
    <row r="7010" spans="1:1" ht="17" thickTop="1" thickBot="1">
      <c r="A7010" s="6"/>
    </row>
    <row r="7011" spans="1:1" ht="17" thickTop="1" thickBot="1">
      <c r="A7011" s="6"/>
    </row>
    <row r="7012" spans="1:1" ht="17" thickTop="1" thickBot="1">
      <c r="A7012" s="6"/>
    </row>
    <row r="7013" spans="1:1" ht="17" thickTop="1" thickBot="1">
      <c r="A7013" s="6"/>
    </row>
    <row r="7014" spans="1:1" ht="17" thickTop="1" thickBot="1">
      <c r="A7014" s="6"/>
    </row>
    <row r="7015" spans="1:1" ht="17" thickTop="1" thickBot="1">
      <c r="A7015" s="6"/>
    </row>
    <row r="7016" spans="1:1" ht="17" thickTop="1" thickBot="1">
      <c r="A7016" s="6"/>
    </row>
    <row r="7017" spans="1:1" ht="17" thickTop="1" thickBot="1">
      <c r="A7017" s="6"/>
    </row>
    <row r="7018" spans="1:1" ht="17" thickTop="1" thickBot="1">
      <c r="A7018" s="6"/>
    </row>
    <row r="7019" spans="1:1" ht="17" thickTop="1" thickBot="1">
      <c r="A7019" s="6"/>
    </row>
    <row r="7020" spans="1:1" ht="17" thickTop="1" thickBot="1">
      <c r="A7020" s="6"/>
    </row>
    <row r="7021" spans="1:1" ht="17" thickTop="1" thickBot="1">
      <c r="A7021" s="6"/>
    </row>
    <row r="7022" spans="1:1" ht="17" thickTop="1" thickBot="1">
      <c r="A7022" s="6"/>
    </row>
    <row r="7023" spans="1:1" ht="17" thickTop="1" thickBot="1">
      <c r="A7023" s="6"/>
    </row>
    <row r="7024" spans="1:1" ht="17" thickTop="1" thickBot="1">
      <c r="A7024" s="6"/>
    </row>
    <row r="7025" spans="1:1" ht="17" thickTop="1" thickBot="1">
      <c r="A7025" s="6"/>
    </row>
    <row r="7026" spans="1:1" ht="17" thickTop="1" thickBot="1">
      <c r="A7026" s="6"/>
    </row>
    <row r="7027" spans="1:1" ht="17" thickTop="1" thickBot="1">
      <c r="A7027" s="6"/>
    </row>
    <row r="7028" spans="1:1" ht="17" thickTop="1" thickBot="1">
      <c r="A7028" s="6"/>
    </row>
    <row r="7029" spans="1:1" ht="17" thickTop="1" thickBot="1">
      <c r="A7029" s="6"/>
    </row>
    <row r="7030" spans="1:1" ht="17" thickTop="1" thickBot="1">
      <c r="A7030" s="6"/>
    </row>
    <row r="7031" spans="1:1" ht="17" thickTop="1" thickBot="1">
      <c r="A7031" s="6"/>
    </row>
    <row r="7032" spans="1:1" ht="17" thickTop="1" thickBot="1">
      <c r="A7032" s="6"/>
    </row>
    <row r="7033" spans="1:1" ht="17" thickTop="1" thickBot="1">
      <c r="A7033" s="6"/>
    </row>
    <row r="7034" spans="1:1" ht="17" thickTop="1" thickBot="1">
      <c r="A7034" s="6"/>
    </row>
    <row r="7035" spans="1:1" ht="17" thickTop="1" thickBot="1">
      <c r="A7035" s="6"/>
    </row>
    <row r="7036" spans="1:1" ht="17" thickTop="1" thickBot="1">
      <c r="A7036" s="6"/>
    </row>
    <row r="7037" spans="1:1" ht="17" thickTop="1" thickBot="1">
      <c r="A7037" s="6"/>
    </row>
    <row r="7038" spans="1:1" ht="17" thickTop="1" thickBot="1">
      <c r="A7038" s="6"/>
    </row>
    <row r="7039" spans="1:1" ht="17" thickTop="1" thickBot="1">
      <c r="A7039" s="6"/>
    </row>
    <row r="7040" spans="1:1" ht="17" thickTop="1" thickBot="1">
      <c r="A7040" s="6"/>
    </row>
    <row r="7041" spans="1:1" ht="17" thickTop="1" thickBot="1">
      <c r="A7041" s="6"/>
    </row>
    <row r="7042" spans="1:1" ht="17" thickTop="1" thickBot="1">
      <c r="A7042" s="6"/>
    </row>
    <row r="7043" spans="1:1" ht="17" thickTop="1" thickBot="1">
      <c r="A7043" s="6"/>
    </row>
    <row r="7044" spans="1:1" ht="17" thickTop="1" thickBot="1">
      <c r="A7044" s="6"/>
    </row>
    <row r="7045" spans="1:1" ht="17" thickTop="1" thickBot="1">
      <c r="A7045" s="6"/>
    </row>
    <row r="7046" spans="1:1" ht="17" thickTop="1" thickBot="1">
      <c r="A7046" s="6"/>
    </row>
    <row r="7047" spans="1:1" ht="17" thickTop="1" thickBot="1">
      <c r="A7047" s="6"/>
    </row>
    <row r="7048" spans="1:1" ht="17" thickTop="1" thickBot="1">
      <c r="A7048" s="6"/>
    </row>
    <row r="7049" spans="1:1" ht="17" thickTop="1" thickBot="1">
      <c r="A7049" s="6"/>
    </row>
    <row r="7050" spans="1:1" ht="17" thickTop="1" thickBot="1">
      <c r="A7050" s="6"/>
    </row>
    <row r="7051" spans="1:1" ht="17" thickTop="1" thickBot="1">
      <c r="A7051" s="6"/>
    </row>
    <row r="7052" spans="1:1" ht="17" thickTop="1" thickBot="1">
      <c r="A7052" s="6"/>
    </row>
    <row r="7053" spans="1:1" ht="17" thickTop="1" thickBot="1">
      <c r="A7053" s="6"/>
    </row>
    <row r="7054" spans="1:1" ht="17" thickTop="1" thickBot="1">
      <c r="A7054" s="6"/>
    </row>
    <row r="7055" spans="1:1" ht="17" thickTop="1" thickBot="1">
      <c r="A7055" s="6"/>
    </row>
    <row r="7056" spans="1:1" ht="17" thickTop="1" thickBot="1">
      <c r="A7056" s="6"/>
    </row>
    <row r="7057" spans="1:1" ht="17" thickTop="1" thickBot="1">
      <c r="A7057" s="6"/>
    </row>
    <row r="7058" spans="1:1" ht="17" thickTop="1" thickBot="1">
      <c r="A7058" s="6"/>
    </row>
    <row r="7059" spans="1:1" ht="17" thickTop="1" thickBot="1">
      <c r="A7059" s="6"/>
    </row>
    <row r="7060" spans="1:1" ht="17" thickTop="1" thickBot="1">
      <c r="A7060" s="6"/>
    </row>
    <row r="7061" spans="1:1" ht="17" thickTop="1" thickBot="1">
      <c r="A7061" s="6"/>
    </row>
    <row r="7062" spans="1:1" ht="17" thickTop="1" thickBot="1">
      <c r="A7062" s="6"/>
    </row>
    <row r="7063" spans="1:1" ht="17" thickTop="1" thickBot="1">
      <c r="A7063" s="6"/>
    </row>
    <row r="7064" spans="1:1" ht="17" thickTop="1" thickBot="1">
      <c r="A7064" s="6"/>
    </row>
    <row r="7065" spans="1:1" ht="17" thickTop="1" thickBot="1">
      <c r="A7065" s="6"/>
    </row>
    <row r="7066" spans="1:1" ht="17" thickTop="1" thickBot="1">
      <c r="A7066" s="6"/>
    </row>
    <row r="7067" spans="1:1" ht="17" thickTop="1" thickBot="1">
      <c r="A7067" s="6"/>
    </row>
    <row r="7068" spans="1:1" ht="17" thickTop="1" thickBot="1">
      <c r="A7068" s="6"/>
    </row>
    <row r="7069" spans="1:1" ht="17" thickTop="1" thickBot="1">
      <c r="A7069" s="6"/>
    </row>
    <row r="7070" spans="1:1" ht="17" thickTop="1" thickBot="1">
      <c r="A7070" s="6"/>
    </row>
    <row r="7071" spans="1:1" ht="17" thickTop="1" thickBot="1">
      <c r="A7071" s="6"/>
    </row>
    <row r="7072" spans="1:1" ht="17" thickTop="1" thickBot="1">
      <c r="A7072" s="6"/>
    </row>
    <row r="7073" spans="1:1" ht="17" thickTop="1" thickBot="1">
      <c r="A7073" s="6"/>
    </row>
    <row r="7074" spans="1:1" ht="17" thickTop="1" thickBot="1">
      <c r="A7074" s="6"/>
    </row>
    <row r="7075" spans="1:1" ht="17" thickTop="1" thickBot="1">
      <c r="A7075" s="6"/>
    </row>
    <row r="7076" spans="1:1" ht="17" thickTop="1" thickBot="1">
      <c r="A7076" s="6"/>
    </row>
    <row r="7077" spans="1:1" ht="17" thickTop="1" thickBot="1">
      <c r="A7077" s="6"/>
    </row>
    <row r="7078" spans="1:1" ht="17" thickTop="1" thickBot="1">
      <c r="A7078" s="6"/>
    </row>
    <row r="7079" spans="1:1" ht="17" thickTop="1" thickBot="1">
      <c r="A7079" s="6"/>
    </row>
    <row r="7080" spans="1:1" ht="17" thickTop="1" thickBot="1">
      <c r="A7080" s="6"/>
    </row>
    <row r="7081" spans="1:1" ht="17" thickTop="1" thickBot="1">
      <c r="A7081" s="6"/>
    </row>
    <row r="7082" spans="1:1" ht="17" thickTop="1" thickBot="1">
      <c r="A7082" s="6"/>
    </row>
    <row r="7083" spans="1:1" ht="17" thickTop="1" thickBot="1">
      <c r="A7083" s="6"/>
    </row>
    <row r="7084" spans="1:1" ht="17" thickTop="1" thickBot="1">
      <c r="A7084" s="6"/>
    </row>
    <row r="7085" spans="1:1" ht="17" thickTop="1" thickBot="1">
      <c r="A7085" s="6"/>
    </row>
    <row r="7086" spans="1:1" ht="17" thickTop="1" thickBot="1">
      <c r="A7086" s="6"/>
    </row>
    <row r="7087" spans="1:1" ht="17" thickTop="1" thickBot="1">
      <c r="A7087" s="6"/>
    </row>
    <row r="7088" spans="1:1" ht="17" thickTop="1" thickBot="1">
      <c r="A7088" s="6"/>
    </row>
    <row r="7089" spans="1:1" ht="17" thickTop="1" thickBot="1">
      <c r="A7089" s="6"/>
    </row>
    <row r="7090" spans="1:1" ht="17" thickTop="1" thickBot="1">
      <c r="A7090" s="6"/>
    </row>
    <row r="7091" spans="1:1" ht="17" thickTop="1" thickBot="1">
      <c r="A7091" s="6"/>
    </row>
    <row r="7092" spans="1:1" ht="17" thickTop="1" thickBot="1">
      <c r="A7092" s="6"/>
    </row>
    <row r="7093" spans="1:1" ht="17" thickTop="1" thickBot="1">
      <c r="A7093" s="6"/>
    </row>
    <row r="7094" spans="1:1" ht="17" thickTop="1" thickBot="1">
      <c r="A7094" s="6"/>
    </row>
    <row r="7095" spans="1:1" ht="17" thickTop="1" thickBot="1">
      <c r="A7095" s="6"/>
    </row>
    <row r="7096" spans="1:1" ht="17" thickTop="1" thickBot="1">
      <c r="A7096" s="6"/>
    </row>
    <row r="7097" spans="1:1" ht="17" thickTop="1" thickBot="1">
      <c r="A7097" s="6"/>
    </row>
    <row r="7098" spans="1:1" ht="17" thickTop="1" thickBot="1">
      <c r="A7098" s="6"/>
    </row>
    <row r="7099" spans="1:1" ht="17" thickTop="1" thickBot="1">
      <c r="A7099" s="6"/>
    </row>
    <row r="7100" spans="1:1" ht="17" thickTop="1" thickBot="1">
      <c r="A7100" s="6"/>
    </row>
    <row r="7101" spans="1:1" ht="17" thickTop="1" thickBot="1">
      <c r="A7101" s="6"/>
    </row>
    <row r="7102" spans="1:1" ht="17" thickTop="1" thickBot="1">
      <c r="A7102" s="6"/>
    </row>
    <row r="7103" spans="1:1" ht="17" thickTop="1" thickBot="1">
      <c r="A7103" s="6"/>
    </row>
    <row r="7104" spans="1:1" ht="17" thickTop="1" thickBot="1">
      <c r="A7104" s="6"/>
    </row>
    <row r="7105" spans="1:1" ht="17" thickTop="1" thickBot="1">
      <c r="A7105" s="6"/>
    </row>
    <row r="7106" spans="1:1" ht="17" thickTop="1" thickBot="1">
      <c r="A7106" s="6"/>
    </row>
    <row r="7107" spans="1:1" ht="17" thickTop="1" thickBot="1">
      <c r="A7107" s="6"/>
    </row>
    <row r="7108" spans="1:1" ht="17" thickTop="1" thickBot="1">
      <c r="A7108" s="6"/>
    </row>
    <row r="7109" spans="1:1" ht="17" thickTop="1" thickBot="1">
      <c r="A7109" s="6"/>
    </row>
    <row r="7110" spans="1:1" ht="17" thickTop="1" thickBot="1">
      <c r="A7110" s="6"/>
    </row>
    <row r="7111" spans="1:1" ht="17" thickTop="1" thickBot="1">
      <c r="A7111" s="6"/>
    </row>
    <row r="7112" spans="1:1" ht="17" thickTop="1" thickBot="1">
      <c r="A7112" s="6"/>
    </row>
    <row r="7113" spans="1:1" ht="17" thickTop="1" thickBot="1">
      <c r="A7113" s="6"/>
    </row>
    <row r="7114" spans="1:1" ht="17" thickTop="1" thickBot="1">
      <c r="A7114" s="6"/>
    </row>
    <row r="7115" spans="1:1" ht="17" thickTop="1" thickBot="1">
      <c r="A7115" s="6"/>
    </row>
    <row r="7116" spans="1:1" ht="17" thickTop="1" thickBot="1">
      <c r="A7116" s="6"/>
    </row>
    <row r="7117" spans="1:1" ht="17" thickTop="1" thickBot="1">
      <c r="A7117" s="6"/>
    </row>
    <row r="7118" spans="1:1" ht="17" thickTop="1" thickBot="1">
      <c r="A7118" s="6"/>
    </row>
    <row r="7119" spans="1:1" ht="17" thickTop="1" thickBot="1">
      <c r="A7119" s="6"/>
    </row>
    <row r="7120" spans="1:1" ht="17" thickTop="1" thickBot="1">
      <c r="A7120" s="6"/>
    </row>
    <row r="7121" spans="1:1" ht="17" thickTop="1" thickBot="1">
      <c r="A7121" s="6"/>
    </row>
    <row r="7122" spans="1:1" ht="17" thickTop="1" thickBot="1">
      <c r="A7122" s="6"/>
    </row>
    <row r="7123" spans="1:1" ht="17" thickTop="1" thickBot="1">
      <c r="A7123" s="6"/>
    </row>
    <row r="7124" spans="1:1" ht="17" thickTop="1" thickBot="1">
      <c r="A7124" s="6"/>
    </row>
    <row r="7125" spans="1:1" ht="17" thickTop="1" thickBot="1">
      <c r="A7125" s="6"/>
    </row>
    <row r="7126" spans="1:1" ht="17" thickTop="1" thickBot="1">
      <c r="A7126" s="6"/>
    </row>
    <row r="7127" spans="1:1" ht="17" thickTop="1" thickBot="1">
      <c r="A7127" s="6"/>
    </row>
    <row r="7128" spans="1:1" ht="17" thickTop="1" thickBot="1">
      <c r="A7128" s="6"/>
    </row>
    <row r="7129" spans="1:1" ht="17" thickTop="1" thickBot="1">
      <c r="A7129" s="6"/>
    </row>
    <row r="7130" spans="1:1" ht="17" thickTop="1" thickBot="1">
      <c r="A7130" s="6"/>
    </row>
    <row r="7131" spans="1:1" ht="17" thickTop="1" thickBot="1">
      <c r="A7131" s="6"/>
    </row>
    <row r="7132" spans="1:1" ht="17" thickTop="1" thickBot="1">
      <c r="A7132" s="6"/>
    </row>
    <row r="7133" spans="1:1" ht="17" thickTop="1" thickBot="1">
      <c r="A7133" s="6"/>
    </row>
    <row r="7134" spans="1:1" ht="17" thickTop="1" thickBot="1">
      <c r="A7134" s="6"/>
    </row>
    <row r="7135" spans="1:1" ht="17" thickTop="1" thickBot="1">
      <c r="A7135" s="6"/>
    </row>
    <row r="7136" spans="1:1" ht="17" thickTop="1" thickBot="1">
      <c r="A7136" s="6"/>
    </row>
    <row r="7137" spans="1:1" ht="17" thickTop="1" thickBot="1">
      <c r="A7137" s="6"/>
    </row>
    <row r="7138" spans="1:1" ht="17" thickTop="1" thickBot="1">
      <c r="A7138" s="6"/>
    </row>
    <row r="7139" spans="1:1" ht="17" thickTop="1" thickBot="1">
      <c r="A7139" s="6"/>
    </row>
    <row r="7140" spans="1:1" ht="17" thickTop="1" thickBot="1">
      <c r="A7140" s="6"/>
    </row>
    <row r="7141" spans="1:1" ht="17" thickTop="1" thickBot="1">
      <c r="A7141" s="6"/>
    </row>
    <row r="7142" spans="1:1" ht="17" thickTop="1" thickBot="1">
      <c r="A7142" s="6"/>
    </row>
    <row r="7143" spans="1:1" ht="17" thickTop="1" thickBot="1">
      <c r="A7143" s="6"/>
    </row>
    <row r="7144" spans="1:1" ht="17" thickTop="1" thickBot="1">
      <c r="A7144" s="6"/>
    </row>
    <row r="7145" spans="1:1" ht="17" thickTop="1" thickBot="1">
      <c r="A7145" s="6"/>
    </row>
    <row r="7146" spans="1:1" ht="17" thickTop="1" thickBot="1">
      <c r="A7146" s="6"/>
    </row>
    <row r="7147" spans="1:1" ht="17" thickTop="1" thickBot="1">
      <c r="A7147" s="6"/>
    </row>
    <row r="7148" spans="1:1" ht="17" thickTop="1" thickBot="1">
      <c r="A7148" s="6"/>
    </row>
    <row r="7149" spans="1:1" ht="17" thickTop="1" thickBot="1">
      <c r="A7149" s="6"/>
    </row>
    <row r="7150" spans="1:1" ht="17" thickTop="1" thickBot="1">
      <c r="A7150" s="6"/>
    </row>
    <row r="7151" spans="1:1" ht="17" thickTop="1" thickBot="1">
      <c r="A7151" s="6"/>
    </row>
    <row r="7152" spans="1:1" ht="17" thickTop="1" thickBot="1">
      <c r="A7152" s="6"/>
    </row>
    <row r="7153" spans="1:1" ht="17" thickTop="1" thickBot="1">
      <c r="A7153" s="6"/>
    </row>
    <row r="7154" spans="1:1" ht="17" thickTop="1" thickBot="1">
      <c r="A7154" s="6"/>
    </row>
    <row r="7155" spans="1:1" ht="17" thickTop="1" thickBot="1">
      <c r="A7155" s="6"/>
    </row>
    <row r="7156" spans="1:1" ht="17" thickTop="1" thickBot="1">
      <c r="A7156" s="6"/>
    </row>
    <row r="7157" spans="1:1" ht="17" thickTop="1" thickBot="1">
      <c r="A7157" s="6"/>
    </row>
    <row r="7158" spans="1:1" ht="17" thickTop="1" thickBot="1">
      <c r="A7158" s="6"/>
    </row>
    <row r="7159" spans="1:1" ht="17" thickTop="1" thickBot="1">
      <c r="A7159" s="6"/>
    </row>
    <row r="7160" spans="1:1" ht="17" thickTop="1" thickBot="1">
      <c r="A7160" s="6"/>
    </row>
    <row r="7161" spans="1:1" ht="17" thickTop="1" thickBot="1">
      <c r="A7161" s="6"/>
    </row>
    <row r="7162" spans="1:1" ht="17" thickTop="1" thickBot="1">
      <c r="A7162" s="6"/>
    </row>
    <row r="7163" spans="1:1" ht="17" thickTop="1" thickBot="1">
      <c r="A7163" s="6"/>
    </row>
    <row r="7164" spans="1:1" ht="17" thickTop="1" thickBot="1">
      <c r="A7164" s="6"/>
    </row>
    <row r="7165" spans="1:1" ht="17" thickTop="1" thickBot="1">
      <c r="A7165" s="6"/>
    </row>
    <row r="7166" spans="1:1" ht="17" thickTop="1" thickBot="1">
      <c r="A7166" s="6"/>
    </row>
    <row r="7167" spans="1:1" ht="17" thickTop="1" thickBot="1">
      <c r="A7167" s="6"/>
    </row>
    <row r="7168" spans="1:1" ht="17" thickTop="1" thickBot="1">
      <c r="A7168" s="6"/>
    </row>
    <row r="7169" spans="1:1" ht="17" thickTop="1" thickBot="1">
      <c r="A7169" s="6"/>
    </row>
    <row r="7170" spans="1:1" ht="17" thickTop="1" thickBot="1">
      <c r="A7170" s="6"/>
    </row>
    <row r="7171" spans="1:1" ht="17" thickTop="1" thickBot="1">
      <c r="A7171" s="6"/>
    </row>
    <row r="7172" spans="1:1" ht="17" thickTop="1" thickBot="1">
      <c r="A7172" s="6"/>
    </row>
    <row r="7173" spans="1:1" ht="17" thickTop="1" thickBot="1">
      <c r="A7173" s="6"/>
    </row>
    <row r="7174" spans="1:1" ht="17" thickTop="1" thickBot="1">
      <c r="A7174" s="6"/>
    </row>
    <row r="7175" spans="1:1" ht="17" thickTop="1" thickBot="1">
      <c r="A7175" s="6"/>
    </row>
    <row r="7176" spans="1:1" ht="17" thickTop="1" thickBot="1">
      <c r="A7176" s="6"/>
    </row>
    <row r="7177" spans="1:1" ht="17" thickTop="1" thickBot="1">
      <c r="A7177" s="6"/>
    </row>
    <row r="7178" spans="1:1" ht="17" thickTop="1" thickBot="1">
      <c r="A7178" s="6"/>
    </row>
    <row r="7179" spans="1:1" ht="17" thickTop="1" thickBot="1">
      <c r="A7179" s="6"/>
    </row>
    <row r="7180" spans="1:1" ht="17" thickTop="1" thickBot="1">
      <c r="A7180" s="6"/>
    </row>
    <row r="7181" spans="1:1" ht="17" thickTop="1" thickBot="1">
      <c r="A7181" s="6"/>
    </row>
    <row r="7182" spans="1:1" ht="17" thickTop="1" thickBot="1">
      <c r="A7182" s="6"/>
    </row>
    <row r="7183" spans="1:1" ht="17" thickTop="1" thickBot="1">
      <c r="A7183" s="6"/>
    </row>
    <row r="7184" spans="1:1" ht="17" thickTop="1" thickBot="1">
      <c r="A7184" s="6"/>
    </row>
    <row r="7185" spans="1:1" ht="17" thickTop="1" thickBot="1">
      <c r="A7185" s="6"/>
    </row>
    <row r="7186" spans="1:1" ht="17" thickTop="1" thickBot="1">
      <c r="A7186" s="6"/>
    </row>
    <row r="7187" spans="1:1" ht="17" thickTop="1" thickBot="1">
      <c r="A7187" s="6"/>
    </row>
    <row r="7188" spans="1:1" ht="17" thickTop="1" thickBot="1">
      <c r="A7188" s="6"/>
    </row>
    <row r="7189" spans="1:1" ht="17" thickTop="1" thickBot="1">
      <c r="A7189" s="6"/>
    </row>
    <row r="7190" spans="1:1" ht="17" thickTop="1" thickBot="1">
      <c r="A7190" s="6"/>
    </row>
    <row r="7191" spans="1:1" ht="17" thickTop="1" thickBot="1">
      <c r="A7191" s="6"/>
    </row>
    <row r="7192" spans="1:1" ht="17" thickTop="1" thickBot="1">
      <c r="A7192" s="6"/>
    </row>
    <row r="7193" spans="1:1" ht="17" thickTop="1" thickBot="1">
      <c r="A7193" s="6"/>
    </row>
    <row r="7194" spans="1:1" ht="17" thickTop="1" thickBot="1">
      <c r="A7194" s="6"/>
    </row>
    <row r="7195" spans="1:1" ht="17" thickTop="1" thickBot="1">
      <c r="A7195" s="6"/>
    </row>
    <row r="7196" spans="1:1" ht="17" thickTop="1" thickBot="1">
      <c r="A7196" s="6"/>
    </row>
    <row r="7197" spans="1:1" ht="17" thickTop="1" thickBot="1">
      <c r="A7197" s="6"/>
    </row>
    <row r="7198" spans="1:1" ht="17" thickTop="1" thickBot="1">
      <c r="A7198" s="6"/>
    </row>
    <row r="7199" spans="1:1" ht="17" thickTop="1" thickBot="1">
      <c r="A7199" s="6"/>
    </row>
    <row r="7200" spans="1:1" ht="17" thickTop="1" thickBot="1">
      <c r="A7200" s="6"/>
    </row>
    <row r="7201" spans="1:1" ht="17" thickTop="1" thickBot="1">
      <c r="A7201" s="6"/>
    </row>
    <row r="7202" spans="1:1" ht="17" thickTop="1" thickBot="1">
      <c r="A7202" s="6"/>
    </row>
    <row r="7203" spans="1:1" ht="17" thickTop="1" thickBot="1">
      <c r="A7203" s="6"/>
    </row>
    <row r="7204" spans="1:1" ht="17" thickTop="1" thickBot="1">
      <c r="A7204" s="6"/>
    </row>
    <row r="7205" spans="1:1" ht="17" thickTop="1" thickBot="1">
      <c r="A7205" s="6"/>
    </row>
    <row r="7206" spans="1:1" ht="17" thickTop="1" thickBot="1">
      <c r="A7206" s="6"/>
    </row>
    <row r="7207" spans="1:1" ht="17" thickTop="1" thickBot="1">
      <c r="A7207" s="6"/>
    </row>
    <row r="7208" spans="1:1" ht="17" thickTop="1" thickBot="1">
      <c r="A7208" s="6"/>
    </row>
    <row r="7209" spans="1:1" ht="17" thickTop="1" thickBot="1">
      <c r="A7209" s="6"/>
    </row>
    <row r="7210" spans="1:1" ht="17" thickTop="1" thickBot="1">
      <c r="A7210" s="6"/>
    </row>
    <row r="7211" spans="1:1" ht="17" thickTop="1" thickBot="1">
      <c r="A7211" s="6"/>
    </row>
    <row r="7212" spans="1:1" ht="17" thickTop="1" thickBot="1">
      <c r="A7212" s="6"/>
    </row>
    <row r="7213" spans="1:1" ht="17" thickTop="1" thickBot="1">
      <c r="A7213" s="6"/>
    </row>
    <row r="7214" spans="1:1" ht="17" thickTop="1" thickBot="1">
      <c r="A7214" s="6"/>
    </row>
    <row r="7215" spans="1:1" ht="17" thickTop="1" thickBot="1">
      <c r="A7215" s="6"/>
    </row>
    <row r="7216" spans="1:1" ht="17" thickTop="1" thickBot="1">
      <c r="A7216" s="6"/>
    </row>
    <row r="7217" spans="1:1" ht="17" thickTop="1" thickBot="1">
      <c r="A7217" s="6"/>
    </row>
    <row r="7218" spans="1:1" ht="17" thickTop="1" thickBot="1">
      <c r="A7218" s="6"/>
    </row>
    <row r="7219" spans="1:1" ht="17" thickTop="1" thickBot="1">
      <c r="A7219" s="6"/>
    </row>
    <row r="7220" spans="1:1" ht="17" thickTop="1" thickBot="1">
      <c r="A7220" s="6"/>
    </row>
    <row r="7221" spans="1:1" ht="17" thickTop="1" thickBot="1">
      <c r="A7221" s="6"/>
    </row>
    <row r="7222" spans="1:1" ht="17" thickTop="1" thickBot="1">
      <c r="A7222" s="6"/>
    </row>
    <row r="7223" spans="1:1" ht="17" thickTop="1" thickBot="1">
      <c r="A7223" s="6"/>
    </row>
    <row r="7224" spans="1:1" ht="17" thickTop="1" thickBot="1">
      <c r="A7224" s="6"/>
    </row>
    <row r="7225" spans="1:1" ht="17" thickTop="1" thickBot="1">
      <c r="A7225" s="6"/>
    </row>
    <row r="7226" spans="1:1" ht="17" thickTop="1" thickBot="1">
      <c r="A7226" s="6"/>
    </row>
    <row r="7227" spans="1:1" ht="17" thickTop="1" thickBot="1">
      <c r="A7227" s="6"/>
    </row>
    <row r="7228" spans="1:1" ht="17" thickTop="1" thickBot="1">
      <c r="A7228" s="6"/>
    </row>
    <row r="7229" spans="1:1" ht="17" thickTop="1" thickBot="1">
      <c r="A7229" s="6"/>
    </row>
    <row r="7230" spans="1:1" ht="17" thickTop="1" thickBot="1">
      <c r="A7230" s="6"/>
    </row>
    <row r="7231" spans="1:1" ht="17" thickTop="1" thickBot="1">
      <c r="A7231" s="6"/>
    </row>
    <row r="7232" spans="1:1" ht="17" thickTop="1" thickBot="1">
      <c r="A7232" s="6"/>
    </row>
    <row r="7233" spans="1:1" ht="17" thickTop="1" thickBot="1">
      <c r="A7233" s="6"/>
    </row>
    <row r="7234" spans="1:1" ht="17" thickTop="1" thickBot="1">
      <c r="A7234" s="6"/>
    </row>
    <row r="7235" spans="1:1" ht="17" thickTop="1" thickBot="1">
      <c r="A7235" s="6"/>
    </row>
    <row r="7236" spans="1:1" ht="17" thickTop="1" thickBot="1">
      <c r="A7236" s="6"/>
    </row>
    <row r="7237" spans="1:1" ht="17" thickTop="1" thickBot="1">
      <c r="A7237" s="6"/>
    </row>
    <row r="7238" spans="1:1" ht="17" thickTop="1" thickBot="1">
      <c r="A7238" s="6"/>
    </row>
    <row r="7239" spans="1:1" ht="17" thickTop="1" thickBot="1">
      <c r="A7239" s="6"/>
    </row>
    <row r="7240" spans="1:1" ht="17" thickTop="1" thickBot="1">
      <c r="A7240" s="6"/>
    </row>
    <row r="7241" spans="1:1" ht="17" thickTop="1" thickBot="1">
      <c r="A7241" s="6"/>
    </row>
    <row r="7242" spans="1:1" ht="17" thickTop="1" thickBot="1">
      <c r="A7242" s="6"/>
    </row>
    <row r="7243" spans="1:1" ht="17" thickTop="1" thickBot="1">
      <c r="A7243" s="6"/>
    </row>
    <row r="7244" spans="1:1" ht="17" thickTop="1" thickBot="1">
      <c r="A7244" s="6"/>
    </row>
    <row r="7245" spans="1:1" ht="17" thickTop="1" thickBot="1">
      <c r="A7245" s="6"/>
    </row>
    <row r="7246" spans="1:1" ht="17" thickTop="1" thickBot="1">
      <c r="A7246" s="6"/>
    </row>
    <row r="7247" spans="1:1" ht="17" thickTop="1" thickBot="1">
      <c r="A7247" s="6"/>
    </row>
    <row r="7248" spans="1:1" ht="17" thickTop="1" thickBot="1">
      <c r="A7248" s="6"/>
    </row>
    <row r="7249" spans="1:1" ht="17" thickTop="1" thickBot="1">
      <c r="A7249" s="6"/>
    </row>
    <row r="7250" spans="1:1" ht="17" thickTop="1" thickBot="1">
      <c r="A7250" s="6"/>
    </row>
    <row r="7251" spans="1:1" ht="17" thickTop="1" thickBot="1">
      <c r="A7251" s="6"/>
    </row>
    <row r="7252" spans="1:1" ht="17" thickTop="1" thickBot="1">
      <c r="A7252" s="6"/>
    </row>
    <row r="7253" spans="1:1" ht="17" thickTop="1" thickBot="1">
      <c r="A7253" s="6"/>
    </row>
    <row r="7254" spans="1:1" ht="17" thickTop="1" thickBot="1">
      <c r="A7254" s="6"/>
    </row>
    <row r="7255" spans="1:1" ht="17" thickTop="1" thickBot="1">
      <c r="A7255" s="6"/>
    </row>
    <row r="7256" spans="1:1" ht="17" thickTop="1" thickBot="1">
      <c r="A7256" s="6"/>
    </row>
    <row r="7257" spans="1:1" ht="17" thickTop="1" thickBot="1">
      <c r="A7257" s="6"/>
    </row>
    <row r="7258" spans="1:1" ht="17" thickTop="1" thickBot="1">
      <c r="A7258" s="6"/>
    </row>
    <row r="7259" spans="1:1" ht="17" thickTop="1" thickBot="1">
      <c r="A7259" s="6"/>
    </row>
    <row r="7260" spans="1:1" ht="17" thickTop="1" thickBot="1">
      <c r="A7260" s="6"/>
    </row>
    <row r="7261" spans="1:1" ht="17" thickTop="1" thickBot="1">
      <c r="A7261" s="6"/>
    </row>
    <row r="7262" spans="1:1" ht="17" thickTop="1" thickBot="1">
      <c r="A7262" s="6"/>
    </row>
    <row r="7263" spans="1:1" ht="17" thickTop="1" thickBot="1">
      <c r="A7263" s="6"/>
    </row>
    <row r="7264" spans="1:1" ht="17" thickTop="1" thickBot="1">
      <c r="A7264" s="6"/>
    </row>
    <row r="7265" spans="1:1" ht="17" thickTop="1" thickBot="1">
      <c r="A7265" s="6"/>
    </row>
    <row r="7266" spans="1:1" ht="17" thickTop="1" thickBot="1">
      <c r="A7266" s="6"/>
    </row>
    <row r="7267" spans="1:1" ht="17" thickTop="1" thickBot="1">
      <c r="A7267" s="6"/>
    </row>
    <row r="7268" spans="1:1" ht="17" thickTop="1" thickBot="1">
      <c r="A7268" s="6"/>
    </row>
    <row r="7269" spans="1:1" ht="17" thickTop="1" thickBot="1">
      <c r="A7269" s="6"/>
    </row>
    <row r="7270" spans="1:1" ht="17" thickTop="1" thickBot="1">
      <c r="A7270" s="6"/>
    </row>
    <row r="7271" spans="1:1" ht="17" thickTop="1" thickBot="1">
      <c r="A7271" s="6"/>
    </row>
    <row r="7272" spans="1:1" ht="17" thickTop="1" thickBot="1">
      <c r="A7272" s="6"/>
    </row>
    <row r="7273" spans="1:1" ht="17" thickTop="1" thickBot="1">
      <c r="A7273" s="6"/>
    </row>
    <row r="7274" spans="1:1" ht="17" thickTop="1" thickBot="1">
      <c r="A7274" s="6"/>
    </row>
    <row r="7275" spans="1:1" ht="17" thickTop="1" thickBot="1">
      <c r="A7275" s="6"/>
    </row>
    <row r="7276" spans="1:1" ht="17" thickTop="1" thickBot="1">
      <c r="A7276" s="6"/>
    </row>
    <row r="7277" spans="1:1" ht="17" thickTop="1" thickBot="1">
      <c r="A7277" s="6"/>
    </row>
    <row r="7278" spans="1:1" ht="17" thickTop="1" thickBot="1">
      <c r="A7278" s="6"/>
    </row>
    <row r="7279" spans="1:1" ht="17" thickTop="1" thickBot="1">
      <c r="A7279" s="6"/>
    </row>
    <row r="7280" spans="1:1" ht="17" thickTop="1" thickBot="1">
      <c r="A7280" s="6"/>
    </row>
    <row r="7281" spans="1:1" ht="17" thickTop="1" thickBot="1">
      <c r="A7281" s="6"/>
    </row>
    <row r="7282" spans="1:1" ht="17" thickTop="1" thickBot="1">
      <c r="A7282" s="6"/>
    </row>
    <row r="7283" spans="1:1" ht="17" thickTop="1" thickBot="1">
      <c r="A7283" s="6"/>
    </row>
    <row r="7284" spans="1:1" ht="17" thickTop="1" thickBot="1">
      <c r="A7284" s="6"/>
    </row>
    <row r="7285" spans="1:1" ht="17" thickTop="1" thickBot="1">
      <c r="A7285" s="6"/>
    </row>
    <row r="7286" spans="1:1" ht="17" thickTop="1" thickBot="1">
      <c r="A7286" s="6"/>
    </row>
    <row r="7287" spans="1:1" ht="17" thickTop="1" thickBot="1">
      <c r="A7287" s="6"/>
    </row>
    <row r="7288" spans="1:1" ht="17" thickTop="1" thickBot="1">
      <c r="A7288" s="6"/>
    </row>
    <row r="7289" spans="1:1" ht="17" thickTop="1" thickBot="1">
      <c r="A7289" s="6"/>
    </row>
    <row r="7290" spans="1:1" ht="17" thickTop="1" thickBot="1">
      <c r="A7290" s="6"/>
    </row>
    <row r="7291" spans="1:1" ht="17" thickTop="1" thickBot="1">
      <c r="A7291" s="6"/>
    </row>
    <row r="7292" spans="1:1" ht="17" thickTop="1" thickBot="1">
      <c r="A7292" s="6"/>
    </row>
    <row r="7293" spans="1:1" ht="17" thickTop="1" thickBot="1">
      <c r="A7293" s="6"/>
    </row>
    <row r="7294" spans="1:1" ht="17" thickTop="1" thickBot="1">
      <c r="A7294" s="6"/>
    </row>
    <row r="7295" spans="1:1" ht="17" thickTop="1" thickBot="1">
      <c r="A7295" s="6"/>
    </row>
    <row r="7296" spans="1:1" ht="17" thickTop="1" thickBot="1">
      <c r="A7296" s="6"/>
    </row>
    <row r="7297" spans="1:1" ht="17" thickTop="1" thickBot="1">
      <c r="A7297" s="6"/>
    </row>
    <row r="7298" spans="1:1" ht="17" thickTop="1" thickBot="1">
      <c r="A7298" s="6"/>
    </row>
    <row r="7299" spans="1:1" ht="17" thickTop="1" thickBot="1">
      <c r="A7299" s="6"/>
    </row>
    <row r="7300" spans="1:1" ht="17" thickTop="1" thickBot="1">
      <c r="A7300" s="6"/>
    </row>
    <row r="7301" spans="1:1" ht="17" thickTop="1" thickBot="1">
      <c r="A7301" s="6"/>
    </row>
    <row r="7302" spans="1:1" ht="17" thickTop="1" thickBot="1">
      <c r="A7302" s="6"/>
    </row>
    <row r="7303" spans="1:1" ht="17" thickTop="1" thickBot="1">
      <c r="A7303" s="6"/>
    </row>
    <row r="7304" spans="1:1" ht="17" thickTop="1" thickBot="1">
      <c r="A7304" s="6"/>
    </row>
    <row r="7305" spans="1:1" ht="17" thickTop="1" thickBot="1">
      <c r="A7305" s="6"/>
    </row>
    <row r="7306" spans="1:1" ht="17" thickTop="1" thickBot="1">
      <c r="A7306" s="6"/>
    </row>
    <row r="7307" spans="1:1" ht="17" thickTop="1" thickBot="1">
      <c r="A7307" s="6"/>
    </row>
    <row r="7308" spans="1:1" ht="17" thickTop="1" thickBot="1">
      <c r="A7308" s="6"/>
    </row>
    <row r="7309" spans="1:1" ht="17" thickTop="1" thickBot="1">
      <c r="A7309" s="6"/>
    </row>
    <row r="7310" spans="1:1" ht="17" thickTop="1" thickBot="1">
      <c r="A7310" s="6"/>
    </row>
    <row r="7311" spans="1:1" ht="17" thickTop="1" thickBot="1">
      <c r="A7311" s="6"/>
    </row>
    <row r="7312" spans="1:1" ht="17" thickTop="1" thickBot="1">
      <c r="A7312" s="6"/>
    </row>
    <row r="7313" spans="1:1" ht="17" thickTop="1" thickBot="1">
      <c r="A7313" s="6"/>
    </row>
    <row r="7314" spans="1:1" ht="17" thickTop="1" thickBot="1">
      <c r="A7314" s="6"/>
    </row>
    <row r="7315" spans="1:1" ht="17" thickTop="1" thickBot="1">
      <c r="A7315" s="6"/>
    </row>
    <row r="7316" spans="1:1" ht="17" thickTop="1" thickBot="1">
      <c r="A7316" s="6"/>
    </row>
    <row r="7317" spans="1:1" ht="17" thickTop="1" thickBot="1">
      <c r="A7317" s="6"/>
    </row>
    <row r="7318" spans="1:1" ht="17" thickTop="1" thickBot="1">
      <c r="A7318" s="6"/>
    </row>
    <row r="7319" spans="1:1" ht="17" thickTop="1" thickBot="1">
      <c r="A7319" s="6"/>
    </row>
    <row r="7320" spans="1:1" ht="17" thickTop="1" thickBot="1">
      <c r="A7320" s="6"/>
    </row>
    <row r="7321" spans="1:1" ht="17" thickTop="1" thickBot="1">
      <c r="A7321" s="6"/>
    </row>
    <row r="7322" spans="1:1" ht="17" thickTop="1" thickBot="1">
      <c r="A7322" s="6"/>
    </row>
    <row r="7323" spans="1:1" ht="17" thickTop="1" thickBot="1">
      <c r="A7323" s="6"/>
    </row>
    <row r="7324" spans="1:1" ht="17" thickTop="1" thickBot="1">
      <c r="A7324" s="6"/>
    </row>
    <row r="7325" spans="1:1" ht="17" thickTop="1" thickBot="1">
      <c r="A7325" s="6"/>
    </row>
    <row r="7326" spans="1:1" ht="17" thickTop="1" thickBot="1">
      <c r="A7326" s="6"/>
    </row>
    <row r="7327" spans="1:1" ht="17" thickTop="1" thickBot="1">
      <c r="A7327" s="6"/>
    </row>
    <row r="7328" spans="1:1" ht="17" thickTop="1" thickBot="1">
      <c r="A7328" s="6"/>
    </row>
    <row r="7329" spans="1:1" ht="17" thickTop="1" thickBot="1">
      <c r="A7329" s="6"/>
    </row>
    <row r="7330" spans="1:1" ht="17" thickTop="1" thickBot="1">
      <c r="A7330" s="6"/>
    </row>
    <row r="7331" spans="1:1" ht="17" thickTop="1" thickBot="1">
      <c r="A7331" s="6"/>
    </row>
    <row r="7332" spans="1:1" ht="17" thickTop="1" thickBot="1">
      <c r="A7332" s="6"/>
    </row>
    <row r="7333" spans="1:1" ht="17" thickTop="1" thickBot="1">
      <c r="A7333" s="6"/>
    </row>
    <row r="7334" spans="1:1" ht="17" thickTop="1" thickBot="1">
      <c r="A7334" s="6"/>
    </row>
    <row r="7335" spans="1:1" ht="17" thickTop="1" thickBot="1">
      <c r="A7335" s="6"/>
    </row>
    <row r="7336" spans="1:1" ht="17" thickTop="1" thickBot="1">
      <c r="A7336" s="6"/>
    </row>
    <row r="7337" spans="1:1" ht="17" thickTop="1" thickBot="1">
      <c r="A7337" s="6"/>
    </row>
    <row r="7338" spans="1:1" ht="17" thickTop="1" thickBot="1">
      <c r="A7338" s="6"/>
    </row>
    <row r="7339" spans="1:1" ht="17" thickTop="1" thickBot="1">
      <c r="A7339" s="6"/>
    </row>
    <row r="7340" spans="1:1" ht="17" thickTop="1" thickBot="1">
      <c r="A7340" s="6"/>
    </row>
    <row r="7341" spans="1:1" ht="17" thickTop="1" thickBot="1">
      <c r="A7341" s="6"/>
    </row>
    <row r="7342" spans="1:1" ht="17" thickTop="1" thickBot="1">
      <c r="A7342" s="6"/>
    </row>
    <row r="7343" spans="1:1" ht="17" thickTop="1" thickBot="1">
      <c r="A7343" s="6"/>
    </row>
    <row r="7344" spans="1:1" ht="17" thickTop="1" thickBot="1">
      <c r="A7344" s="6"/>
    </row>
    <row r="7345" spans="1:1" ht="17" thickTop="1" thickBot="1">
      <c r="A7345" s="6"/>
    </row>
    <row r="7346" spans="1:1" ht="17" thickTop="1" thickBot="1">
      <c r="A7346" s="6"/>
    </row>
    <row r="7347" spans="1:1" ht="17" thickTop="1" thickBot="1">
      <c r="A7347" s="6"/>
    </row>
    <row r="7348" spans="1:1" ht="17" thickTop="1" thickBot="1">
      <c r="A7348" s="6"/>
    </row>
    <row r="7349" spans="1:1" ht="17" thickTop="1" thickBot="1">
      <c r="A7349" s="6"/>
    </row>
    <row r="7350" spans="1:1" ht="17" thickTop="1" thickBot="1">
      <c r="A7350" s="6"/>
    </row>
    <row r="7351" spans="1:1" ht="17" thickTop="1" thickBot="1">
      <c r="A7351" s="6"/>
    </row>
    <row r="7352" spans="1:1" ht="17" thickTop="1" thickBot="1">
      <c r="A7352" s="6"/>
    </row>
    <row r="7353" spans="1:1" ht="17" thickTop="1" thickBot="1">
      <c r="A7353" s="6"/>
    </row>
    <row r="7354" spans="1:1" ht="17" thickTop="1" thickBot="1">
      <c r="A7354" s="6"/>
    </row>
    <row r="7355" spans="1:1" ht="17" thickTop="1" thickBot="1">
      <c r="A7355" s="6"/>
    </row>
    <row r="7356" spans="1:1" ht="17" thickTop="1" thickBot="1">
      <c r="A7356" s="6"/>
    </row>
    <row r="7357" spans="1:1" ht="17" thickTop="1" thickBot="1">
      <c r="A7357" s="6"/>
    </row>
    <row r="7358" spans="1:1" ht="17" thickTop="1" thickBot="1">
      <c r="A7358" s="6"/>
    </row>
    <row r="7359" spans="1:1" ht="17" thickTop="1" thickBot="1">
      <c r="A7359" s="6"/>
    </row>
    <row r="7360" spans="1:1" ht="17" thickTop="1" thickBot="1">
      <c r="A7360" s="6"/>
    </row>
    <row r="7361" spans="1:1" ht="17" thickTop="1" thickBot="1">
      <c r="A7361" s="6"/>
    </row>
    <row r="7362" spans="1:1" ht="17" thickTop="1" thickBot="1">
      <c r="A7362" s="6"/>
    </row>
    <row r="7363" spans="1:1" ht="17" thickTop="1" thickBot="1">
      <c r="A7363" s="6"/>
    </row>
    <row r="7364" spans="1:1" ht="17" thickTop="1" thickBot="1">
      <c r="A7364" s="6"/>
    </row>
    <row r="7365" spans="1:1" ht="17" thickTop="1" thickBot="1">
      <c r="A7365" s="6"/>
    </row>
    <row r="7366" spans="1:1" ht="17" thickTop="1" thickBot="1">
      <c r="A7366" s="6"/>
    </row>
    <row r="7367" spans="1:1" ht="17" thickTop="1" thickBot="1">
      <c r="A7367" s="6"/>
    </row>
    <row r="7368" spans="1:1" ht="17" thickTop="1" thickBot="1">
      <c r="A7368" s="6"/>
    </row>
    <row r="7369" spans="1:1" ht="17" thickTop="1" thickBot="1">
      <c r="A7369" s="6"/>
    </row>
    <row r="7370" spans="1:1" ht="17" thickTop="1" thickBot="1">
      <c r="A7370" s="6"/>
    </row>
    <row r="7371" spans="1:1" ht="17" thickTop="1" thickBot="1">
      <c r="A7371" s="6"/>
    </row>
    <row r="7372" spans="1:1" ht="17" thickTop="1" thickBot="1">
      <c r="A7372" s="6"/>
    </row>
    <row r="7373" spans="1:1" ht="17" thickTop="1" thickBot="1">
      <c r="A7373" s="6"/>
    </row>
    <row r="7374" spans="1:1" ht="17" thickTop="1" thickBot="1">
      <c r="A7374" s="6"/>
    </row>
    <row r="7375" spans="1:1" ht="17" thickTop="1" thickBot="1">
      <c r="A7375" s="6"/>
    </row>
    <row r="7376" spans="1:1" ht="17" thickTop="1" thickBot="1">
      <c r="A7376" s="6"/>
    </row>
    <row r="7377" spans="1:1" ht="17" thickTop="1" thickBot="1">
      <c r="A7377" s="6"/>
    </row>
    <row r="7378" spans="1:1" ht="17" thickTop="1" thickBot="1">
      <c r="A7378" s="6"/>
    </row>
    <row r="7379" spans="1:1" ht="17" thickTop="1" thickBot="1">
      <c r="A7379" s="6"/>
    </row>
    <row r="7380" spans="1:1" ht="17" thickTop="1" thickBot="1">
      <c r="A7380" s="6"/>
    </row>
    <row r="7381" spans="1:1" ht="17" thickTop="1" thickBot="1">
      <c r="A7381" s="6"/>
    </row>
    <row r="7382" spans="1:1" ht="17" thickTop="1" thickBot="1">
      <c r="A7382" s="6"/>
    </row>
    <row r="7383" spans="1:1" ht="17" thickTop="1" thickBot="1">
      <c r="A7383" s="6"/>
    </row>
    <row r="7384" spans="1:1" ht="17" thickTop="1" thickBot="1">
      <c r="A7384" s="6"/>
    </row>
    <row r="7385" spans="1:1" ht="17" thickTop="1" thickBot="1">
      <c r="A7385" s="6"/>
    </row>
    <row r="7386" spans="1:1" ht="17" thickTop="1" thickBot="1">
      <c r="A7386" s="6"/>
    </row>
    <row r="7387" spans="1:1" ht="17" thickTop="1" thickBot="1">
      <c r="A7387" s="6"/>
    </row>
    <row r="7388" spans="1:1" ht="17" thickTop="1" thickBot="1">
      <c r="A7388" s="6"/>
    </row>
    <row r="7389" spans="1:1" ht="17" thickTop="1" thickBot="1">
      <c r="A7389" s="6"/>
    </row>
    <row r="7390" spans="1:1" ht="17" thickTop="1" thickBot="1">
      <c r="A7390" s="6"/>
    </row>
    <row r="7391" spans="1:1" ht="17" thickTop="1" thickBot="1">
      <c r="A7391" s="6"/>
    </row>
    <row r="7392" spans="1:1" ht="17" thickTop="1" thickBot="1">
      <c r="A7392" s="6"/>
    </row>
    <row r="7393" spans="1:1" ht="17" thickTop="1" thickBot="1">
      <c r="A7393" s="6"/>
    </row>
    <row r="7394" spans="1:1" ht="17" thickTop="1" thickBot="1">
      <c r="A7394" s="6"/>
    </row>
    <row r="7395" spans="1:1" ht="17" thickTop="1" thickBot="1">
      <c r="A7395" s="6"/>
    </row>
    <row r="7396" spans="1:1" ht="17" thickTop="1" thickBot="1">
      <c r="A7396" s="6"/>
    </row>
    <row r="7397" spans="1:1" ht="17" thickTop="1" thickBot="1">
      <c r="A7397" s="6"/>
    </row>
    <row r="7398" spans="1:1" ht="17" thickTop="1" thickBot="1">
      <c r="A7398" s="6"/>
    </row>
    <row r="7399" spans="1:1" ht="17" thickTop="1" thickBot="1">
      <c r="A7399" s="6"/>
    </row>
    <row r="7400" spans="1:1" ht="17" thickTop="1" thickBot="1">
      <c r="A7400" s="6"/>
    </row>
    <row r="7401" spans="1:1" ht="17" thickTop="1" thickBot="1">
      <c r="A7401" s="6"/>
    </row>
    <row r="7402" spans="1:1" ht="17" thickTop="1" thickBot="1">
      <c r="A7402" s="6"/>
    </row>
    <row r="7403" spans="1:1" ht="17" thickTop="1" thickBot="1">
      <c r="A7403" s="6"/>
    </row>
    <row r="7404" spans="1:1" ht="17" thickTop="1" thickBot="1">
      <c r="A7404" s="6"/>
    </row>
    <row r="7405" spans="1:1" ht="17" thickTop="1" thickBot="1">
      <c r="A7405" s="6"/>
    </row>
    <row r="7406" spans="1:1" ht="17" thickTop="1" thickBot="1">
      <c r="A7406" s="6"/>
    </row>
    <row r="7407" spans="1:1" ht="17" thickTop="1" thickBot="1">
      <c r="A7407" s="6"/>
    </row>
    <row r="7408" spans="1:1" ht="17" thickTop="1" thickBot="1">
      <c r="A7408" s="6"/>
    </row>
    <row r="7409" spans="1:1" ht="17" thickTop="1" thickBot="1">
      <c r="A7409" s="6"/>
    </row>
    <row r="7410" spans="1:1" ht="17" thickTop="1" thickBot="1">
      <c r="A7410" s="6"/>
    </row>
    <row r="7411" spans="1:1" ht="17" thickTop="1" thickBot="1">
      <c r="A7411" s="6"/>
    </row>
    <row r="7412" spans="1:1" ht="17" thickTop="1" thickBot="1">
      <c r="A7412" s="6"/>
    </row>
    <row r="7413" spans="1:1" ht="17" thickTop="1" thickBot="1">
      <c r="A7413" s="6"/>
    </row>
    <row r="7414" spans="1:1" ht="17" thickTop="1" thickBot="1">
      <c r="A7414" s="6"/>
    </row>
    <row r="7415" spans="1:1" ht="17" thickTop="1" thickBot="1">
      <c r="A7415" s="6"/>
    </row>
    <row r="7416" spans="1:1" ht="17" thickTop="1" thickBot="1">
      <c r="A7416" s="6"/>
    </row>
    <row r="7417" spans="1:1" ht="17" thickTop="1" thickBot="1">
      <c r="A7417" s="6"/>
    </row>
    <row r="7418" spans="1:1" ht="17" thickTop="1" thickBot="1">
      <c r="A7418" s="6"/>
    </row>
    <row r="7419" spans="1:1" ht="17" thickTop="1" thickBot="1">
      <c r="A7419" s="6"/>
    </row>
    <row r="7420" spans="1:1" ht="17" thickTop="1" thickBot="1">
      <c r="A7420" s="6"/>
    </row>
    <row r="7421" spans="1:1" ht="17" thickTop="1" thickBot="1">
      <c r="A7421" s="6"/>
    </row>
    <row r="7422" spans="1:1" ht="17" thickTop="1" thickBot="1">
      <c r="A7422" s="6"/>
    </row>
    <row r="7423" spans="1:1" ht="17" thickTop="1" thickBot="1">
      <c r="A7423" s="6"/>
    </row>
    <row r="7424" spans="1:1" ht="17" thickTop="1" thickBot="1">
      <c r="A7424" s="6"/>
    </row>
    <row r="7425" spans="1:1" ht="17" thickTop="1" thickBot="1">
      <c r="A7425" s="6"/>
    </row>
    <row r="7426" spans="1:1" ht="17" thickTop="1" thickBot="1">
      <c r="A7426" s="6"/>
    </row>
    <row r="7427" spans="1:1" ht="17" thickTop="1" thickBot="1">
      <c r="A7427" s="6"/>
    </row>
    <row r="7428" spans="1:1" ht="17" thickTop="1" thickBot="1">
      <c r="A7428" s="6"/>
    </row>
    <row r="7429" spans="1:1" ht="17" thickTop="1" thickBot="1">
      <c r="A7429" s="6"/>
    </row>
    <row r="7430" spans="1:1" ht="17" thickTop="1" thickBot="1">
      <c r="A7430" s="6"/>
    </row>
    <row r="7431" spans="1:1" ht="17" thickTop="1" thickBot="1">
      <c r="A7431" s="6"/>
    </row>
    <row r="7432" spans="1:1" ht="17" thickTop="1" thickBot="1">
      <c r="A7432" s="6"/>
    </row>
    <row r="7433" spans="1:1" ht="17" thickTop="1" thickBot="1">
      <c r="A7433" s="6"/>
    </row>
    <row r="7434" spans="1:1" ht="17" thickTop="1" thickBot="1">
      <c r="A7434" s="6"/>
    </row>
    <row r="7435" spans="1:1" ht="17" thickTop="1" thickBot="1">
      <c r="A7435" s="6"/>
    </row>
    <row r="7436" spans="1:1" ht="17" thickTop="1" thickBot="1">
      <c r="A7436" s="6"/>
    </row>
    <row r="7437" spans="1:1" ht="17" thickTop="1" thickBot="1">
      <c r="A7437" s="6"/>
    </row>
    <row r="7438" spans="1:1" ht="17" thickTop="1" thickBot="1">
      <c r="A7438" s="6"/>
    </row>
    <row r="7439" spans="1:1" ht="17" thickTop="1" thickBot="1">
      <c r="A7439" s="6"/>
    </row>
    <row r="7440" spans="1:1" ht="17" thickTop="1" thickBot="1">
      <c r="A7440" s="6"/>
    </row>
    <row r="7441" spans="1:1" ht="17" thickTop="1" thickBot="1">
      <c r="A7441" s="6"/>
    </row>
    <row r="7442" spans="1:1" ht="17" thickTop="1" thickBot="1">
      <c r="A7442" s="6"/>
    </row>
    <row r="7443" spans="1:1" ht="17" thickTop="1" thickBot="1">
      <c r="A7443" s="6"/>
    </row>
    <row r="7444" spans="1:1" ht="17" thickTop="1" thickBot="1">
      <c r="A7444" s="6"/>
    </row>
    <row r="7445" spans="1:1" ht="17" thickTop="1" thickBot="1">
      <c r="A7445" s="6"/>
    </row>
    <row r="7446" spans="1:1" ht="17" thickTop="1" thickBot="1">
      <c r="A7446" s="6"/>
    </row>
    <row r="7447" spans="1:1" ht="17" thickTop="1" thickBot="1">
      <c r="A7447" s="6"/>
    </row>
    <row r="7448" spans="1:1" ht="17" thickTop="1" thickBot="1">
      <c r="A7448" s="6"/>
    </row>
    <row r="7449" spans="1:1" ht="17" thickTop="1" thickBot="1">
      <c r="A7449" s="6"/>
    </row>
    <row r="7450" spans="1:1" ht="17" thickTop="1" thickBot="1">
      <c r="A7450" s="6"/>
    </row>
    <row r="7451" spans="1:1" ht="17" thickTop="1" thickBot="1">
      <c r="A7451" s="6"/>
    </row>
    <row r="7452" spans="1:1" ht="17" thickTop="1" thickBot="1">
      <c r="A7452" s="6"/>
    </row>
    <row r="7453" spans="1:1" ht="17" thickTop="1" thickBot="1">
      <c r="A7453" s="6"/>
    </row>
    <row r="7454" spans="1:1" ht="17" thickTop="1" thickBot="1">
      <c r="A7454" s="6"/>
    </row>
    <row r="7455" spans="1:1" ht="17" thickTop="1" thickBot="1">
      <c r="A7455" s="6"/>
    </row>
    <row r="7456" spans="1:1" ht="17" thickTop="1" thickBot="1">
      <c r="A7456" s="6"/>
    </row>
    <row r="7457" spans="1:1" ht="17" thickTop="1" thickBot="1">
      <c r="A7457" s="6"/>
    </row>
    <row r="7458" spans="1:1" ht="17" thickTop="1" thickBot="1">
      <c r="A7458" s="6"/>
    </row>
    <row r="7459" spans="1:1" ht="17" thickTop="1" thickBot="1">
      <c r="A7459" s="6"/>
    </row>
    <row r="7460" spans="1:1" ht="17" thickTop="1" thickBot="1">
      <c r="A7460" s="6"/>
    </row>
    <row r="7461" spans="1:1" ht="17" thickTop="1" thickBot="1">
      <c r="A7461" s="6"/>
    </row>
    <row r="7462" spans="1:1" ht="17" thickTop="1" thickBot="1">
      <c r="A7462" s="6"/>
    </row>
    <row r="7463" spans="1:1" ht="17" thickTop="1" thickBot="1">
      <c r="A7463" s="6"/>
    </row>
    <row r="7464" spans="1:1" ht="17" thickTop="1" thickBot="1">
      <c r="A7464" s="6"/>
    </row>
    <row r="7465" spans="1:1" ht="17" thickTop="1" thickBot="1">
      <c r="A7465" s="6"/>
    </row>
    <row r="7466" spans="1:1" ht="17" thickTop="1" thickBot="1">
      <c r="A7466" s="6"/>
    </row>
    <row r="7467" spans="1:1" ht="17" thickTop="1" thickBot="1">
      <c r="A7467" s="6"/>
    </row>
    <row r="7468" spans="1:1" ht="17" thickTop="1" thickBot="1">
      <c r="A7468" s="6"/>
    </row>
    <row r="7469" spans="1:1" ht="17" thickTop="1" thickBot="1">
      <c r="A7469" s="6"/>
    </row>
    <row r="7470" spans="1:1" ht="17" thickTop="1" thickBot="1">
      <c r="A7470" s="6"/>
    </row>
    <row r="7471" spans="1:1" ht="17" thickTop="1" thickBot="1">
      <c r="A7471" s="6"/>
    </row>
    <row r="7472" spans="1:1" ht="17" thickTop="1" thickBot="1">
      <c r="A7472" s="6"/>
    </row>
    <row r="7473" spans="1:1" ht="17" thickTop="1" thickBot="1">
      <c r="A7473" s="6"/>
    </row>
    <row r="7474" spans="1:1" ht="17" thickTop="1" thickBot="1">
      <c r="A7474" s="6"/>
    </row>
    <row r="7475" spans="1:1" ht="17" thickTop="1" thickBot="1">
      <c r="A7475" s="6"/>
    </row>
    <row r="7476" spans="1:1" ht="17" thickTop="1" thickBot="1">
      <c r="A7476" s="6"/>
    </row>
    <row r="7477" spans="1:1" ht="17" thickTop="1" thickBot="1">
      <c r="A7477" s="6"/>
    </row>
    <row r="7478" spans="1:1" ht="17" thickTop="1" thickBot="1">
      <c r="A7478" s="6"/>
    </row>
    <row r="7479" spans="1:1" ht="17" thickTop="1" thickBot="1">
      <c r="A7479" s="6"/>
    </row>
    <row r="7480" spans="1:1" ht="17" thickTop="1" thickBot="1">
      <c r="A7480" s="6"/>
    </row>
    <row r="7481" spans="1:1" ht="17" thickTop="1" thickBot="1">
      <c r="A7481" s="6"/>
    </row>
    <row r="7482" spans="1:1" ht="17" thickTop="1" thickBot="1">
      <c r="A7482" s="6"/>
    </row>
    <row r="7483" spans="1:1" ht="17" thickTop="1" thickBot="1">
      <c r="A7483" s="6"/>
    </row>
    <row r="7484" spans="1:1" ht="17" thickTop="1" thickBot="1">
      <c r="A7484" s="6"/>
    </row>
    <row r="7485" spans="1:1" ht="17" thickTop="1" thickBot="1">
      <c r="A7485" s="6"/>
    </row>
    <row r="7486" spans="1:1" ht="17" thickTop="1" thickBot="1">
      <c r="A7486" s="6"/>
    </row>
    <row r="7487" spans="1:1" ht="17" thickTop="1" thickBot="1">
      <c r="A7487" s="6"/>
    </row>
    <row r="7488" spans="1:1" ht="17" thickTop="1" thickBot="1">
      <c r="A7488" s="6"/>
    </row>
    <row r="7489" spans="1:1" ht="17" thickTop="1" thickBot="1">
      <c r="A7489" s="6"/>
    </row>
    <row r="7490" spans="1:1" ht="17" thickTop="1" thickBot="1">
      <c r="A7490" s="6"/>
    </row>
    <row r="7491" spans="1:1" ht="17" thickTop="1" thickBot="1">
      <c r="A7491" s="6"/>
    </row>
    <row r="7492" spans="1:1" ht="17" thickTop="1" thickBot="1">
      <c r="A7492" s="6"/>
    </row>
    <row r="7493" spans="1:1" ht="17" thickTop="1" thickBot="1">
      <c r="A7493" s="6"/>
    </row>
    <row r="7494" spans="1:1" ht="17" thickTop="1" thickBot="1">
      <c r="A7494" s="6"/>
    </row>
    <row r="7495" spans="1:1" ht="17" thickTop="1" thickBot="1">
      <c r="A7495" s="6"/>
    </row>
    <row r="7496" spans="1:1" ht="17" thickTop="1" thickBot="1">
      <c r="A7496" s="6"/>
    </row>
    <row r="7497" spans="1:1" ht="17" thickTop="1" thickBot="1">
      <c r="A7497" s="6"/>
    </row>
    <row r="7498" spans="1:1" ht="17" thickTop="1" thickBot="1">
      <c r="A7498" s="6"/>
    </row>
    <row r="7499" spans="1:1" ht="17" thickTop="1" thickBot="1">
      <c r="A7499" s="6"/>
    </row>
    <row r="7500" spans="1:1" ht="17" thickTop="1" thickBot="1">
      <c r="A7500" s="6"/>
    </row>
    <row r="7501" spans="1:1" ht="17" thickTop="1" thickBot="1">
      <c r="A7501" s="6"/>
    </row>
    <row r="7502" spans="1:1" ht="17" thickTop="1" thickBot="1">
      <c r="A7502" s="6"/>
    </row>
    <row r="7503" spans="1:1" ht="17" thickTop="1" thickBot="1">
      <c r="A7503" s="6"/>
    </row>
    <row r="7504" spans="1:1" ht="17" thickTop="1" thickBot="1">
      <c r="A7504" s="6"/>
    </row>
    <row r="7505" spans="1:1" ht="17" thickTop="1" thickBot="1">
      <c r="A7505" s="6"/>
    </row>
    <row r="7506" spans="1:1" ht="17" thickTop="1" thickBot="1">
      <c r="A7506" s="6"/>
    </row>
    <row r="7507" spans="1:1" ht="17" thickTop="1" thickBot="1">
      <c r="A7507" s="6"/>
    </row>
    <row r="7508" spans="1:1" ht="17" thickTop="1" thickBot="1">
      <c r="A7508" s="6"/>
    </row>
    <row r="7509" spans="1:1" ht="17" thickTop="1" thickBot="1">
      <c r="A7509" s="6"/>
    </row>
    <row r="7510" spans="1:1" ht="17" thickTop="1" thickBot="1">
      <c r="A7510" s="6"/>
    </row>
    <row r="7511" spans="1:1" ht="17" thickTop="1" thickBot="1">
      <c r="A7511" s="6"/>
    </row>
    <row r="7512" spans="1:1" ht="17" thickTop="1" thickBot="1">
      <c r="A7512" s="6"/>
    </row>
    <row r="7513" spans="1:1" ht="17" thickTop="1" thickBot="1">
      <c r="A7513" s="6"/>
    </row>
    <row r="7514" spans="1:1" ht="17" thickTop="1" thickBot="1">
      <c r="A7514" s="6"/>
    </row>
    <row r="7515" spans="1:1" ht="17" thickTop="1" thickBot="1">
      <c r="A7515" s="6"/>
    </row>
    <row r="7516" spans="1:1" ht="17" thickTop="1" thickBot="1">
      <c r="A7516" s="6"/>
    </row>
    <row r="7517" spans="1:1" ht="17" thickTop="1" thickBot="1">
      <c r="A7517" s="6"/>
    </row>
    <row r="7518" spans="1:1" ht="17" thickTop="1" thickBot="1">
      <c r="A7518" s="6"/>
    </row>
    <row r="7519" spans="1:1" ht="17" thickTop="1" thickBot="1">
      <c r="A7519" s="6"/>
    </row>
    <row r="7520" spans="1:1" ht="17" thickTop="1" thickBot="1">
      <c r="A7520" s="6"/>
    </row>
    <row r="7521" spans="1:1" ht="17" thickTop="1" thickBot="1">
      <c r="A7521" s="6"/>
    </row>
    <row r="7522" spans="1:1" ht="17" thickTop="1" thickBot="1">
      <c r="A7522" s="6"/>
    </row>
    <row r="7523" spans="1:1" ht="17" thickTop="1" thickBot="1">
      <c r="A7523" s="6"/>
    </row>
    <row r="7524" spans="1:1" ht="17" thickTop="1" thickBot="1">
      <c r="A7524" s="6"/>
    </row>
    <row r="7525" spans="1:1" ht="17" thickTop="1" thickBot="1">
      <c r="A7525" s="6"/>
    </row>
    <row r="7526" spans="1:1" ht="17" thickTop="1" thickBot="1">
      <c r="A7526" s="6"/>
    </row>
    <row r="7527" spans="1:1" ht="17" thickTop="1" thickBot="1">
      <c r="A7527" s="6"/>
    </row>
    <row r="7528" spans="1:1" ht="17" thickTop="1" thickBot="1">
      <c r="A7528" s="6"/>
    </row>
    <row r="7529" spans="1:1" ht="17" thickTop="1" thickBot="1">
      <c r="A7529" s="6"/>
    </row>
    <row r="7530" spans="1:1" ht="17" thickTop="1" thickBot="1">
      <c r="A7530" s="6"/>
    </row>
    <row r="7531" spans="1:1" ht="17" thickTop="1" thickBot="1">
      <c r="A7531" s="6"/>
    </row>
    <row r="7532" spans="1:1" ht="17" thickTop="1" thickBot="1">
      <c r="A7532" s="6"/>
    </row>
    <row r="7533" spans="1:1" ht="17" thickTop="1" thickBot="1">
      <c r="A7533" s="6"/>
    </row>
    <row r="7534" spans="1:1" ht="17" thickTop="1" thickBot="1">
      <c r="A7534" s="6"/>
    </row>
    <row r="7535" spans="1:1" ht="17" thickTop="1" thickBot="1">
      <c r="A7535" s="6"/>
    </row>
    <row r="7536" spans="1:1" ht="17" thickTop="1" thickBot="1">
      <c r="A7536" s="6"/>
    </row>
    <row r="7537" spans="1:1" ht="17" thickTop="1" thickBot="1">
      <c r="A7537" s="6"/>
    </row>
    <row r="7538" spans="1:1" ht="17" thickTop="1" thickBot="1">
      <c r="A7538" s="6"/>
    </row>
    <row r="7539" spans="1:1" ht="17" thickTop="1" thickBot="1">
      <c r="A7539" s="6"/>
    </row>
    <row r="7540" spans="1:1" ht="17" thickTop="1" thickBot="1">
      <c r="A7540" s="6"/>
    </row>
    <row r="7541" spans="1:1" ht="17" thickTop="1" thickBot="1">
      <c r="A7541" s="6"/>
    </row>
    <row r="7542" spans="1:1" ht="17" thickTop="1" thickBot="1">
      <c r="A7542" s="6"/>
    </row>
    <row r="7543" spans="1:1" ht="17" thickTop="1" thickBot="1">
      <c r="A7543" s="6"/>
    </row>
    <row r="7544" spans="1:1" ht="17" thickTop="1" thickBot="1">
      <c r="A7544" s="6"/>
    </row>
    <row r="7545" spans="1:1" ht="17" thickTop="1" thickBot="1">
      <c r="A7545" s="6"/>
    </row>
    <row r="7546" spans="1:1" ht="17" thickTop="1" thickBot="1">
      <c r="A7546" s="6"/>
    </row>
    <row r="7547" spans="1:1" ht="17" thickTop="1" thickBot="1">
      <c r="A7547" s="6"/>
    </row>
    <row r="7548" spans="1:1" ht="17" thickTop="1" thickBot="1">
      <c r="A7548" s="6"/>
    </row>
    <row r="7549" spans="1:1" ht="17" thickTop="1" thickBot="1">
      <c r="A7549" s="6"/>
    </row>
    <row r="7550" spans="1:1" ht="17" thickTop="1" thickBot="1">
      <c r="A7550" s="6"/>
    </row>
    <row r="7551" spans="1:1" ht="17" thickTop="1" thickBot="1">
      <c r="A7551" s="6"/>
    </row>
    <row r="7552" spans="1:1" ht="17" thickTop="1" thickBot="1">
      <c r="A7552" s="6"/>
    </row>
    <row r="7553" spans="1:1" ht="17" thickTop="1" thickBot="1">
      <c r="A7553" s="6"/>
    </row>
    <row r="7554" spans="1:1" ht="17" thickTop="1" thickBot="1">
      <c r="A7554" s="6"/>
    </row>
    <row r="7555" spans="1:1" ht="17" thickTop="1" thickBot="1">
      <c r="A7555" s="6"/>
    </row>
    <row r="7556" spans="1:1" ht="17" thickTop="1" thickBot="1">
      <c r="A7556" s="6"/>
    </row>
    <row r="7557" spans="1:1" ht="17" thickTop="1" thickBot="1">
      <c r="A7557" s="6"/>
    </row>
    <row r="7558" spans="1:1" ht="17" thickTop="1" thickBot="1">
      <c r="A7558" s="6"/>
    </row>
    <row r="7559" spans="1:1" ht="17" thickTop="1" thickBot="1">
      <c r="A7559" s="6"/>
    </row>
    <row r="7560" spans="1:1" ht="17" thickTop="1" thickBot="1">
      <c r="A7560" s="6"/>
    </row>
    <row r="7561" spans="1:1" ht="17" thickTop="1" thickBot="1">
      <c r="A7561" s="6"/>
    </row>
    <row r="7562" spans="1:1" ht="17" thickTop="1" thickBot="1">
      <c r="A7562" s="6"/>
    </row>
    <row r="7563" spans="1:1" ht="17" thickTop="1" thickBot="1">
      <c r="A7563" s="6"/>
    </row>
    <row r="7564" spans="1:1" ht="17" thickTop="1" thickBot="1">
      <c r="A7564" s="6"/>
    </row>
    <row r="7565" spans="1:1" ht="17" thickTop="1" thickBot="1">
      <c r="A7565" s="6"/>
    </row>
    <row r="7566" spans="1:1" ht="17" thickTop="1" thickBot="1">
      <c r="A7566" s="6"/>
    </row>
    <row r="7567" spans="1:1" ht="17" thickTop="1" thickBot="1">
      <c r="A7567" s="6"/>
    </row>
    <row r="7568" spans="1:1" ht="17" thickTop="1" thickBot="1">
      <c r="A7568" s="6"/>
    </row>
    <row r="7569" spans="1:1" ht="17" thickTop="1" thickBot="1">
      <c r="A7569" s="6"/>
    </row>
    <row r="7570" spans="1:1" ht="17" thickTop="1" thickBot="1">
      <c r="A7570" s="6"/>
    </row>
    <row r="7571" spans="1:1" ht="17" thickTop="1" thickBot="1">
      <c r="A7571" s="6"/>
    </row>
    <row r="7572" spans="1:1" ht="17" thickTop="1" thickBot="1">
      <c r="A7572" s="6"/>
    </row>
    <row r="7573" spans="1:1" ht="17" thickTop="1" thickBot="1">
      <c r="A7573" s="6"/>
    </row>
    <row r="7574" spans="1:1" ht="17" thickTop="1" thickBot="1">
      <c r="A7574" s="6"/>
    </row>
    <row r="7575" spans="1:1" ht="17" thickTop="1" thickBot="1">
      <c r="A7575" s="6"/>
    </row>
    <row r="7576" spans="1:1" ht="17" thickTop="1" thickBot="1">
      <c r="A7576" s="6"/>
    </row>
    <row r="7577" spans="1:1" ht="17" thickTop="1" thickBot="1">
      <c r="A7577" s="6"/>
    </row>
    <row r="7578" spans="1:1" ht="17" thickTop="1" thickBot="1">
      <c r="A7578" s="6"/>
    </row>
    <row r="7579" spans="1:1" ht="17" thickTop="1" thickBot="1">
      <c r="A7579" s="6"/>
    </row>
    <row r="7580" spans="1:1" ht="17" thickTop="1" thickBot="1">
      <c r="A7580" s="6"/>
    </row>
    <row r="7581" spans="1:1" ht="17" thickTop="1" thickBot="1">
      <c r="A7581" s="6"/>
    </row>
    <row r="7582" spans="1:1" ht="17" thickTop="1" thickBot="1">
      <c r="A7582" s="6"/>
    </row>
    <row r="7583" spans="1:1" ht="17" thickTop="1" thickBot="1">
      <c r="A7583" s="6"/>
    </row>
    <row r="7584" spans="1:1" ht="17" thickTop="1" thickBot="1">
      <c r="A7584" s="6"/>
    </row>
    <row r="7585" spans="1:1" ht="17" thickTop="1" thickBot="1">
      <c r="A7585" s="6"/>
    </row>
    <row r="7586" spans="1:1" ht="17" thickTop="1" thickBot="1">
      <c r="A7586" s="6"/>
    </row>
    <row r="7587" spans="1:1" ht="17" thickTop="1" thickBot="1">
      <c r="A7587" s="6"/>
    </row>
    <row r="7588" spans="1:1" ht="17" thickTop="1" thickBot="1">
      <c r="A7588" s="6"/>
    </row>
    <row r="7589" spans="1:1" ht="17" thickTop="1" thickBot="1">
      <c r="A7589" s="6"/>
    </row>
    <row r="7590" spans="1:1" ht="17" thickTop="1" thickBot="1">
      <c r="A7590" s="6"/>
    </row>
    <row r="7591" spans="1:1" ht="17" thickTop="1" thickBot="1">
      <c r="A7591" s="6"/>
    </row>
    <row r="7592" spans="1:1" ht="17" thickTop="1" thickBot="1">
      <c r="A7592" s="6"/>
    </row>
    <row r="7593" spans="1:1" ht="17" thickTop="1" thickBot="1">
      <c r="A7593" s="6"/>
    </row>
    <row r="7594" spans="1:1" ht="17" thickTop="1" thickBot="1">
      <c r="A7594" s="6"/>
    </row>
    <row r="7595" spans="1:1" ht="17" thickTop="1" thickBot="1">
      <c r="A7595" s="6"/>
    </row>
    <row r="7596" spans="1:1" ht="17" thickTop="1" thickBot="1">
      <c r="A7596" s="6"/>
    </row>
    <row r="7597" spans="1:1" ht="17" thickTop="1" thickBot="1">
      <c r="A7597" s="6"/>
    </row>
    <row r="7598" spans="1:1" ht="17" thickTop="1" thickBot="1">
      <c r="A7598" s="6"/>
    </row>
    <row r="7599" spans="1:1" ht="17" thickTop="1" thickBot="1">
      <c r="A7599" s="6"/>
    </row>
    <row r="7600" spans="1:1" ht="17" thickTop="1" thickBot="1">
      <c r="A7600" s="6"/>
    </row>
    <row r="7601" spans="1:1" ht="17" thickTop="1" thickBot="1">
      <c r="A7601" s="6"/>
    </row>
    <row r="7602" spans="1:1" ht="17" thickTop="1" thickBot="1">
      <c r="A7602" s="6"/>
    </row>
    <row r="7603" spans="1:1" ht="17" thickTop="1" thickBot="1">
      <c r="A7603" s="6"/>
    </row>
    <row r="7604" spans="1:1" ht="17" thickTop="1" thickBot="1">
      <c r="A7604" s="6"/>
    </row>
    <row r="7605" spans="1:1" ht="17" thickTop="1" thickBot="1">
      <c r="A7605" s="6"/>
    </row>
    <row r="7606" spans="1:1" ht="17" thickTop="1" thickBot="1">
      <c r="A7606" s="6"/>
    </row>
    <row r="7607" spans="1:1" ht="17" thickTop="1" thickBot="1">
      <c r="A7607" s="6"/>
    </row>
    <row r="7608" spans="1:1" ht="17" thickTop="1" thickBot="1">
      <c r="A7608" s="6"/>
    </row>
    <row r="7609" spans="1:1" ht="17" thickTop="1" thickBot="1">
      <c r="A7609" s="6"/>
    </row>
    <row r="7610" spans="1:1" ht="17" thickTop="1" thickBot="1">
      <c r="A7610" s="6"/>
    </row>
    <row r="7611" spans="1:1" ht="17" thickTop="1" thickBot="1">
      <c r="A7611" s="6"/>
    </row>
    <row r="7612" spans="1:1" ht="17" thickTop="1" thickBot="1">
      <c r="A7612" s="6"/>
    </row>
    <row r="7613" spans="1:1" ht="17" thickTop="1" thickBot="1">
      <c r="A7613" s="6"/>
    </row>
    <row r="7614" spans="1:1" ht="17" thickTop="1" thickBot="1">
      <c r="A7614" s="6"/>
    </row>
    <row r="7615" spans="1:1" ht="17" thickTop="1" thickBot="1">
      <c r="A7615" s="6"/>
    </row>
    <row r="7616" spans="1:1" ht="17" thickTop="1" thickBot="1">
      <c r="A7616" s="6"/>
    </row>
    <row r="7617" spans="1:1" ht="17" thickTop="1" thickBot="1">
      <c r="A7617" s="6"/>
    </row>
    <row r="7618" spans="1:1" ht="17" thickTop="1" thickBot="1">
      <c r="A7618" s="6"/>
    </row>
    <row r="7619" spans="1:1" ht="17" thickTop="1" thickBot="1">
      <c r="A7619" s="6"/>
    </row>
    <row r="7620" spans="1:1" ht="17" thickTop="1" thickBot="1">
      <c r="A7620" s="6"/>
    </row>
    <row r="7621" spans="1:1" ht="17" thickTop="1" thickBot="1">
      <c r="A7621" s="6"/>
    </row>
    <row r="7622" spans="1:1" ht="17" thickTop="1" thickBot="1">
      <c r="A7622" s="6"/>
    </row>
    <row r="7623" spans="1:1" ht="17" thickTop="1" thickBot="1">
      <c r="A7623" s="6"/>
    </row>
    <row r="7624" spans="1:1" ht="17" thickTop="1" thickBot="1">
      <c r="A7624" s="6"/>
    </row>
    <row r="7625" spans="1:1" ht="17" thickTop="1" thickBot="1">
      <c r="A7625" s="6"/>
    </row>
    <row r="7626" spans="1:1" ht="17" thickTop="1" thickBot="1">
      <c r="A7626" s="6"/>
    </row>
    <row r="7627" spans="1:1" ht="17" thickTop="1" thickBot="1">
      <c r="A7627" s="6"/>
    </row>
    <row r="7628" spans="1:1" ht="17" thickTop="1" thickBot="1">
      <c r="A7628" s="6"/>
    </row>
    <row r="7629" spans="1:1" ht="17" thickTop="1" thickBot="1">
      <c r="A7629" s="6"/>
    </row>
    <row r="7630" spans="1:1" ht="17" thickTop="1" thickBot="1">
      <c r="A7630" s="6"/>
    </row>
    <row r="7631" spans="1:1" ht="17" thickTop="1" thickBot="1">
      <c r="A7631" s="6"/>
    </row>
    <row r="7632" spans="1:1" ht="17" thickTop="1" thickBot="1">
      <c r="A7632" s="6"/>
    </row>
    <row r="7633" spans="1:1" ht="17" thickTop="1" thickBot="1">
      <c r="A7633" s="6"/>
    </row>
    <row r="7634" spans="1:1" ht="17" thickTop="1" thickBot="1">
      <c r="A7634" s="6"/>
    </row>
    <row r="7635" spans="1:1" ht="17" thickTop="1" thickBot="1">
      <c r="A7635" s="6"/>
    </row>
    <row r="7636" spans="1:1" ht="17" thickTop="1" thickBot="1">
      <c r="A7636" s="6"/>
    </row>
    <row r="7637" spans="1:1" ht="17" thickTop="1" thickBot="1">
      <c r="A7637" s="6"/>
    </row>
    <row r="7638" spans="1:1" ht="17" thickTop="1" thickBot="1">
      <c r="A7638" s="6"/>
    </row>
    <row r="7639" spans="1:1" ht="17" thickTop="1" thickBot="1">
      <c r="A7639" s="6"/>
    </row>
    <row r="7640" spans="1:1" ht="17" thickTop="1" thickBot="1">
      <c r="A7640" s="6"/>
    </row>
    <row r="7641" spans="1:1" ht="17" thickTop="1" thickBot="1">
      <c r="A7641" s="6"/>
    </row>
    <row r="7642" spans="1:1" ht="17" thickTop="1" thickBot="1">
      <c r="A7642" s="6"/>
    </row>
    <row r="7643" spans="1:1" ht="17" thickTop="1" thickBot="1">
      <c r="A7643" s="6"/>
    </row>
    <row r="7644" spans="1:1" ht="17" thickTop="1" thickBot="1">
      <c r="A7644" s="6"/>
    </row>
    <row r="7645" spans="1:1" ht="17" thickTop="1" thickBot="1">
      <c r="A7645" s="6"/>
    </row>
    <row r="7646" spans="1:1" ht="17" thickTop="1" thickBot="1">
      <c r="A7646" s="6"/>
    </row>
    <row r="7647" spans="1:1" ht="17" thickTop="1" thickBot="1">
      <c r="A7647" s="6"/>
    </row>
    <row r="7648" spans="1:1" ht="17" thickTop="1" thickBot="1">
      <c r="A7648" s="6"/>
    </row>
    <row r="7649" spans="1:1" ht="17" thickTop="1" thickBot="1">
      <c r="A7649" s="6"/>
    </row>
    <row r="7650" spans="1:1" ht="17" thickTop="1" thickBot="1">
      <c r="A7650" s="6"/>
    </row>
    <row r="7651" spans="1:1" ht="17" thickTop="1" thickBot="1">
      <c r="A7651" s="6"/>
    </row>
    <row r="7652" spans="1:1" ht="17" thickTop="1" thickBot="1">
      <c r="A7652" s="6"/>
    </row>
    <row r="7653" spans="1:1" ht="17" thickTop="1" thickBot="1">
      <c r="A7653" s="6"/>
    </row>
    <row r="7654" spans="1:1" ht="17" thickTop="1" thickBot="1">
      <c r="A7654" s="6"/>
    </row>
    <row r="7655" spans="1:1" ht="17" thickTop="1" thickBot="1">
      <c r="A7655" s="6"/>
    </row>
    <row r="7656" spans="1:1" ht="17" thickTop="1" thickBot="1">
      <c r="A7656" s="6"/>
    </row>
    <row r="7657" spans="1:1" ht="17" thickTop="1" thickBot="1">
      <c r="A7657" s="6"/>
    </row>
    <row r="7658" spans="1:1" ht="17" thickTop="1" thickBot="1">
      <c r="A7658" s="6"/>
    </row>
    <row r="7659" spans="1:1" ht="17" thickTop="1" thickBot="1">
      <c r="A7659" s="6"/>
    </row>
    <row r="7660" spans="1:1" ht="17" thickTop="1" thickBot="1">
      <c r="A7660" s="6"/>
    </row>
    <row r="7661" spans="1:1" ht="17" thickTop="1" thickBot="1">
      <c r="A7661" s="6"/>
    </row>
    <row r="7662" spans="1:1" ht="17" thickTop="1" thickBot="1">
      <c r="A7662" s="6"/>
    </row>
    <row r="7663" spans="1:1" ht="17" thickTop="1" thickBot="1">
      <c r="A7663" s="6"/>
    </row>
    <row r="7664" spans="1:1" ht="17" thickTop="1" thickBot="1">
      <c r="A7664" s="6"/>
    </row>
    <row r="7665" spans="1:1" ht="17" thickTop="1" thickBot="1">
      <c r="A7665" s="6"/>
    </row>
    <row r="7666" spans="1:1" ht="17" thickTop="1" thickBot="1">
      <c r="A7666" s="6"/>
    </row>
    <row r="7667" spans="1:1" ht="17" thickTop="1" thickBot="1">
      <c r="A7667" s="6"/>
    </row>
    <row r="7668" spans="1:1" ht="17" thickTop="1" thickBot="1">
      <c r="A7668" s="6"/>
    </row>
    <row r="7669" spans="1:1" ht="17" thickTop="1" thickBot="1">
      <c r="A7669" s="6"/>
    </row>
    <row r="7670" spans="1:1" ht="17" thickTop="1" thickBot="1">
      <c r="A7670" s="6"/>
    </row>
    <row r="7671" spans="1:1" ht="17" thickTop="1" thickBot="1">
      <c r="A7671" s="6"/>
    </row>
    <row r="7672" spans="1:1" ht="17" thickTop="1" thickBot="1">
      <c r="A7672" s="6"/>
    </row>
    <row r="7673" spans="1:1" ht="17" thickTop="1" thickBot="1">
      <c r="A7673" s="6"/>
    </row>
    <row r="7674" spans="1:1" ht="17" thickTop="1" thickBot="1">
      <c r="A7674" s="6"/>
    </row>
    <row r="7675" spans="1:1" ht="17" thickTop="1" thickBot="1">
      <c r="A7675" s="6"/>
    </row>
    <row r="7676" spans="1:1" ht="17" thickTop="1" thickBot="1">
      <c r="A7676" s="6"/>
    </row>
    <row r="7677" spans="1:1" ht="17" thickTop="1" thickBot="1">
      <c r="A7677" s="6"/>
    </row>
    <row r="7678" spans="1:1" ht="17" thickTop="1" thickBot="1">
      <c r="A7678" s="6"/>
    </row>
    <row r="7679" spans="1:1" ht="17" thickTop="1" thickBot="1">
      <c r="A7679" s="6"/>
    </row>
    <row r="7680" spans="1:1" ht="17" thickTop="1" thickBot="1">
      <c r="A7680" s="6"/>
    </row>
    <row r="7681" spans="1:1" ht="17" thickTop="1" thickBot="1">
      <c r="A7681" s="6"/>
    </row>
    <row r="7682" spans="1:1" ht="17" thickTop="1" thickBot="1">
      <c r="A7682" s="6"/>
    </row>
    <row r="7683" spans="1:1" ht="17" thickTop="1" thickBot="1">
      <c r="A7683" s="6"/>
    </row>
    <row r="7684" spans="1:1" ht="17" thickTop="1" thickBot="1">
      <c r="A7684" s="6"/>
    </row>
    <row r="7685" spans="1:1" ht="17" thickTop="1" thickBot="1">
      <c r="A7685" s="6"/>
    </row>
    <row r="7686" spans="1:1" ht="17" thickTop="1" thickBot="1">
      <c r="A7686" s="6"/>
    </row>
    <row r="7687" spans="1:1" ht="17" thickTop="1" thickBot="1">
      <c r="A7687" s="6"/>
    </row>
    <row r="7688" spans="1:1" ht="17" thickTop="1" thickBot="1">
      <c r="A7688" s="6"/>
    </row>
    <row r="7689" spans="1:1" ht="17" thickTop="1" thickBot="1">
      <c r="A7689" s="6"/>
    </row>
    <row r="7690" spans="1:1" ht="17" thickTop="1" thickBot="1">
      <c r="A7690" s="6"/>
    </row>
    <row r="7691" spans="1:1" ht="17" thickTop="1" thickBot="1">
      <c r="A7691" s="6"/>
    </row>
    <row r="7692" spans="1:1" ht="17" thickTop="1" thickBot="1">
      <c r="A7692" s="6"/>
    </row>
    <row r="7693" spans="1:1" ht="17" thickTop="1" thickBot="1">
      <c r="A7693" s="6"/>
    </row>
    <row r="7694" spans="1:1" ht="17" thickTop="1" thickBot="1">
      <c r="A7694" s="6"/>
    </row>
    <row r="7695" spans="1:1" ht="17" thickTop="1" thickBot="1">
      <c r="A7695" s="6"/>
    </row>
    <row r="7696" spans="1:1" ht="17" thickTop="1" thickBot="1">
      <c r="A7696" s="6"/>
    </row>
    <row r="7697" spans="1:1" ht="17" thickTop="1" thickBot="1">
      <c r="A7697" s="6"/>
    </row>
    <row r="7698" spans="1:1" ht="17" thickTop="1" thickBot="1">
      <c r="A7698" s="6"/>
    </row>
    <row r="7699" spans="1:1" ht="17" thickTop="1" thickBot="1">
      <c r="A7699" s="6"/>
    </row>
    <row r="7700" spans="1:1" ht="17" thickTop="1" thickBot="1">
      <c r="A7700" s="6"/>
    </row>
    <row r="7701" spans="1:1" ht="17" thickTop="1" thickBot="1">
      <c r="A7701" s="6"/>
    </row>
    <row r="7702" spans="1:1" ht="17" thickTop="1" thickBot="1">
      <c r="A7702" s="6"/>
    </row>
    <row r="7703" spans="1:1" ht="17" thickTop="1" thickBot="1">
      <c r="A7703" s="6"/>
    </row>
    <row r="7704" spans="1:1" ht="17" thickTop="1" thickBot="1">
      <c r="A7704" s="6"/>
    </row>
    <row r="7705" spans="1:1" ht="17" thickTop="1" thickBot="1">
      <c r="A7705" s="6"/>
    </row>
    <row r="7706" spans="1:1" ht="17" thickTop="1" thickBot="1">
      <c r="A7706" s="6"/>
    </row>
    <row r="7707" spans="1:1" ht="17" thickTop="1" thickBot="1">
      <c r="A7707" s="6"/>
    </row>
    <row r="7708" spans="1:1" ht="17" thickTop="1" thickBot="1">
      <c r="A7708" s="6"/>
    </row>
    <row r="7709" spans="1:1" ht="17" thickTop="1" thickBot="1">
      <c r="A7709" s="6"/>
    </row>
    <row r="7710" spans="1:1" ht="17" thickTop="1" thickBot="1">
      <c r="A7710" s="6"/>
    </row>
    <row r="7711" spans="1:1" ht="17" thickTop="1" thickBot="1">
      <c r="A7711" s="6"/>
    </row>
    <row r="7712" spans="1:1" ht="17" thickTop="1" thickBot="1">
      <c r="A7712" s="6"/>
    </row>
    <row r="7713" spans="1:1" ht="17" thickTop="1" thickBot="1">
      <c r="A7713" s="6"/>
    </row>
    <row r="7714" spans="1:1" ht="17" thickTop="1" thickBot="1">
      <c r="A7714" s="6"/>
    </row>
    <row r="7715" spans="1:1" ht="17" thickTop="1" thickBot="1">
      <c r="A7715" s="6"/>
    </row>
    <row r="7716" spans="1:1" ht="17" thickTop="1" thickBot="1">
      <c r="A7716" s="6"/>
    </row>
    <row r="7717" spans="1:1" ht="17" thickTop="1" thickBot="1">
      <c r="A7717" s="6"/>
    </row>
    <row r="7718" spans="1:1" ht="17" thickTop="1" thickBot="1">
      <c r="A7718" s="6"/>
    </row>
    <row r="7719" spans="1:1" ht="17" thickTop="1" thickBot="1">
      <c r="A7719" s="6"/>
    </row>
    <row r="7720" spans="1:1" ht="17" thickTop="1" thickBot="1">
      <c r="A7720" s="6"/>
    </row>
    <row r="7721" spans="1:1" ht="17" thickTop="1" thickBot="1">
      <c r="A7721" s="6"/>
    </row>
    <row r="7722" spans="1:1" ht="17" thickTop="1" thickBot="1">
      <c r="A7722" s="6"/>
    </row>
    <row r="7723" spans="1:1" ht="17" thickTop="1" thickBot="1">
      <c r="A7723" s="6"/>
    </row>
    <row r="7724" spans="1:1" ht="17" thickTop="1" thickBot="1">
      <c r="A7724" s="6"/>
    </row>
    <row r="7725" spans="1:1" ht="17" thickTop="1" thickBot="1">
      <c r="A7725" s="6"/>
    </row>
    <row r="7726" spans="1:1" ht="17" thickTop="1" thickBot="1">
      <c r="A7726" s="6"/>
    </row>
    <row r="7727" spans="1:1" ht="17" thickTop="1" thickBot="1">
      <c r="A7727" s="6"/>
    </row>
    <row r="7728" spans="1:1" ht="17" thickTop="1" thickBot="1">
      <c r="A7728" s="6"/>
    </row>
    <row r="7729" spans="1:1" ht="17" thickTop="1" thickBot="1">
      <c r="A7729" s="6"/>
    </row>
    <row r="7730" spans="1:1" ht="17" thickTop="1" thickBot="1">
      <c r="A7730" s="6"/>
    </row>
    <row r="7731" spans="1:1" ht="17" thickTop="1" thickBot="1">
      <c r="A7731" s="6"/>
    </row>
    <row r="7732" spans="1:1" ht="17" thickTop="1" thickBot="1">
      <c r="A7732" s="6"/>
    </row>
    <row r="7733" spans="1:1" ht="17" thickTop="1" thickBot="1">
      <c r="A7733" s="6"/>
    </row>
    <row r="7734" spans="1:1" ht="17" thickTop="1" thickBot="1">
      <c r="A7734" s="6"/>
    </row>
    <row r="7735" spans="1:1" ht="17" thickTop="1" thickBot="1">
      <c r="A7735" s="6"/>
    </row>
    <row r="7736" spans="1:1" ht="17" thickTop="1" thickBot="1">
      <c r="A7736" s="6"/>
    </row>
    <row r="7737" spans="1:1" ht="17" thickTop="1" thickBot="1">
      <c r="A7737" s="6"/>
    </row>
    <row r="7738" spans="1:1" ht="17" thickTop="1" thickBot="1">
      <c r="A7738" s="6"/>
    </row>
    <row r="7739" spans="1:1" ht="17" thickTop="1" thickBot="1">
      <c r="A7739" s="6"/>
    </row>
    <row r="7740" spans="1:1" ht="17" thickTop="1" thickBot="1">
      <c r="A7740" s="6"/>
    </row>
    <row r="7741" spans="1:1" ht="17" thickTop="1" thickBot="1">
      <c r="A7741" s="6"/>
    </row>
    <row r="7742" spans="1:1" ht="17" thickTop="1" thickBot="1">
      <c r="A7742" s="6"/>
    </row>
    <row r="7743" spans="1:1" ht="17" thickTop="1" thickBot="1">
      <c r="A7743" s="6"/>
    </row>
    <row r="7744" spans="1:1" ht="17" thickTop="1" thickBot="1">
      <c r="A7744" s="6"/>
    </row>
    <row r="7745" spans="1:1" ht="17" thickTop="1" thickBot="1">
      <c r="A7745" s="6"/>
    </row>
    <row r="7746" spans="1:1" ht="17" thickTop="1" thickBot="1">
      <c r="A7746" s="6"/>
    </row>
    <row r="7747" spans="1:1" ht="17" thickTop="1" thickBot="1">
      <c r="A7747" s="6"/>
    </row>
    <row r="7748" spans="1:1" ht="17" thickTop="1" thickBot="1">
      <c r="A7748" s="6"/>
    </row>
    <row r="7749" spans="1:1" ht="17" thickTop="1" thickBot="1">
      <c r="A7749" s="6"/>
    </row>
    <row r="7750" spans="1:1" ht="17" thickTop="1" thickBot="1">
      <c r="A7750" s="6"/>
    </row>
    <row r="7751" spans="1:1" ht="17" thickTop="1" thickBot="1">
      <c r="A7751" s="6"/>
    </row>
    <row r="7752" spans="1:1" ht="17" thickTop="1" thickBot="1">
      <c r="A7752" s="6"/>
    </row>
    <row r="7753" spans="1:1" ht="17" thickTop="1" thickBot="1">
      <c r="A7753" s="6"/>
    </row>
    <row r="7754" spans="1:1" ht="17" thickTop="1" thickBot="1">
      <c r="A7754" s="6"/>
    </row>
    <row r="7755" spans="1:1" ht="17" thickTop="1" thickBot="1">
      <c r="A7755" s="6"/>
    </row>
    <row r="7756" spans="1:1" ht="17" thickTop="1" thickBot="1">
      <c r="A7756" s="6"/>
    </row>
    <row r="7757" spans="1:1" ht="17" thickTop="1" thickBot="1">
      <c r="A7757" s="6"/>
    </row>
    <row r="7758" spans="1:1" ht="17" thickTop="1" thickBot="1">
      <c r="A7758" s="6"/>
    </row>
    <row r="7759" spans="1:1" ht="17" thickTop="1" thickBot="1">
      <c r="A7759" s="6"/>
    </row>
    <row r="7760" spans="1:1" ht="17" thickTop="1" thickBot="1">
      <c r="A7760" s="6"/>
    </row>
    <row r="7761" spans="1:1" ht="17" thickTop="1" thickBot="1">
      <c r="A7761" s="6"/>
    </row>
    <row r="7762" spans="1:1" ht="17" thickTop="1" thickBot="1">
      <c r="A7762" s="6"/>
    </row>
    <row r="7763" spans="1:1" ht="17" thickTop="1" thickBot="1">
      <c r="A7763" s="6"/>
    </row>
    <row r="7764" spans="1:1" ht="17" thickTop="1" thickBot="1">
      <c r="A7764" s="6"/>
    </row>
    <row r="7765" spans="1:1" ht="17" thickTop="1" thickBot="1">
      <c r="A7765" s="6"/>
    </row>
    <row r="7766" spans="1:1" ht="17" thickTop="1" thickBot="1">
      <c r="A7766" s="6"/>
    </row>
    <row r="7767" spans="1:1" ht="17" thickTop="1" thickBot="1">
      <c r="A7767" s="6"/>
    </row>
    <row r="7768" spans="1:1" ht="17" thickTop="1" thickBot="1">
      <c r="A7768" s="6"/>
    </row>
    <row r="7769" spans="1:1" ht="17" thickTop="1" thickBot="1">
      <c r="A7769" s="6"/>
    </row>
    <row r="7770" spans="1:1" ht="17" thickTop="1" thickBot="1">
      <c r="A7770" s="6"/>
    </row>
    <row r="7771" spans="1:1" ht="17" thickTop="1" thickBot="1">
      <c r="A7771" s="6"/>
    </row>
    <row r="7772" spans="1:1" ht="17" thickTop="1" thickBot="1">
      <c r="A7772" s="6"/>
    </row>
    <row r="7773" spans="1:1" ht="17" thickTop="1" thickBot="1">
      <c r="A7773" s="6"/>
    </row>
    <row r="7774" spans="1:1" ht="17" thickTop="1" thickBot="1">
      <c r="A7774" s="6"/>
    </row>
    <row r="7775" spans="1:1" ht="17" thickTop="1" thickBot="1">
      <c r="A7775" s="6"/>
    </row>
    <row r="7776" spans="1:1" ht="17" thickTop="1" thickBot="1">
      <c r="A7776" s="6"/>
    </row>
    <row r="7777" spans="1:1" ht="17" thickTop="1" thickBot="1">
      <c r="A7777" s="6"/>
    </row>
    <row r="7778" spans="1:1" ht="17" thickTop="1" thickBot="1">
      <c r="A7778" s="6"/>
    </row>
    <row r="7779" spans="1:1" ht="17" thickTop="1" thickBot="1">
      <c r="A7779" s="6"/>
    </row>
    <row r="7780" spans="1:1" ht="17" thickTop="1" thickBot="1">
      <c r="A7780" s="6"/>
    </row>
    <row r="7781" spans="1:1" ht="17" thickTop="1" thickBot="1">
      <c r="A7781" s="6"/>
    </row>
    <row r="7782" spans="1:1" ht="17" thickTop="1" thickBot="1">
      <c r="A7782" s="6"/>
    </row>
    <row r="7783" spans="1:1" ht="17" thickTop="1" thickBot="1">
      <c r="A7783" s="6"/>
    </row>
    <row r="7784" spans="1:1" ht="17" thickTop="1" thickBot="1">
      <c r="A7784" s="6"/>
    </row>
    <row r="7785" spans="1:1" ht="17" thickTop="1" thickBot="1">
      <c r="A7785" s="6"/>
    </row>
    <row r="7786" spans="1:1" ht="17" thickTop="1" thickBot="1">
      <c r="A7786" s="6"/>
    </row>
    <row r="7787" spans="1:1" ht="17" thickTop="1" thickBot="1">
      <c r="A7787" s="6"/>
    </row>
    <row r="7788" spans="1:1" ht="17" thickTop="1" thickBot="1">
      <c r="A7788" s="6"/>
    </row>
    <row r="7789" spans="1:1" ht="17" thickTop="1" thickBot="1">
      <c r="A7789" s="6"/>
    </row>
    <row r="7790" spans="1:1" ht="17" thickTop="1" thickBot="1">
      <c r="A7790" s="6"/>
    </row>
    <row r="7791" spans="1:1" ht="17" thickTop="1" thickBot="1">
      <c r="A7791" s="6"/>
    </row>
    <row r="7792" spans="1:1" ht="17" thickTop="1" thickBot="1">
      <c r="A7792" s="6"/>
    </row>
    <row r="7793" spans="1:1" ht="17" thickTop="1" thickBot="1">
      <c r="A7793" s="6"/>
    </row>
    <row r="7794" spans="1:1" ht="17" thickTop="1" thickBot="1">
      <c r="A7794" s="6"/>
    </row>
    <row r="7795" spans="1:1" ht="17" thickTop="1" thickBot="1">
      <c r="A7795" s="6"/>
    </row>
    <row r="7796" spans="1:1" ht="17" thickTop="1" thickBot="1">
      <c r="A7796" s="6"/>
    </row>
    <row r="7797" spans="1:1" ht="17" thickTop="1" thickBot="1">
      <c r="A7797" s="6"/>
    </row>
    <row r="7798" spans="1:1" ht="17" thickTop="1" thickBot="1">
      <c r="A7798" s="6"/>
    </row>
    <row r="7799" spans="1:1" ht="17" thickTop="1" thickBot="1">
      <c r="A7799" s="6"/>
    </row>
    <row r="7800" spans="1:1" ht="17" thickTop="1" thickBot="1">
      <c r="A7800" s="6"/>
    </row>
    <row r="7801" spans="1:1" ht="17" thickTop="1" thickBot="1">
      <c r="A7801" s="6"/>
    </row>
    <row r="7802" spans="1:1" ht="17" thickTop="1" thickBot="1">
      <c r="A7802" s="6"/>
    </row>
    <row r="7803" spans="1:1" ht="17" thickTop="1" thickBot="1">
      <c r="A7803" s="6"/>
    </row>
    <row r="7804" spans="1:1" ht="17" thickTop="1" thickBot="1">
      <c r="A7804" s="6"/>
    </row>
    <row r="7805" spans="1:1" ht="17" thickTop="1" thickBot="1">
      <c r="A7805" s="6"/>
    </row>
    <row r="7806" spans="1:1" ht="17" thickTop="1" thickBot="1">
      <c r="A7806" s="6"/>
    </row>
    <row r="7807" spans="1:1" ht="17" thickTop="1" thickBot="1">
      <c r="A7807" s="6"/>
    </row>
    <row r="7808" spans="1:1" ht="17" thickTop="1" thickBot="1">
      <c r="A7808" s="6"/>
    </row>
    <row r="7809" spans="1:1" ht="17" thickTop="1" thickBot="1">
      <c r="A7809" s="6"/>
    </row>
    <row r="7810" spans="1:1" ht="17" thickTop="1" thickBot="1">
      <c r="A7810" s="6"/>
    </row>
    <row r="7811" spans="1:1" ht="17" thickTop="1" thickBot="1">
      <c r="A7811" s="6"/>
    </row>
    <row r="7812" spans="1:1" ht="17" thickTop="1" thickBot="1">
      <c r="A7812" s="6"/>
    </row>
    <row r="7813" spans="1:1" ht="17" thickTop="1" thickBot="1">
      <c r="A7813" s="6"/>
    </row>
    <row r="7814" spans="1:1" ht="17" thickTop="1" thickBot="1">
      <c r="A7814" s="6"/>
    </row>
    <row r="7815" spans="1:1" ht="17" thickTop="1" thickBot="1">
      <c r="A7815" s="6"/>
    </row>
    <row r="7816" spans="1:1" ht="17" thickTop="1" thickBot="1">
      <c r="A7816" s="6"/>
    </row>
    <row r="7817" spans="1:1" ht="17" thickTop="1" thickBot="1">
      <c r="A7817" s="6"/>
    </row>
    <row r="7818" spans="1:1" ht="17" thickTop="1" thickBot="1">
      <c r="A7818" s="6"/>
    </row>
    <row r="7819" spans="1:1" ht="17" thickTop="1" thickBot="1">
      <c r="A7819" s="6"/>
    </row>
    <row r="7820" spans="1:1" ht="17" thickTop="1" thickBot="1">
      <c r="A7820" s="6"/>
    </row>
    <row r="7821" spans="1:1" ht="17" thickTop="1" thickBot="1">
      <c r="A7821" s="6"/>
    </row>
    <row r="7822" spans="1:1" ht="17" thickTop="1" thickBot="1">
      <c r="A7822" s="6"/>
    </row>
    <row r="7823" spans="1:1" ht="17" thickTop="1" thickBot="1">
      <c r="A7823" s="6"/>
    </row>
    <row r="7824" spans="1:1" ht="17" thickTop="1" thickBot="1">
      <c r="A7824" s="6"/>
    </row>
    <row r="7825" spans="1:1" ht="17" thickTop="1" thickBot="1">
      <c r="A7825" s="6"/>
    </row>
    <row r="7826" spans="1:1" ht="17" thickTop="1" thickBot="1">
      <c r="A7826" s="6"/>
    </row>
    <row r="7827" spans="1:1" ht="17" thickTop="1" thickBot="1">
      <c r="A7827" s="6"/>
    </row>
    <row r="7828" spans="1:1" ht="17" thickTop="1" thickBot="1">
      <c r="A7828" s="6"/>
    </row>
    <row r="7829" spans="1:1" ht="17" thickTop="1" thickBot="1">
      <c r="A7829" s="6"/>
    </row>
    <row r="7830" spans="1:1" ht="17" thickTop="1" thickBot="1">
      <c r="A7830" s="6"/>
    </row>
    <row r="7831" spans="1:1" ht="17" thickTop="1" thickBot="1">
      <c r="A7831" s="6"/>
    </row>
    <row r="7832" spans="1:1" ht="17" thickTop="1" thickBot="1">
      <c r="A7832" s="6"/>
    </row>
    <row r="7833" spans="1:1" ht="17" thickTop="1" thickBot="1">
      <c r="A7833" s="6"/>
    </row>
    <row r="7834" spans="1:1" ht="17" thickTop="1" thickBot="1">
      <c r="A7834" s="6"/>
    </row>
    <row r="7835" spans="1:1" ht="17" thickTop="1" thickBot="1">
      <c r="A7835" s="6"/>
    </row>
    <row r="7836" spans="1:1" ht="17" thickTop="1" thickBot="1">
      <c r="A7836" s="6"/>
    </row>
    <row r="7837" spans="1:1" ht="17" thickTop="1" thickBot="1">
      <c r="A7837" s="6"/>
    </row>
    <row r="7838" spans="1:1" ht="17" thickTop="1" thickBot="1">
      <c r="A7838" s="6"/>
    </row>
    <row r="7839" spans="1:1" ht="17" thickTop="1" thickBot="1">
      <c r="A7839" s="6"/>
    </row>
    <row r="7840" spans="1:1" ht="17" thickTop="1" thickBot="1">
      <c r="A7840" s="6"/>
    </row>
    <row r="7841" spans="1:1" ht="17" thickTop="1" thickBot="1">
      <c r="A7841" s="6"/>
    </row>
    <row r="7842" spans="1:1" ht="17" thickTop="1" thickBot="1">
      <c r="A7842" s="6"/>
    </row>
    <row r="7843" spans="1:1" ht="17" thickTop="1" thickBot="1">
      <c r="A7843" s="6"/>
    </row>
    <row r="7844" spans="1:1" ht="17" thickTop="1" thickBot="1">
      <c r="A7844" s="6"/>
    </row>
    <row r="7845" spans="1:1" ht="17" thickTop="1" thickBot="1">
      <c r="A7845" s="6"/>
    </row>
    <row r="7846" spans="1:1" ht="17" thickTop="1" thickBot="1">
      <c r="A7846" s="6"/>
    </row>
    <row r="7847" spans="1:1" ht="17" thickTop="1" thickBot="1">
      <c r="A7847" s="6"/>
    </row>
    <row r="7848" spans="1:1" ht="17" thickTop="1" thickBot="1">
      <c r="A7848" s="6"/>
    </row>
    <row r="7849" spans="1:1" ht="17" thickTop="1" thickBot="1">
      <c r="A7849" s="6"/>
    </row>
    <row r="7850" spans="1:1" ht="17" thickTop="1" thickBot="1">
      <c r="A7850" s="6"/>
    </row>
    <row r="7851" spans="1:1" ht="17" thickTop="1" thickBot="1">
      <c r="A7851" s="6"/>
    </row>
    <row r="7852" spans="1:1" ht="17" thickTop="1" thickBot="1">
      <c r="A7852" s="6"/>
    </row>
    <row r="7853" spans="1:1" ht="17" thickTop="1" thickBot="1">
      <c r="A7853" s="6"/>
    </row>
    <row r="7854" spans="1:1" ht="17" thickTop="1" thickBot="1">
      <c r="A7854" s="6"/>
    </row>
    <row r="7855" spans="1:1" ht="17" thickTop="1" thickBot="1">
      <c r="A7855" s="6"/>
    </row>
    <row r="7856" spans="1:1" ht="17" thickTop="1" thickBot="1">
      <c r="A7856" s="6"/>
    </row>
    <row r="7857" spans="1:1" ht="17" thickTop="1" thickBot="1">
      <c r="A7857" s="6"/>
    </row>
    <row r="7858" spans="1:1" ht="17" thickTop="1" thickBot="1">
      <c r="A7858" s="6"/>
    </row>
    <row r="7859" spans="1:1" ht="17" thickTop="1" thickBot="1">
      <c r="A7859" s="6"/>
    </row>
    <row r="7860" spans="1:1" ht="17" thickTop="1" thickBot="1">
      <c r="A7860" s="6"/>
    </row>
    <row r="7861" spans="1:1" ht="17" thickTop="1" thickBot="1">
      <c r="A7861" s="6"/>
    </row>
    <row r="7862" spans="1:1" ht="17" thickTop="1" thickBot="1">
      <c r="A7862" s="6"/>
    </row>
    <row r="7863" spans="1:1" ht="17" thickTop="1" thickBot="1">
      <c r="A7863" s="6"/>
    </row>
    <row r="7864" spans="1:1" ht="17" thickTop="1" thickBot="1">
      <c r="A7864" s="6"/>
    </row>
    <row r="7865" spans="1:1" ht="17" thickTop="1" thickBot="1">
      <c r="A7865" s="6"/>
    </row>
    <row r="7866" spans="1:1" ht="17" thickTop="1" thickBot="1">
      <c r="A7866" s="6"/>
    </row>
    <row r="7867" spans="1:1" ht="17" thickTop="1" thickBot="1">
      <c r="A7867" s="6"/>
    </row>
    <row r="7868" spans="1:1" ht="17" thickTop="1" thickBot="1">
      <c r="A7868" s="6"/>
    </row>
    <row r="7869" spans="1:1" ht="17" thickTop="1" thickBot="1">
      <c r="A7869" s="6"/>
    </row>
    <row r="7870" spans="1:1" ht="17" thickTop="1" thickBot="1">
      <c r="A7870" s="6"/>
    </row>
    <row r="7871" spans="1:1" ht="17" thickTop="1" thickBot="1">
      <c r="A7871" s="6"/>
    </row>
    <row r="7872" spans="1:1" ht="17" thickTop="1" thickBot="1">
      <c r="A7872" s="6"/>
    </row>
    <row r="7873" spans="1:1" ht="17" thickTop="1" thickBot="1">
      <c r="A7873" s="6"/>
    </row>
    <row r="7874" spans="1:1" ht="17" thickTop="1" thickBot="1">
      <c r="A7874" s="6"/>
    </row>
    <row r="7875" spans="1:1" ht="17" thickTop="1" thickBot="1">
      <c r="A7875" s="6"/>
    </row>
    <row r="7876" spans="1:1" ht="17" thickTop="1" thickBot="1">
      <c r="A7876" s="6"/>
    </row>
    <row r="7877" spans="1:1" ht="17" thickTop="1" thickBot="1">
      <c r="A7877" s="6"/>
    </row>
    <row r="7878" spans="1:1" ht="17" thickTop="1" thickBot="1">
      <c r="A7878" s="6"/>
    </row>
    <row r="7879" spans="1:1" ht="17" thickTop="1" thickBot="1">
      <c r="A7879" s="6"/>
    </row>
    <row r="7880" spans="1:1" ht="17" thickTop="1" thickBot="1">
      <c r="A7880" s="6"/>
    </row>
    <row r="7881" spans="1:1" ht="17" thickTop="1" thickBot="1">
      <c r="A7881" s="6"/>
    </row>
    <row r="7882" spans="1:1" ht="17" thickTop="1" thickBot="1">
      <c r="A7882" s="6"/>
    </row>
    <row r="7883" spans="1:1" ht="17" thickTop="1" thickBot="1">
      <c r="A7883" s="6"/>
    </row>
    <row r="7884" spans="1:1" ht="17" thickTop="1" thickBot="1">
      <c r="A7884" s="6"/>
    </row>
    <row r="7885" spans="1:1" ht="17" thickTop="1" thickBot="1">
      <c r="A7885" s="6"/>
    </row>
    <row r="7886" spans="1:1" ht="17" thickTop="1" thickBot="1">
      <c r="A7886" s="6"/>
    </row>
    <row r="7887" spans="1:1" ht="17" thickTop="1" thickBot="1">
      <c r="A7887" s="6"/>
    </row>
    <row r="7888" spans="1:1" ht="17" thickTop="1" thickBot="1">
      <c r="A7888" s="6"/>
    </row>
    <row r="7889" spans="1:1" ht="17" thickTop="1" thickBot="1">
      <c r="A7889" s="6"/>
    </row>
    <row r="7890" spans="1:1" ht="17" thickTop="1" thickBot="1">
      <c r="A7890" s="6"/>
    </row>
    <row r="7891" spans="1:1" ht="17" thickTop="1" thickBot="1">
      <c r="A7891" s="6"/>
    </row>
    <row r="7892" spans="1:1" ht="17" thickTop="1" thickBot="1">
      <c r="A7892" s="6"/>
    </row>
    <row r="7893" spans="1:1" ht="17" thickTop="1" thickBot="1">
      <c r="A7893" s="6"/>
    </row>
    <row r="7894" spans="1:1" ht="17" thickTop="1" thickBot="1">
      <c r="A7894" s="6"/>
    </row>
    <row r="7895" spans="1:1" ht="17" thickTop="1" thickBot="1">
      <c r="A7895" s="6"/>
    </row>
    <row r="7896" spans="1:1" ht="17" thickTop="1" thickBot="1">
      <c r="A7896" s="6"/>
    </row>
    <row r="7897" spans="1:1" ht="17" thickTop="1" thickBot="1">
      <c r="A7897" s="6"/>
    </row>
    <row r="7898" spans="1:1" ht="17" thickTop="1" thickBot="1">
      <c r="A7898" s="6"/>
    </row>
    <row r="7899" spans="1:1" ht="17" thickTop="1" thickBot="1">
      <c r="A7899" s="6"/>
    </row>
    <row r="7900" spans="1:1" ht="17" thickTop="1" thickBot="1">
      <c r="A7900" s="6"/>
    </row>
    <row r="7901" spans="1:1" ht="17" thickTop="1" thickBot="1">
      <c r="A7901" s="6"/>
    </row>
    <row r="7902" spans="1:1" ht="17" thickTop="1" thickBot="1">
      <c r="A7902" s="6"/>
    </row>
    <row r="7903" spans="1:1" ht="17" thickTop="1" thickBot="1">
      <c r="A7903" s="6"/>
    </row>
    <row r="7904" spans="1:1" ht="17" thickTop="1" thickBot="1">
      <c r="A7904" s="6"/>
    </row>
    <row r="7905" spans="1:1" ht="17" thickTop="1" thickBot="1">
      <c r="A7905" s="6"/>
    </row>
    <row r="7906" spans="1:1" ht="17" thickTop="1" thickBot="1">
      <c r="A7906" s="6"/>
    </row>
    <row r="7907" spans="1:1" ht="17" thickTop="1" thickBot="1">
      <c r="A7907" s="6"/>
    </row>
    <row r="7908" spans="1:1" ht="17" thickTop="1" thickBot="1">
      <c r="A7908" s="6"/>
    </row>
    <row r="7909" spans="1:1" ht="17" thickTop="1" thickBot="1">
      <c r="A7909" s="6"/>
    </row>
    <row r="7910" spans="1:1" ht="17" thickTop="1" thickBot="1">
      <c r="A7910" s="6"/>
    </row>
    <row r="7911" spans="1:1" ht="17" thickTop="1" thickBot="1">
      <c r="A7911" s="6"/>
    </row>
    <row r="7912" spans="1:1" ht="17" thickTop="1" thickBot="1">
      <c r="A7912" s="6"/>
    </row>
    <row r="7913" spans="1:1" ht="17" thickTop="1" thickBot="1">
      <c r="A7913" s="6"/>
    </row>
    <row r="7914" spans="1:1" ht="17" thickTop="1" thickBot="1">
      <c r="A7914" s="6"/>
    </row>
    <row r="7915" spans="1:1" ht="17" thickTop="1" thickBot="1">
      <c r="A7915" s="6"/>
    </row>
    <row r="7916" spans="1:1" ht="17" thickTop="1" thickBot="1">
      <c r="A7916" s="6"/>
    </row>
    <row r="7917" spans="1:1" ht="17" thickTop="1" thickBot="1">
      <c r="A7917" s="6"/>
    </row>
    <row r="7918" spans="1:1" ht="17" thickTop="1" thickBot="1">
      <c r="A7918" s="6"/>
    </row>
    <row r="7919" spans="1:1" ht="17" thickTop="1" thickBot="1">
      <c r="A7919" s="6"/>
    </row>
    <row r="7920" spans="1:1" ht="17" thickTop="1" thickBot="1">
      <c r="A7920" s="6"/>
    </row>
    <row r="7921" spans="1:1" ht="17" thickTop="1" thickBot="1">
      <c r="A7921" s="6"/>
    </row>
    <row r="7922" spans="1:1" ht="17" thickTop="1" thickBot="1">
      <c r="A7922" s="6"/>
    </row>
    <row r="7923" spans="1:1" ht="17" thickTop="1" thickBot="1">
      <c r="A7923" s="6"/>
    </row>
    <row r="7924" spans="1:1" ht="17" thickTop="1" thickBot="1">
      <c r="A7924" s="6"/>
    </row>
    <row r="7925" spans="1:1" ht="17" thickTop="1" thickBot="1">
      <c r="A7925" s="6"/>
    </row>
    <row r="7926" spans="1:1" ht="17" thickTop="1" thickBot="1">
      <c r="A7926" s="6"/>
    </row>
    <row r="7927" spans="1:1" ht="17" thickTop="1" thickBot="1">
      <c r="A7927" s="6"/>
    </row>
    <row r="7928" spans="1:1" ht="17" thickTop="1" thickBot="1">
      <c r="A7928" s="6"/>
    </row>
    <row r="7929" spans="1:1" ht="17" thickTop="1" thickBot="1">
      <c r="A7929" s="6"/>
    </row>
    <row r="7930" spans="1:1" ht="17" thickTop="1" thickBot="1">
      <c r="A7930" s="6"/>
    </row>
    <row r="7931" spans="1:1" ht="17" thickTop="1" thickBot="1">
      <c r="A7931" s="6"/>
    </row>
    <row r="7932" spans="1:1" ht="17" thickTop="1" thickBot="1">
      <c r="A7932" s="6"/>
    </row>
    <row r="7933" spans="1:1" ht="17" thickTop="1" thickBot="1">
      <c r="A7933" s="6"/>
    </row>
    <row r="7934" spans="1:1" ht="17" thickTop="1" thickBot="1">
      <c r="A7934" s="6"/>
    </row>
    <row r="7935" spans="1:1" ht="17" thickTop="1" thickBot="1">
      <c r="A7935" s="6"/>
    </row>
    <row r="7936" spans="1:1" ht="17" thickTop="1" thickBot="1">
      <c r="A7936" s="6"/>
    </row>
    <row r="7937" spans="1:1" ht="17" thickTop="1" thickBot="1">
      <c r="A7937" s="6"/>
    </row>
    <row r="7938" spans="1:1" ht="17" thickTop="1" thickBot="1">
      <c r="A7938" s="6"/>
    </row>
    <row r="7939" spans="1:1" ht="17" thickTop="1" thickBot="1">
      <c r="A7939" s="6"/>
    </row>
    <row r="7940" spans="1:1" ht="17" thickTop="1" thickBot="1">
      <c r="A7940" s="6"/>
    </row>
    <row r="7941" spans="1:1" ht="17" thickTop="1" thickBot="1">
      <c r="A7941" s="6"/>
    </row>
    <row r="7942" spans="1:1" ht="17" thickTop="1" thickBot="1">
      <c r="A7942" s="6"/>
    </row>
    <row r="7943" spans="1:1" ht="17" thickTop="1" thickBot="1">
      <c r="A7943" s="6"/>
    </row>
    <row r="7944" spans="1:1" ht="17" thickTop="1" thickBot="1">
      <c r="A7944" s="6"/>
    </row>
    <row r="7945" spans="1:1" ht="17" thickTop="1" thickBot="1">
      <c r="A7945" s="6"/>
    </row>
    <row r="7946" spans="1:1" ht="17" thickTop="1" thickBot="1">
      <c r="A7946" s="6"/>
    </row>
    <row r="7947" spans="1:1" ht="17" thickTop="1" thickBot="1">
      <c r="A7947" s="6"/>
    </row>
    <row r="7948" spans="1:1" ht="17" thickTop="1" thickBot="1">
      <c r="A7948" s="6"/>
    </row>
    <row r="7949" spans="1:1" ht="17" thickTop="1" thickBot="1">
      <c r="A7949" s="6"/>
    </row>
    <row r="7950" spans="1:1" ht="17" thickTop="1" thickBot="1">
      <c r="A7950" s="6"/>
    </row>
    <row r="7951" spans="1:1" ht="17" thickTop="1" thickBot="1">
      <c r="A7951" s="6"/>
    </row>
    <row r="7952" spans="1:1" ht="17" thickTop="1" thickBot="1">
      <c r="A7952" s="6"/>
    </row>
    <row r="7953" spans="1:1" ht="17" thickTop="1" thickBot="1">
      <c r="A7953" s="6"/>
    </row>
    <row r="7954" spans="1:1" ht="17" thickTop="1" thickBot="1">
      <c r="A7954" s="6"/>
    </row>
    <row r="7955" spans="1:1" ht="17" thickTop="1" thickBot="1">
      <c r="A7955" s="6"/>
    </row>
    <row r="7956" spans="1:1" ht="17" thickTop="1" thickBot="1">
      <c r="A7956" s="6"/>
    </row>
    <row r="7957" spans="1:1" ht="17" thickTop="1" thickBot="1">
      <c r="A7957" s="6"/>
    </row>
    <row r="7958" spans="1:1" ht="17" thickTop="1" thickBot="1">
      <c r="A7958" s="6"/>
    </row>
    <row r="7959" spans="1:1" ht="17" thickTop="1" thickBot="1">
      <c r="A7959" s="6"/>
    </row>
    <row r="7960" spans="1:1" ht="17" thickTop="1" thickBot="1">
      <c r="A7960" s="6"/>
    </row>
    <row r="7961" spans="1:1" ht="17" thickTop="1" thickBot="1">
      <c r="A7961" s="6"/>
    </row>
    <row r="7962" spans="1:1" ht="17" thickTop="1" thickBot="1">
      <c r="A7962" s="6"/>
    </row>
    <row r="7963" spans="1:1" ht="17" thickTop="1" thickBot="1">
      <c r="A7963" s="6"/>
    </row>
    <row r="7964" spans="1:1" ht="17" thickTop="1" thickBot="1">
      <c r="A7964" s="6"/>
    </row>
    <row r="7965" spans="1:1" ht="17" thickTop="1" thickBot="1">
      <c r="A7965" s="6"/>
    </row>
    <row r="7966" spans="1:1" ht="17" thickTop="1" thickBot="1">
      <c r="A7966" s="6"/>
    </row>
    <row r="7967" spans="1:1" ht="17" thickTop="1" thickBot="1">
      <c r="A7967" s="6"/>
    </row>
    <row r="7968" spans="1:1" ht="17" thickTop="1" thickBot="1">
      <c r="A7968" s="6"/>
    </row>
    <row r="7969" spans="1:1" ht="17" thickTop="1" thickBot="1">
      <c r="A7969" s="6"/>
    </row>
    <row r="7970" spans="1:1" ht="17" thickTop="1" thickBot="1">
      <c r="A7970" s="6"/>
    </row>
    <row r="7971" spans="1:1" ht="17" thickTop="1" thickBot="1">
      <c r="A7971" s="6"/>
    </row>
    <row r="7972" spans="1:1" ht="17" thickTop="1" thickBot="1">
      <c r="A7972" s="6"/>
    </row>
    <row r="7973" spans="1:1" ht="17" thickTop="1" thickBot="1">
      <c r="A7973" s="6"/>
    </row>
    <row r="7974" spans="1:1" ht="17" thickTop="1" thickBot="1">
      <c r="A7974" s="6"/>
    </row>
    <row r="7975" spans="1:1" ht="17" thickTop="1" thickBot="1">
      <c r="A7975" s="6"/>
    </row>
    <row r="7976" spans="1:1" ht="17" thickTop="1" thickBot="1">
      <c r="A7976" s="6"/>
    </row>
    <row r="7977" spans="1:1" ht="17" thickTop="1" thickBot="1">
      <c r="A7977" s="6"/>
    </row>
    <row r="7978" spans="1:1" ht="17" thickTop="1" thickBot="1">
      <c r="A7978" s="6"/>
    </row>
    <row r="7979" spans="1:1" ht="17" thickTop="1" thickBot="1">
      <c r="A7979" s="6"/>
    </row>
    <row r="7980" spans="1:1" ht="17" thickTop="1" thickBot="1">
      <c r="A7980" s="6"/>
    </row>
    <row r="7981" spans="1:1" ht="17" thickTop="1" thickBot="1">
      <c r="A7981" s="6"/>
    </row>
    <row r="7982" spans="1:1" ht="17" thickTop="1" thickBot="1">
      <c r="A7982" s="6"/>
    </row>
    <row r="7983" spans="1:1" ht="17" thickTop="1" thickBot="1">
      <c r="A7983" s="6"/>
    </row>
    <row r="7984" spans="1:1" ht="17" thickTop="1" thickBot="1">
      <c r="A7984" s="6"/>
    </row>
    <row r="7985" spans="1:1" ht="17" thickTop="1" thickBot="1">
      <c r="A7985" s="6"/>
    </row>
    <row r="7986" spans="1:1" ht="17" thickTop="1" thickBot="1">
      <c r="A7986" s="6"/>
    </row>
    <row r="7987" spans="1:1" ht="17" thickTop="1" thickBot="1">
      <c r="A7987" s="6"/>
    </row>
    <row r="7988" spans="1:1" ht="17" thickTop="1" thickBot="1">
      <c r="A7988" s="6"/>
    </row>
    <row r="7989" spans="1:1" ht="17" thickTop="1" thickBot="1">
      <c r="A7989" s="6"/>
    </row>
    <row r="7990" spans="1:1" ht="17" thickTop="1" thickBot="1">
      <c r="A7990" s="6"/>
    </row>
    <row r="7991" spans="1:1" ht="17" thickTop="1" thickBot="1">
      <c r="A7991" s="6"/>
    </row>
    <row r="7992" spans="1:1" ht="17" thickTop="1" thickBot="1">
      <c r="A7992" s="6"/>
    </row>
    <row r="7993" spans="1:1" ht="17" thickTop="1" thickBot="1">
      <c r="A7993" s="6"/>
    </row>
    <row r="7994" spans="1:1" ht="17" thickTop="1" thickBot="1">
      <c r="A7994" s="6"/>
    </row>
    <row r="7995" spans="1:1" ht="17" thickTop="1" thickBot="1">
      <c r="A7995" s="6"/>
    </row>
    <row r="7996" spans="1:1" ht="17" thickTop="1" thickBot="1">
      <c r="A7996" s="6"/>
    </row>
    <row r="7997" spans="1:1" ht="17" thickTop="1" thickBot="1">
      <c r="A7997" s="6"/>
    </row>
    <row r="7998" spans="1:1" ht="17" thickTop="1" thickBot="1">
      <c r="A7998" s="6"/>
    </row>
    <row r="7999" spans="1:1" ht="17" thickTop="1" thickBot="1">
      <c r="A7999" s="6"/>
    </row>
    <row r="8000" spans="1:1" ht="17" thickTop="1" thickBot="1">
      <c r="A8000" s="6"/>
    </row>
    <row r="8001" spans="1:1" ht="17" thickTop="1" thickBot="1">
      <c r="A8001" s="6"/>
    </row>
    <row r="8002" spans="1:1" ht="17" thickTop="1" thickBot="1">
      <c r="A8002" s="6"/>
    </row>
    <row r="8003" spans="1:1" ht="17" thickTop="1" thickBot="1">
      <c r="A8003" s="6"/>
    </row>
    <row r="8004" spans="1:1" ht="17" thickTop="1" thickBot="1">
      <c r="A8004" s="6"/>
    </row>
    <row r="8005" spans="1:1" ht="17" thickTop="1" thickBot="1">
      <c r="A8005" s="6"/>
    </row>
    <row r="8006" spans="1:1" ht="17" thickTop="1" thickBot="1">
      <c r="A8006" s="6"/>
    </row>
    <row r="8007" spans="1:1" ht="17" thickTop="1" thickBot="1">
      <c r="A8007" s="6"/>
    </row>
    <row r="8008" spans="1:1" ht="17" thickTop="1" thickBot="1">
      <c r="A8008" s="6"/>
    </row>
    <row r="8009" spans="1:1" ht="17" thickTop="1" thickBot="1">
      <c r="A8009" s="6"/>
    </row>
    <row r="8010" spans="1:1" ht="17" thickTop="1" thickBot="1">
      <c r="A8010" s="6"/>
    </row>
    <row r="8011" spans="1:1" ht="17" thickTop="1" thickBot="1">
      <c r="A8011" s="6"/>
    </row>
    <row r="8012" spans="1:1" ht="17" thickTop="1" thickBot="1">
      <c r="A8012" s="6"/>
    </row>
    <row r="8013" spans="1:1" ht="17" thickTop="1" thickBot="1">
      <c r="A8013" s="6"/>
    </row>
    <row r="8014" spans="1:1" ht="17" thickTop="1" thickBot="1">
      <c r="A8014" s="6"/>
    </row>
    <row r="8015" spans="1:1" ht="17" thickTop="1" thickBot="1">
      <c r="A8015" s="6"/>
    </row>
    <row r="8016" spans="1:1" ht="17" thickTop="1" thickBot="1">
      <c r="A8016" s="6"/>
    </row>
    <row r="8017" spans="1:1" ht="17" thickTop="1" thickBot="1">
      <c r="A8017" s="6"/>
    </row>
    <row r="8018" spans="1:1" ht="17" thickTop="1" thickBot="1">
      <c r="A8018" s="6"/>
    </row>
    <row r="8019" spans="1:1" ht="17" thickTop="1" thickBot="1">
      <c r="A8019" s="6"/>
    </row>
    <row r="8020" spans="1:1" ht="17" thickTop="1" thickBot="1">
      <c r="A8020" s="6"/>
    </row>
    <row r="8021" spans="1:1" ht="17" thickTop="1" thickBot="1">
      <c r="A8021" s="6"/>
    </row>
    <row r="8022" spans="1:1" ht="17" thickTop="1" thickBot="1">
      <c r="A8022" s="6"/>
    </row>
    <row r="8023" spans="1:1" ht="17" thickTop="1" thickBot="1">
      <c r="A8023" s="6"/>
    </row>
    <row r="8024" spans="1:1" ht="17" thickTop="1" thickBot="1">
      <c r="A8024" s="6"/>
    </row>
    <row r="8025" spans="1:1" ht="17" thickTop="1" thickBot="1">
      <c r="A8025" s="6"/>
    </row>
    <row r="8026" spans="1:1" ht="17" thickTop="1" thickBot="1">
      <c r="A8026" s="6"/>
    </row>
    <row r="8027" spans="1:1" ht="17" thickTop="1" thickBot="1">
      <c r="A8027" s="6"/>
    </row>
    <row r="8028" spans="1:1" ht="17" thickTop="1" thickBot="1">
      <c r="A8028" s="6"/>
    </row>
    <row r="8029" spans="1:1" ht="17" thickTop="1" thickBot="1">
      <c r="A8029" s="6"/>
    </row>
    <row r="8030" spans="1:1" ht="17" thickTop="1" thickBot="1">
      <c r="A8030" s="6"/>
    </row>
    <row r="8031" spans="1:1" ht="17" thickTop="1" thickBot="1">
      <c r="A8031" s="6"/>
    </row>
    <row r="8032" spans="1:1" ht="17" thickTop="1" thickBot="1">
      <c r="A8032" s="6"/>
    </row>
    <row r="8033" spans="1:1" ht="17" thickTop="1" thickBot="1">
      <c r="A8033" s="6"/>
    </row>
    <row r="8034" spans="1:1" ht="17" thickTop="1" thickBot="1">
      <c r="A8034" s="6"/>
    </row>
    <row r="8035" spans="1:1" ht="17" thickTop="1" thickBot="1">
      <c r="A8035" s="6"/>
    </row>
    <row r="8036" spans="1:1" ht="17" thickTop="1" thickBot="1">
      <c r="A8036" s="6"/>
    </row>
    <row r="8037" spans="1:1" ht="17" thickTop="1" thickBot="1">
      <c r="A8037" s="6"/>
    </row>
    <row r="8038" spans="1:1" ht="17" thickTop="1" thickBot="1">
      <c r="A8038" s="6"/>
    </row>
    <row r="8039" spans="1:1" ht="17" thickTop="1" thickBot="1">
      <c r="A8039" s="6"/>
    </row>
    <row r="8040" spans="1:1" ht="17" thickTop="1" thickBot="1">
      <c r="A8040" s="6"/>
    </row>
    <row r="8041" spans="1:1" ht="17" thickTop="1" thickBot="1">
      <c r="A8041" s="6"/>
    </row>
    <row r="8042" spans="1:1" ht="17" thickTop="1" thickBot="1">
      <c r="A8042" s="6"/>
    </row>
    <row r="8043" spans="1:1" ht="17" thickTop="1" thickBot="1">
      <c r="A8043" s="6"/>
    </row>
    <row r="8044" spans="1:1" ht="17" thickTop="1" thickBot="1">
      <c r="A8044" s="6"/>
    </row>
    <row r="8045" spans="1:1" ht="17" thickTop="1" thickBot="1">
      <c r="A8045" s="6"/>
    </row>
    <row r="8046" spans="1:1" ht="17" thickTop="1" thickBot="1">
      <c r="A8046" s="6"/>
    </row>
    <row r="8047" spans="1:1" ht="17" thickTop="1" thickBot="1">
      <c r="A8047" s="6"/>
    </row>
    <row r="8048" spans="1:1" ht="17" thickTop="1" thickBot="1">
      <c r="A8048" s="6"/>
    </row>
    <row r="8049" spans="1:1" ht="17" thickTop="1" thickBot="1">
      <c r="A8049" s="6"/>
    </row>
    <row r="8050" spans="1:1" ht="17" thickTop="1" thickBot="1">
      <c r="A8050" s="6"/>
    </row>
    <row r="8051" spans="1:1" ht="17" thickTop="1" thickBot="1">
      <c r="A8051" s="6"/>
    </row>
    <row r="8052" spans="1:1" ht="17" thickTop="1" thickBot="1">
      <c r="A8052" s="6"/>
    </row>
    <row r="8053" spans="1:1" ht="17" thickTop="1" thickBot="1">
      <c r="A8053" s="6"/>
    </row>
    <row r="8054" spans="1:1" ht="17" thickTop="1" thickBot="1">
      <c r="A8054" s="6"/>
    </row>
    <row r="8055" spans="1:1" ht="17" thickTop="1" thickBot="1">
      <c r="A8055" s="6"/>
    </row>
    <row r="8056" spans="1:1" ht="17" thickTop="1" thickBot="1">
      <c r="A8056" s="6"/>
    </row>
    <row r="8057" spans="1:1" ht="17" thickTop="1" thickBot="1">
      <c r="A8057" s="6"/>
    </row>
    <row r="8058" spans="1:1" ht="17" thickTop="1" thickBot="1">
      <c r="A8058" s="6"/>
    </row>
    <row r="8059" spans="1:1" ht="17" thickTop="1" thickBot="1">
      <c r="A8059" s="6"/>
    </row>
    <row r="8060" spans="1:1" ht="17" thickTop="1" thickBot="1">
      <c r="A8060" s="6"/>
    </row>
    <row r="8061" spans="1:1" ht="17" thickTop="1" thickBot="1">
      <c r="A8061" s="6"/>
    </row>
    <row r="8062" spans="1:1" ht="17" thickTop="1" thickBot="1">
      <c r="A8062" s="6"/>
    </row>
    <row r="8063" spans="1:1" ht="17" thickTop="1" thickBot="1">
      <c r="A8063" s="6"/>
    </row>
    <row r="8064" spans="1:1" ht="17" thickTop="1" thickBot="1">
      <c r="A8064" s="6"/>
    </row>
    <row r="8065" spans="1:1" ht="17" thickTop="1" thickBot="1">
      <c r="A8065" s="6"/>
    </row>
    <row r="8066" spans="1:1" ht="17" thickTop="1" thickBot="1">
      <c r="A8066" s="6"/>
    </row>
    <row r="8067" spans="1:1" ht="17" thickTop="1" thickBot="1">
      <c r="A8067" s="6"/>
    </row>
    <row r="8068" spans="1:1" ht="17" thickTop="1" thickBot="1">
      <c r="A8068" s="6"/>
    </row>
    <row r="8069" spans="1:1" ht="17" thickTop="1" thickBot="1">
      <c r="A8069" s="6"/>
    </row>
    <row r="8070" spans="1:1" ht="17" thickTop="1" thickBot="1">
      <c r="A8070" s="6"/>
    </row>
    <row r="8071" spans="1:1" ht="17" thickTop="1" thickBot="1">
      <c r="A8071" s="6"/>
    </row>
    <row r="8072" spans="1:1" ht="17" thickTop="1" thickBot="1">
      <c r="A8072" s="6"/>
    </row>
    <row r="8073" spans="1:1" ht="17" thickTop="1" thickBot="1">
      <c r="A8073" s="6"/>
    </row>
    <row r="8074" spans="1:1" ht="17" thickTop="1" thickBot="1">
      <c r="A8074" s="6"/>
    </row>
    <row r="8075" spans="1:1" ht="17" thickTop="1" thickBot="1">
      <c r="A8075" s="6"/>
    </row>
    <row r="8076" spans="1:1" ht="17" thickTop="1" thickBot="1">
      <c r="A8076" s="6"/>
    </row>
    <row r="8077" spans="1:1" ht="17" thickTop="1" thickBot="1">
      <c r="A8077" s="6"/>
    </row>
    <row r="8078" spans="1:1" ht="17" thickTop="1" thickBot="1">
      <c r="A8078" s="6"/>
    </row>
    <row r="8079" spans="1:1" ht="17" thickTop="1" thickBot="1">
      <c r="A8079" s="6"/>
    </row>
    <row r="8080" spans="1:1" ht="17" thickTop="1" thickBot="1">
      <c r="A8080" s="6"/>
    </row>
    <row r="8081" spans="1:1" ht="17" thickTop="1" thickBot="1">
      <c r="A8081" s="6"/>
    </row>
    <row r="8082" spans="1:1" ht="17" thickTop="1" thickBot="1">
      <c r="A8082" s="6"/>
    </row>
    <row r="8083" spans="1:1" ht="17" thickTop="1" thickBot="1">
      <c r="A8083" s="6"/>
    </row>
    <row r="8084" spans="1:1" ht="17" thickTop="1" thickBot="1">
      <c r="A8084" s="6"/>
    </row>
    <row r="8085" spans="1:1" ht="17" thickTop="1" thickBot="1">
      <c r="A8085" s="6"/>
    </row>
    <row r="8086" spans="1:1" ht="17" thickTop="1" thickBot="1">
      <c r="A8086" s="6"/>
    </row>
    <row r="8087" spans="1:1" ht="17" thickTop="1" thickBot="1">
      <c r="A8087" s="6"/>
    </row>
    <row r="8088" spans="1:1" ht="17" thickTop="1" thickBot="1">
      <c r="A8088" s="6"/>
    </row>
    <row r="8089" spans="1:1" ht="17" thickTop="1" thickBot="1">
      <c r="A8089" s="6"/>
    </row>
    <row r="8090" spans="1:1" ht="17" thickTop="1" thickBot="1">
      <c r="A8090" s="6"/>
    </row>
    <row r="8091" spans="1:1" ht="17" thickTop="1" thickBot="1">
      <c r="A8091" s="6"/>
    </row>
    <row r="8092" spans="1:1" ht="17" thickTop="1" thickBot="1">
      <c r="A8092" s="6"/>
    </row>
    <row r="8093" spans="1:1" ht="17" thickTop="1" thickBot="1">
      <c r="A8093" s="6"/>
    </row>
    <row r="8094" spans="1:1" ht="17" thickTop="1" thickBot="1">
      <c r="A8094" s="6"/>
    </row>
    <row r="8095" spans="1:1" ht="17" thickTop="1" thickBot="1">
      <c r="A8095" s="6"/>
    </row>
    <row r="8096" spans="1:1" ht="17" thickTop="1" thickBot="1">
      <c r="A8096" s="6"/>
    </row>
    <row r="8097" spans="1:1" ht="17" thickTop="1" thickBot="1">
      <c r="A8097" s="6"/>
    </row>
    <row r="8098" spans="1:1" ht="17" thickTop="1" thickBot="1">
      <c r="A8098" s="6"/>
    </row>
    <row r="8099" spans="1:1" ht="17" thickTop="1" thickBot="1">
      <c r="A8099" s="6"/>
    </row>
    <row r="8100" spans="1:1" ht="17" thickTop="1" thickBot="1">
      <c r="A8100" s="6"/>
    </row>
    <row r="8101" spans="1:1" ht="17" thickTop="1" thickBot="1">
      <c r="A8101" s="6"/>
    </row>
    <row r="8102" spans="1:1" ht="17" thickTop="1" thickBot="1">
      <c r="A8102" s="6"/>
    </row>
    <row r="8103" spans="1:1" ht="17" thickTop="1" thickBot="1">
      <c r="A8103" s="6"/>
    </row>
    <row r="8104" spans="1:1" ht="17" thickTop="1" thickBot="1">
      <c r="A8104" s="6"/>
    </row>
    <row r="8105" spans="1:1" ht="17" thickTop="1" thickBot="1">
      <c r="A8105" s="6"/>
    </row>
    <row r="8106" spans="1:1" ht="17" thickTop="1" thickBot="1">
      <c r="A8106" s="6"/>
    </row>
    <row r="8107" spans="1:1" ht="17" thickTop="1" thickBot="1">
      <c r="A8107" s="6"/>
    </row>
    <row r="8108" spans="1:1" ht="17" thickTop="1" thickBot="1">
      <c r="A8108" s="6"/>
    </row>
    <row r="8109" spans="1:1" ht="17" thickTop="1" thickBot="1">
      <c r="A8109" s="6"/>
    </row>
    <row r="8110" spans="1:1" ht="17" thickTop="1" thickBot="1">
      <c r="A8110" s="6"/>
    </row>
    <row r="8111" spans="1:1" ht="17" thickTop="1" thickBot="1">
      <c r="A8111" s="6"/>
    </row>
    <row r="8112" spans="1:1" ht="17" thickTop="1" thickBot="1">
      <c r="A8112" s="6"/>
    </row>
    <row r="8113" spans="1:1" ht="17" thickTop="1" thickBot="1">
      <c r="A8113" s="6"/>
    </row>
    <row r="8114" spans="1:1" ht="17" thickTop="1" thickBot="1">
      <c r="A8114" s="6"/>
    </row>
    <row r="8115" spans="1:1" ht="17" thickTop="1" thickBot="1">
      <c r="A8115" s="6"/>
    </row>
    <row r="8116" spans="1:1" ht="17" thickTop="1" thickBot="1">
      <c r="A8116" s="6"/>
    </row>
    <row r="8117" spans="1:1" ht="17" thickTop="1" thickBot="1">
      <c r="A8117" s="6"/>
    </row>
    <row r="8118" spans="1:1" ht="17" thickTop="1" thickBot="1">
      <c r="A8118" s="6"/>
    </row>
    <row r="8119" spans="1:1" ht="17" thickTop="1" thickBot="1">
      <c r="A8119" s="6"/>
    </row>
    <row r="8120" spans="1:1" ht="17" thickTop="1" thickBot="1">
      <c r="A8120" s="6"/>
    </row>
    <row r="8121" spans="1:1" ht="17" thickTop="1" thickBot="1">
      <c r="A8121" s="6"/>
    </row>
    <row r="8122" spans="1:1" ht="17" thickTop="1" thickBot="1">
      <c r="A8122" s="6"/>
    </row>
    <row r="8123" spans="1:1" ht="17" thickTop="1" thickBot="1">
      <c r="A8123" s="6"/>
    </row>
    <row r="8124" spans="1:1" ht="17" thickTop="1" thickBot="1">
      <c r="A8124" s="6"/>
    </row>
    <row r="8125" spans="1:1" ht="17" thickTop="1" thickBot="1">
      <c r="A8125" s="6"/>
    </row>
    <row r="8126" spans="1:1" ht="17" thickTop="1" thickBot="1">
      <c r="A8126" s="6"/>
    </row>
    <row r="8127" spans="1:1" ht="17" thickTop="1" thickBot="1">
      <c r="A8127" s="6"/>
    </row>
    <row r="8128" spans="1:1" ht="17" thickTop="1" thickBot="1">
      <c r="A8128" s="6"/>
    </row>
    <row r="8129" spans="1:1" ht="17" thickTop="1" thickBot="1">
      <c r="A8129" s="6"/>
    </row>
    <row r="8130" spans="1:1" ht="17" thickTop="1" thickBot="1">
      <c r="A8130" s="6"/>
    </row>
    <row r="8131" spans="1:1" ht="17" thickTop="1" thickBot="1">
      <c r="A8131" s="6"/>
    </row>
    <row r="8132" spans="1:1" ht="17" thickTop="1" thickBot="1">
      <c r="A8132" s="6"/>
    </row>
    <row r="8133" spans="1:1" ht="17" thickTop="1" thickBot="1">
      <c r="A8133" s="6"/>
    </row>
    <row r="8134" spans="1:1" ht="17" thickTop="1" thickBot="1">
      <c r="A8134" s="6"/>
    </row>
    <row r="8135" spans="1:1" ht="17" thickTop="1" thickBot="1">
      <c r="A8135" s="6"/>
    </row>
    <row r="8136" spans="1:1" ht="17" thickTop="1" thickBot="1">
      <c r="A8136" s="6"/>
    </row>
    <row r="8137" spans="1:1" ht="17" thickTop="1" thickBot="1">
      <c r="A8137" s="6"/>
    </row>
    <row r="8138" spans="1:1" ht="17" thickTop="1" thickBot="1">
      <c r="A8138" s="6"/>
    </row>
    <row r="8139" spans="1:1" ht="17" thickTop="1" thickBot="1">
      <c r="A8139" s="6"/>
    </row>
    <row r="8140" spans="1:1" ht="17" thickTop="1" thickBot="1">
      <c r="A8140" s="6"/>
    </row>
    <row r="8141" spans="1:1" ht="17" thickTop="1" thickBot="1">
      <c r="A8141" s="6"/>
    </row>
    <row r="8142" spans="1:1" ht="17" thickTop="1" thickBot="1">
      <c r="A8142" s="6"/>
    </row>
    <row r="8143" spans="1:1" ht="17" thickTop="1" thickBot="1">
      <c r="A8143" s="6"/>
    </row>
    <row r="8144" spans="1:1" ht="17" thickTop="1" thickBot="1">
      <c r="A8144" s="6"/>
    </row>
    <row r="8145" spans="1:1" ht="17" thickTop="1" thickBot="1">
      <c r="A8145" s="6"/>
    </row>
    <row r="8146" spans="1:1" ht="17" thickTop="1" thickBot="1">
      <c r="A8146" s="6"/>
    </row>
    <row r="8147" spans="1:1" ht="17" thickTop="1" thickBot="1">
      <c r="A8147" s="6"/>
    </row>
    <row r="8148" spans="1:1" ht="17" thickTop="1" thickBot="1">
      <c r="A8148" s="6"/>
    </row>
    <row r="8149" spans="1:1" ht="17" thickTop="1" thickBot="1">
      <c r="A8149" s="6"/>
    </row>
    <row r="8150" spans="1:1" ht="17" thickTop="1" thickBot="1">
      <c r="A8150" s="6"/>
    </row>
    <row r="8151" spans="1:1" ht="17" thickTop="1" thickBot="1">
      <c r="A8151" s="6"/>
    </row>
    <row r="8152" spans="1:1" ht="17" thickTop="1" thickBot="1">
      <c r="A8152" s="6"/>
    </row>
    <row r="8153" spans="1:1" ht="17" thickTop="1" thickBot="1">
      <c r="A8153" s="6"/>
    </row>
    <row r="8154" spans="1:1" ht="17" thickTop="1" thickBot="1">
      <c r="A8154" s="6"/>
    </row>
    <row r="8155" spans="1:1" ht="17" thickTop="1" thickBot="1">
      <c r="A8155" s="6"/>
    </row>
    <row r="8156" spans="1:1" ht="17" thickTop="1" thickBot="1">
      <c r="A8156" s="6"/>
    </row>
    <row r="8157" spans="1:1" ht="17" thickTop="1" thickBot="1">
      <c r="A8157" s="6"/>
    </row>
    <row r="8158" spans="1:1" ht="17" thickTop="1" thickBot="1">
      <c r="A8158" s="6"/>
    </row>
    <row r="8159" spans="1:1" ht="17" thickTop="1" thickBot="1">
      <c r="A8159" s="6"/>
    </row>
    <row r="8160" spans="1:1" ht="17" thickTop="1" thickBot="1">
      <c r="A8160" s="6"/>
    </row>
    <row r="8161" spans="1:1" ht="17" thickTop="1" thickBot="1">
      <c r="A8161" s="6"/>
    </row>
    <row r="8162" spans="1:1" ht="17" thickTop="1" thickBot="1">
      <c r="A8162" s="6"/>
    </row>
    <row r="8163" spans="1:1" ht="17" thickTop="1" thickBot="1">
      <c r="A8163" s="6"/>
    </row>
    <row r="8164" spans="1:1" ht="17" thickTop="1" thickBot="1">
      <c r="A8164" s="6"/>
    </row>
    <row r="8165" spans="1:1" ht="17" thickTop="1" thickBot="1">
      <c r="A8165" s="6"/>
    </row>
    <row r="8166" spans="1:1" ht="17" thickTop="1" thickBot="1">
      <c r="A8166" s="6"/>
    </row>
    <row r="8167" spans="1:1" ht="17" thickTop="1" thickBot="1">
      <c r="A8167" s="6"/>
    </row>
    <row r="8168" spans="1:1" ht="17" thickTop="1" thickBot="1">
      <c r="A8168" s="6"/>
    </row>
    <row r="8169" spans="1:1" ht="17" thickTop="1" thickBot="1">
      <c r="A8169" s="6"/>
    </row>
    <row r="8170" spans="1:1" ht="17" thickTop="1" thickBot="1">
      <c r="A8170" s="6"/>
    </row>
    <row r="8171" spans="1:1" ht="17" thickTop="1" thickBot="1">
      <c r="A8171" s="6"/>
    </row>
    <row r="8172" spans="1:1" ht="17" thickTop="1" thickBot="1">
      <c r="A8172" s="6"/>
    </row>
    <row r="8173" spans="1:1" ht="17" thickTop="1" thickBot="1">
      <c r="A8173" s="6"/>
    </row>
    <row r="8174" spans="1:1" ht="17" thickTop="1" thickBot="1">
      <c r="A8174" s="6"/>
    </row>
    <row r="8175" spans="1:1" ht="17" thickTop="1" thickBot="1">
      <c r="A8175" s="6"/>
    </row>
    <row r="8176" spans="1:1" ht="17" thickTop="1" thickBot="1">
      <c r="A8176" s="6"/>
    </row>
    <row r="8177" spans="1:1" ht="17" thickTop="1" thickBot="1">
      <c r="A8177" s="6"/>
    </row>
    <row r="8178" spans="1:1" ht="17" thickTop="1" thickBot="1">
      <c r="A8178" s="6"/>
    </row>
    <row r="8179" spans="1:1" ht="17" thickTop="1" thickBot="1">
      <c r="A8179" s="6"/>
    </row>
    <row r="8180" spans="1:1" ht="17" thickTop="1" thickBot="1">
      <c r="A8180" s="6"/>
    </row>
    <row r="8181" spans="1:1" ht="17" thickTop="1" thickBot="1">
      <c r="A8181" s="6"/>
    </row>
    <row r="8182" spans="1:1" ht="17" thickTop="1" thickBot="1">
      <c r="A8182" s="6"/>
    </row>
    <row r="8183" spans="1:1" ht="17" thickTop="1" thickBot="1">
      <c r="A8183" s="6"/>
    </row>
    <row r="8184" spans="1:1" ht="17" thickTop="1" thickBot="1">
      <c r="A8184" s="6"/>
    </row>
    <row r="8185" spans="1:1" ht="17" thickTop="1" thickBot="1">
      <c r="A8185" s="6"/>
    </row>
    <row r="8186" spans="1:1" ht="17" thickTop="1" thickBot="1">
      <c r="A8186" s="6"/>
    </row>
    <row r="8187" spans="1:1" ht="17" thickTop="1" thickBot="1">
      <c r="A8187" s="6"/>
    </row>
    <row r="8188" spans="1:1" ht="17" thickTop="1" thickBot="1">
      <c r="A8188" s="6"/>
    </row>
    <row r="8189" spans="1:1" ht="17" thickTop="1" thickBot="1">
      <c r="A8189" s="6"/>
    </row>
    <row r="8190" spans="1:1" ht="17" thickTop="1" thickBot="1">
      <c r="A8190" s="6"/>
    </row>
    <row r="8191" spans="1:1" ht="17" thickTop="1" thickBot="1">
      <c r="A8191" s="6"/>
    </row>
    <row r="8192" spans="1:1" ht="17" thickTop="1" thickBot="1">
      <c r="A8192" s="6"/>
    </row>
    <row r="8193" spans="1:1" ht="17" thickTop="1" thickBot="1">
      <c r="A8193" s="6"/>
    </row>
    <row r="8194" spans="1:1" ht="17" thickTop="1" thickBot="1">
      <c r="A8194" s="6"/>
    </row>
    <row r="8195" spans="1:1" ht="17" thickTop="1" thickBot="1">
      <c r="A8195" s="6"/>
    </row>
    <row r="8196" spans="1:1" ht="17" thickTop="1" thickBot="1">
      <c r="A8196" s="6"/>
    </row>
    <row r="8197" spans="1:1" ht="17" thickTop="1" thickBot="1">
      <c r="A8197" s="6"/>
    </row>
    <row r="8198" spans="1:1" ht="17" thickTop="1" thickBot="1">
      <c r="A8198" s="6"/>
    </row>
    <row r="8199" spans="1:1" ht="17" thickTop="1" thickBot="1">
      <c r="A8199" s="6"/>
    </row>
    <row r="8200" spans="1:1" ht="17" thickTop="1" thickBot="1">
      <c r="A8200" s="6"/>
    </row>
    <row r="8201" spans="1:1" ht="17" thickTop="1" thickBot="1">
      <c r="A8201" s="6"/>
    </row>
    <row r="8202" spans="1:1" ht="17" thickTop="1" thickBot="1">
      <c r="A8202" s="6"/>
    </row>
    <row r="8203" spans="1:1" ht="17" thickTop="1" thickBot="1">
      <c r="A8203" s="6"/>
    </row>
    <row r="8204" spans="1:1" ht="17" thickTop="1" thickBot="1">
      <c r="A8204" s="6"/>
    </row>
    <row r="8205" spans="1:1" ht="17" thickTop="1" thickBot="1">
      <c r="A8205" s="6"/>
    </row>
    <row r="8206" spans="1:1" ht="17" thickTop="1" thickBot="1">
      <c r="A8206" s="6"/>
    </row>
    <row r="8207" spans="1:1" ht="17" thickTop="1" thickBot="1">
      <c r="A8207" s="6"/>
    </row>
    <row r="8208" spans="1:1" ht="17" thickTop="1" thickBot="1">
      <c r="A8208" s="6"/>
    </row>
    <row r="8209" spans="1:1" ht="17" thickTop="1" thickBot="1">
      <c r="A8209" s="6"/>
    </row>
    <row r="8210" spans="1:1" ht="17" thickTop="1" thickBot="1">
      <c r="A8210" s="6"/>
    </row>
    <row r="8211" spans="1:1" ht="17" thickTop="1" thickBot="1">
      <c r="A8211" s="6"/>
    </row>
    <row r="8212" spans="1:1" ht="17" thickTop="1" thickBot="1">
      <c r="A8212" s="6"/>
    </row>
    <row r="8213" spans="1:1" ht="17" thickTop="1" thickBot="1">
      <c r="A8213" s="6"/>
    </row>
    <row r="8214" spans="1:1" ht="17" thickTop="1" thickBot="1">
      <c r="A8214" s="6"/>
    </row>
    <row r="8215" spans="1:1" ht="17" thickTop="1" thickBot="1">
      <c r="A8215" s="6"/>
    </row>
    <row r="8216" spans="1:1" ht="17" thickTop="1" thickBot="1">
      <c r="A8216" s="6"/>
    </row>
    <row r="8217" spans="1:1" ht="17" thickTop="1" thickBot="1">
      <c r="A8217" s="6"/>
    </row>
    <row r="8218" spans="1:1" ht="17" thickTop="1" thickBot="1">
      <c r="A8218" s="6"/>
    </row>
    <row r="8219" spans="1:1" ht="17" thickTop="1" thickBot="1">
      <c r="A8219" s="6"/>
    </row>
    <row r="8220" spans="1:1" ht="17" thickTop="1" thickBot="1">
      <c r="A8220" s="6"/>
    </row>
    <row r="8221" spans="1:1" ht="17" thickTop="1" thickBot="1">
      <c r="A8221" s="6"/>
    </row>
    <row r="8222" spans="1:1" ht="17" thickTop="1" thickBot="1">
      <c r="A8222" s="6"/>
    </row>
    <row r="8223" spans="1:1" ht="17" thickTop="1" thickBot="1">
      <c r="A8223" s="6"/>
    </row>
    <row r="8224" spans="1:1" ht="17" thickTop="1" thickBot="1">
      <c r="A8224" s="6"/>
    </row>
    <row r="8225" spans="1:1" ht="17" thickTop="1" thickBot="1">
      <c r="A8225" s="6"/>
    </row>
    <row r="8226" spans="1:1" ht="17" thickTop="1" thickBot="1">
      <c r="A8226" s="6"/>
    </row>
    <row r="8227" spans="1:1" ht="17" thickTop="1" thickBot="1">
      <c r="A8227" s="6"/>
    </row>
    <row r="8228" spans="1:1" ht="17" thickTop="1" thickBot="1">
      <c r="A8228" s="6"/>
    </row>
    <row r="8229" spans="1:1" ht="17" thickTop="1" thickBot="1">
      <c r="A8229" s="6"/>
    </row>
    <row r="8230" spans="1:1" ht="17" thickTop="1" thickBot="1">
      <c r="A8230" s="6"/>
    </row>
    <row r="8231" spans="1:1" ht="17" thickTop="1" thickBot="1">
      <c r="A8231" s="6"/>
    </row>
    <row r="8232" spans="1:1" ht="17" thickTop="1" thickBot="1">
      <c r="A8232" s="6"/>
    </row>
    <row r="8233" spans="1:1" ht="17" thickTop="1" thickBot="1">
      <c r="A8233" s="6"/>
    </row>
    <row r="8234" spans="1:1" ht="17" thickTop="1" thickBot="1">
      <c r="A8234" s="6"/>
    </row>
    <row r="8235" spans="1:1" ht="17" thickTop="1" thickBot="1">
      <c r="A8235" s="6"/>
    </row>
    <row r="8236" spans="1:1" ht="17" thickTop="1" thickBot="1">
      <c r="A8236" s="6"/>
    </row>
    <row r="8237" spans="1:1" ht="17" thickTop="1" thickBot="1">
      <c r="A8237" s="6"/>
    </row>
    <row r="8238" spans="1:1" ht="17" thickTop="1" thickBot="1">
      <c r="A8238" s="6"/>
    </row>
    <row r="8239" spans="1:1" ht="17" thickTop="1" thickBot="1">
      <c r="A8239" s="6"/>
    </row>
    <row r="8240" spans="1:1" ht="17" thickTop="1" thickBot="1">
      <c r="A8240" s="6"/>
    </row>
    <row r="8241" spans="1:1" ht="17" thickTop="1" thickBot="1">
      <c r="A8241" s="6"/>
    </row>
    <row r="8242" spans="1:1" ht="17" thickTop="1" thickBot="1">
      <c r="A8242" s="6"/>
    </row>
    <row r="8243" spans="1:1" ht="17" thickTop="1" thickBot="1">
      <c r="A8243" s="6"/>
    </row>
    <row r="8244" spans="1:1" ht="17" thickTop="1" thickBot="1">
      <c r="A8244" s="6"/>
    </row>
    <row r="8245" spans="1:1" ht="17" thickTop="1" thickBot="1">
      <c r="A8245" s="6"/>
    </row>
    <row r="8246" spans="1:1" ht="17" thickTop="1" thickBot="1">
      <c r="A8246" s="6"/>
    </row>
    <row r="8247" spans="1:1" ht="17" thickTop="1" thickBot="1">
      <c r="A8247" s="6"/>
    </row>
    <row r="8248" spans="1:1" ht="17" thickTop="1" thickBot="1">
      <c r="A8248" s="6"/>
    </row>
    <row r="8249" spans="1:1" ht="17" thickTop="1" thickBot="1">
      <c r="A8249" s="6"/>
    </row>
    <row r="8250" spans="1:1" ht="17" thickTop="1" thickBot="1">
      <c r="A8250" s="6"/>
    </row>
    <row r="8251" spans="1:1" ht="17" thickTop="1" thickBot="1">
      <c r="A8251" s="6"/>
    </row>
    <row r="8252" spans="1:1" ht="17" thickTop="1" thickBot="1">
      <c r="A8252" s="6"/>
    </row>
    <row r="8253" spans="1:1" ht="17" thickTop="1" thickBot="1">
      <c r="A8253" s="6"/>
    </row>
    <row r="8254" spans="1:1" ht="17" thickTop="1" thickBot="1">
      <c r="A8254" s="6"/>
    </row>
    <row r="8255" spans="1:1" ht="17" thickTop="1" thickBot="1">
      <c r="A8255" s="6"/>
    </row>
    <row r="8256" spans="1:1" ht="17" thickTop="1" thickBot="1">
      <c r="A8256" s="6"/>
    </row>
    <row r="8257" spans="1:1" ht="17" thickTop="1" thickBot="1">
      <c r="A8257" s="6"/>
    </row>
    <row r="8258" spans="1:1" ht="17" thickTop="1" thickBot="1">
      <c r="A8258" s="6"/>
    </row>
    <row r="8259" spans="1:1" ht="17" thickTop="1" thickBot="1">
      <c r="A8259" s="6"/>
    </row>
    <row r="8260" spans="1:1" ht="17" thickTop="1" thickBot="1">
      <c r="A8260" s="6"/>
    </row>
    <row r="8261" spans="1:1" ht="17" thickTop="1" thickBot="1">
      <c r="A8261" s="6"/>
    </row>
    <row r="8262" spans="1:1" ht="17" thickTop="1" thickBot="1">
      <c r="A8262" s="6"/>
    </row>
    <row r="8263" spans="1:1" ht="17" thickTop="1" thickBot="1">
      <c r="A8263" s="6"/>
    </row>
    <row r="8264" spans="1:1" ht="17" thickTop="1" thickBot="1">
      <c r="A8264" s="6"/>
    </row>
    <row r="8265" spans="1:1" ht="17" thickTop="1" thickBot="1">
      <c r="A8265" s="6"/>
    </row>
    <row r="8266" spans="1:1" ht="17" thickTop="1" thickBot="1">
      <c r="A8266" s="6"/>
    </row>
    <row r="8267" spans="1:1" ht="17" thickTop="1" thickBot="1">
      <c r="A8267" s="6"/>
    </row>
    <row r="8268" spans="1:1" ht="17" thickTop="1" thickBot="1">
      <c r="A8268" s="6"/>
    </row>
    <row r="8269" spans="1:1" ht="17" thickTop="1" thickBot="1">
      <c r="A8269" s="6"/>
    </row>
    <row r="8270" spans="1:1" ht="17" thickTop="1" thickBot="1">
      <c r="A8270" s="6"/>
    </row>
    <row r="8271" spans="1:1" ht="17" thickTop="1" thickBot="1">
      <c r="A8271" s="6"/>
    </row>
    <row r="8272" spans="1:1" ht="17" thickTop="1" thickBot="1">
      <c r="A8272" s="6"/>
    </row>
    <row r="8273" spans="1:1" ht="17" thickTop="1" thickBot="1">
      <c r="A8273" s="6"/>
    </row>
    <row r="8274" spans="1:1" ht="17" thickTop="1" thickBot="1">
      <c r="A8274" s="6"/>
    </row>
    <row r="8275" spans="1:1" ht="17" thickTop="1" thickBot="1">
      <c r="A8275" s="6"/>
    </row>
    <row r="8276" spans="1:1" ht="17" thickTop="1" thickBot="1">
      <c r="A8276" s="6"/>
    </row>
    <row r="8277" spans="1:1" ht="17" thickTop="1" thickBot="1">
      <c r="A8277" s="6"/>
    </row>
    <row r="8278" spans="1:1" ht="17" thickTop="1" thickBot="1">
      <c r="A8278" s="6"/>
    </row>
    <row r="8279" spans="1:1" ht="17" thickTop="1" thickBot="1">
      <c r="A8279" s="6"/>
    </row>
    <row r="8280" spans="1:1" ht="17" thickTop="1" thickBot="1">
      <c r="A8280" s="6"/>
    </row>
    <row r="8281" spans="1:1" ht="17" thickTop="1" thickBot="1">
      <c r="A8281" s="6"/>
    </row>
    <row r="8282" spans="1:1" ht="17" thickTop="1" thickBot="1">
      <c r="A8282" s="6"/>
    </row>
    <row r="8283" spans="1:1" ht="17" thickTop="1" thickBot="1">
      <c r="A8283" s="6"/>
    </row>
    <row r="8284" spans="1:1" ht="17" thickTop="1" thickBot="1">
      <c r="A8284" s="6"/>
    </row>
    <row r="8285" spans="1:1" ht="17" thickTop="1" thickBot="1">
      <c r="A8285" s="6"/>
    </row>
    <row r="8286" spans="1:1" ht="17" thickTop="1" thickBot="1">
      <c r="A8286" s="6"/>
    </row>
    <row r="8287" spans="1:1" ht="17" thickTop="1" thickBot="1">
      <c r="A8287" s="6"/>
    </row>
    <row r="8288" spans="1:1" ht="17" thickTop="1" thickBot="1">
      <c r="A8288" s="6"/>
    </row>
    <row r="8289" spans="1:1" ht="17" thickTop="1" thickBot="1">
      <c r="A8289" s="6"/>
    </row>
    <row r="8290" spans="1:1" ht="17" thickTop="1" thickBot="1">
      <c r="A8290" s="6"/>
    </row>
    <row r="8291" spans="1:1" ht="17" thickTop="1" thickBot="1">
      <c r="A8291" s="6"/>
    </row>
    <row r="8292" spans="1:1" ht="17" thickTop="1" thickBot="1">
      <c r="A8292" s="6"/>
    </row>
    <row r="8293" spans="1:1" ht="17" thickTop="1" thickBot="1">
      <c r="A8293" s="6"/>
    </row>
    <row r="8294" spans="1:1" ht="17" thickTop="1" thickBot="1">
      <c r="A8294" s="6"/>
    </row>
    <row r="8295" spans="1:1" ht="17" thickTop="1" thickBot="1">
      <c r="A8295" s="6"/>
    </row>
    <row r="8296" spans="1:1" ht="17" thickTop="1" thickBot="1">
      <c r="A8296" s="6"/>
    </row>
    <row r="8297" spans="1:1" ht="17" thickTop="1" thickBot="1">
      <c r="A8297" s="6"/>
    </row>
    <row r="8298" spans="1:1" ht="17" thickTop="1" thickBot="1">
      <c r="A8298" s="6"/>
    </row>
    <row r="8299" spans="1:1" ht="17" thickTop="1" thickBot="1">
      <c r="A8299" s="6"/>
    </row>
    <row r="8300" spans="1:1" ht="17" thickTop="1" thickBot="1">
      <c r="A8300" s="6"/>
    </row>
    <row r="8301" spans="1:1" ht="17" thickTop="1" thickBot="1">
      <c r="A8301" s="6"/>
    </row>
    <row r="8302" spans="1:1" ht="17" thickTop="1" thickBot="1">
      <c r="A8302" s="6"/>
    </row>
    <row r="8303" spans="1:1" ht="17" thickTop="1" thickBot="1">
      <c r="A8303" s="6"/>
    </row>
    <row r="8304" spans="1:1" ht="17" thickTop="1" thickBot="1">
      <c r="A8304" s="6"/>
    </row>
    <row r="8305" spans="1:1" ht="17" thickTop="1" thickBot="1">
      <c r="A8305" s="6"/>
    </row>
    <row r="8306" spans="1:1" ht="17" thickTop="1" thickBot="1">
      <c r="A8306" s="6"/>
    </row>
    <row r="8307" spans="1:1" ht="17" thickTop="1" thickBot="1">
      <c r="A8307" s="6"/>
    </row>
    <row r="8308" spans="1:1" ht="17" thickTop="1" thickBot="1">
      <c r="A8308" s="6"/>
    </row>
    <row r="8309" spans="1:1" ht="17" thickTop="1" thickBot="1">
      <c r="A8309" s="6"/>
    </row>
    <row r="8310" spans="1:1" ht="17" thickTop="1" thickBot="1">
      <c r="A8310" s="6"/>
    </row>
    <row r="8311" spans="1:1" ht="17" thickTop="1" thickBot="1">
      <c r="A8311" s="6"/>
    </row>
    <row r="8312" spans="1:1" ht="17" thickTop="1" thickBot="1">
      <c r="A8312" s="6"/>
    </row>
    <row r="8313" spans="1:1" ht="17" thickTop="1" thickBot="1">
      <c r="A8313" s="6"/>
    </row>
    <row r="8314" spans="1:1" ht="17" thickTop="1" thickBot="1">
      <c r="A8314" s="6"/>
    </row>
    <row r="8315" spans="1:1" ht="17" thickTop="1" thickBot="1">
      <c r="A8315" s="6"/>
    </row>
    <row r="8316" spans="1:1" ht="17" thickTop="1" thickBot="1">
      <c r="A8316" s="6"/>
    </row>
    <row r="8317" spans="1:1" ht="17" thickTop="1" thickBot="1">
      <c r="A8317" s="6"/>
    </row>
    <row r="8318" spans="1:1" ht="17" thickTop="1" thickBot="1">
      <c r="A8318" s="6"/>
    </row>
    <row r="8319" spans="1:1" ht="17" thickTop="1" thickBot="1">
      <c r="A8319" s="6"/>
    </row>
    <row r="8320" spans="1:1" ht="17" thickTop="1" thickBot="1">
      <c r="A8320" s="6"/>
    </row>
    <row r="8321" spans="1:1" ht="17" thickTop="1" thickBot="1">
      <c r="A8321" s="6"/>
    </row>
    <row r="8322" spans="1:1" ht="17" thickTop="1" thickBot="1">
      <c r="A8322" s="6"/>
    </row>
    <row r="8323" spans="1:1" ht="17" thickTop="1" thickBot="1">
      <c r="A8323" s="6"/>
    </row>
    <row r="8324" spans="1:1" ht="17" thickTop="1" thickBot="1">
      <c r="A8324" s="6"/>
    </row>
    <row r="8325" spans="1:1" ht="17" thickTop="1" thickBot="1">
      <c r="A8325" s="6"/>
    </row>
    <row r="8326" spans="1:1" ht="17" thickTop="1" thickBot="1">
      <c r="A8326" s="6"/>
    </row>
    <row r="8327" spans="1:1" ht="17" thickTop="1" thickBot="1">
      <c r="A8327" s="6"/>
    </row>
    <row r="8328" spans="1:1" ht="17" thickTop="1" thickBot="1">
      <c r="A8328" s="6"/>
    </row>
    <row r="8329" spans="1:1" ht="17" thickTop="1" thickBot="1">
      <c r="A8329" s="6"/>
    </row>
    <row r="8330" spans="1:1" ht="17" thickTop="1" thickBot="1">
      <c r="A8330" s="6"/>
    </row>
    <row r="8331" spans="1:1" ht="17" thickTop="1" thickBot="1">
      <c r="A8331" s="6"/>
    </row>
    <row r="8332" spans="1:1" ht="17" thickTop="1" thickBot="1">
      <c r="A8332" s="6"/>
    </row>
    <row r="8333" spans="1:1" ht="17" thickTop="1" thickBot="1">
      <c r="A8333" s="6"/>
    </row>
    <row r="8334" spans="1:1" ht="17" thickTop="1" thickBot="1">
      <c r="A8334" s="6"/>
    </row>
    <row r="8335" spans="1:1" ht="17" thickTop="1" thickBot="1">
      <c r="A8335" s="6"/>
    </row>
    <row r="8336" spans="1:1" ht="17" thickTop="1" thickBot="1">
      <c r="A8336" s="6"/>
    </row>
    <row r="8337" spans="1:1" ht="17" thickTop="1" thickBot="1">
      <c r="A8337" s="6"/>
    </row>
    <row r="8338" spans="1:1" ht="17" thickTop="1" thickBot="1">
      <c r="A8338" s="6"/>
    </row>
    <row r="8339" spans="1:1" ht="17" thickTop="1" thickBot="1">
      <c r="A8339" s="6"/>
    </row>
    <row r="8340" spans="1:1" ht="17" thickTop="1" thickBot="1">
      <c r="A8340" s="6"/>
    </row>
    <row r="8341" spans="1:1" ht="17" thickTop="1" thickBot="1">
      <c r="A8341" s="6"/>
    </row>
    <row r="8342" spans="1:1" ht="17" thickTop="1" thickBot="1">
      <c r="A8342" s="6"/>
    </row>
    <row r="8343" spans="1:1" ht="17" thickTop="1" thickBot="1">
      <c r="A8343" s="6"/>
    </row>
    <row r="8344" spans="1:1" ht="17" thickTop="1" thickBot="1">
      <c r="A8344" s="6"/>
    </row>
    <row r="8345" spans="1:1" ht="17" thickTop="1" thickBot="1">
      <c r="A8345" s="6"/>
    </row>
    <row r="8346" spans="1:1" ht="17" thickTop="1" thickBot="1">
      <c r="A8346" s="6"/>
    </row>
    <row r="8347" spans="1:1" ht="17" thickTop="1" thickBot="1">
      <c r="A8347" s="6"/>
    </row>
    <row r="8348" spans="1:1" ht="17" thickTop="1" thickBot="1">
      <c r="A8348" s="6"/>
    </row>
    <row r="8349" spans="1:1" ht="17" thickTop="1" thickBot="1">
      <c r="A8349" s="6"/>
    </row>
    <row r="8350" spans="1:1" ht="17" thickTop="1" thickBot="1">
      <c r="A8350" s="6"/>
    </row>
    <row r="8351" spans="1:1" ht="17" thickTop="1" thickBot="1">
      <c r="A8351" s="6"/>
    </row>
    <row r="8352" spans="1:1" ht="17" thickTop="1" thickBot="1">
      <c r="A8352" s="6"/>
    </row>
    <row r="8353" spans="1:1" ht="17" thickTop="1" thickBot="1">
      <c r="A8353" s="6"/>
    </row>
    <row r="8354" spans="1:1" ht="17" thickTop="1" thickBot="1">
      <c r="A8354" s="6"/>
    </row>
    <row r="8355" spans="1:1" ht="17" thickTop="1" thickBot="1">
      <c r="A8355" s="6"/>
    </row>
    <row r="8356" spans="1:1" ht="17" thickTop="1" thickBot="1">
      <c r="A8356" s="6"/>
    </row>
    <row r="8357" spans="1:1" ht="17" thickTop="1" thickBot="1">
      <c r="A8357" s="6"/>
    </row>
    <row r="8358" spans="1:1" ht="17" thickTop="1" thickBot="1">
      <c r="A8358" s="6"/>
    </row>
    <row r="8359" spans="1:1" ht="17" thickTop="1" thickBot="1">
      <c r="A8359" s="6"/>
    </row>
    <row r="8360" spans="1:1" ht="17" thickTop="1" thickBot="1">
      <c r="A8360" s="6"/>
    </row>
    <row r="8361" spans="1:1" ht="17" thickTop="1" thickBot="1">
      <c r="A8361" s="6"/>
    </row>
    <row r="8362" spans="1:1" ht="17" thickTop="1" thickBot="1">
      <c r="A8362" s="6"/>
    </row>
    <row r="8363" spans="1:1" ht="17" thickTop="1" thickBot="1">
      <c r="A8363" s="6"/>
    </row>
    <row r="8364" spans="1:1" ht="17" thickTop="1" thickBot="1">
      <c r="A8364" s="6"/>
    </row>
    <row r="8365" spans="1:1" ht="17" thickTop="1" thickBot="1">
      <c r="A8365" s="6"/>
    </row>
    <row r="8366" spans="1:1" ht="17" thickTop="1" thickBot="1">
      <c r="A8366" s="6"/>
    </row>
    <row r="8367" spans="1:1" ht="17" thickTop="1" thickBot="1">
      <c r="A8367" s="6"/>
    </row>
    <row r="8368" spans="1:1" ht="17" thickTop="1" thickBot="1">
      <c r="A8368" s="6"/>
    </row>
    <row r="8369" spans="1:1" ht="17" thickTop="1" thickBot="1">
      <c r="A8369" s="6"/>
    </row>
    <row r="8370" spans="1:1" ht="17" thickTop="1" thickBot="1">
      <c r="A8370" s="6"/>
    </row>
    <row r="8371" spans="1:1" ht="17" thickTop="1" thickBot="1">
      <c r="A8371" s="6"/>
    </row>
    <row r="8372" spans="1:1" ht="17" thickTop="1" thickBot="1">
      <c r="A8372" s="6"/>
    </row>
    <row r="8373" spans="1:1" ht="17" thickTop="1" thickBot="1">
      <c r="A8373" s="6"/>
    </row>
    <row r="8374" spans="1:1" ht="17" thickTop="1" thickBot="1">
      <c r="A8374" s="6"/>
    </row>
    <row r="8375" spans="1:1" ht="17" thickTop="1" thickBot="1">
      <c r="A8375" s="6"/>
    </row>
    <row r="8376" spans="1:1" ht="17" thickTop="1" thickBot="1">
      <c r="A8376" s="6"/>
    </row>
    <row r="8377" spans="1:1" ht="17" thickTop="1" thickBot="1">
      <c r="A8377" s="6"/>
    </row>
    <row r="8378" spans="1:1" ht="17" thickTop="1" thickBot="1">
      <c r="A8378" s="6"/>
    </row>
    <row r="8379" spans="1:1" ht="17" thickTop="1" thickBot="1">
      <c r="A8379" s="6"/>
    </row>
    <row r="8380" spans="1:1" ht="17" thickTop="1" thickBot="1">
      <c r="A8380" s="6"/>
    </row>
    <row r="8381" spans="1:1" ht="17" thickTop="1" thickBot="1">
      <c r="A8381" s="6"/>
    </row>
    <row r="8382" spans="1:1" ht="17" thickTop="1" thickBot="1">
      <c r="A8382" s="6"/>
    </row>
    <row r="8383" spans="1:1" ht="17" thickTop="1" thickBot="1">
      <c r="A8383" s="6"/>
    </row>
    <row r="8384" spans="1:1" ht="17" thickTop="1" thickBot="1">
      <c r="A8384" s="6"/>
    </row>
    <row r="8385" spans="1:1" ht="17" thickTop="1" thickBot="1">
      <c r="A8385" s="6"/>
    </row>
    <row r="8386" spans="1:1" ht="17" thickTop="1" thickBot="1">
      <c r="A8386" s="6"/>
    </row>
    <row r="8387" spans="1:1" ht="17" thickTop="1" thickBot="1">
      <c r="A8387" s="6"/>
    </row>
    <row r="8388" spans="1:1" ht="17" thickTop="1" thickBot="1">
      <c r="A8388" s="6"/>
    </row>
    <row r="8389" spans="1:1" ht="17" thickTop="1" thickBot="1">
      <c r="A8389" s="6"/>
    </row>
    <row r="8390" spans="1:1" ht="17" thickTop="1" thickBot="1">
      <c r="A8390" s="6"/>
    </row>
    <row r="8391" spans="1:1" ht="17" thickTop="1" thickBot="1">
      <c r="A8391" s="6"/>
    </row>
    <row r="8392" spans="1:1" ht="17" thickTop="1" thickBot="1">
      <c r="A8392" s="6"/>
    </row>
    <row r="8393" spans="1:1" ht="17" thickTop="1" thickBot="1">
      <c r="A8393" s="6"/>
    </row>
    <row r="8394" spans="1:1" ht="17" thickTop="1" thickBot="1">
      <c r="A8394" s="6"/>
    </row>
    <row r="8395" spans="1:1" ht="17" thickTop="1" thickBot="1">
      <c r="A8395" s="6"/>
    </row>
    <row r="8396" spans="1:1" ht="17" thickTop="1" thickBot="1">
      <c r="A8396" s="6"/>
    </row>
    <row r="8397" spans="1:1" ht="17" thickTop="1" thickBot="1">
      <c r="A8397" s="6"/>
    </row>
    <row r="8398" spans="1:1" ht="17" thickTop="1" thickBot="1">
      <c r="A8398" s="6"/>
    </row>
    <row r="8399" spans="1:1" ht="17" thickTop="1" thickBot="1">
      <c r="A8399" s="6"/>
    </row>
    <row r="8400" spans="1:1" ht="17" thickTop="1" thickBot="1">
      <c r="A8400" s="6"/>
    </row>
    <row r="8401" spans="1:1" ht="17" thickTop="1" thickBot="1">
      <c r="A8401" s="6"/>
    </row>
    <row r="8402" spans="1:1" ht="17" thickTop="1" thickBot="1">
      <c r="A8402" s="6"/>
    </row>
    <row r="8403" spans="1:1" ht="17" thickTop="1" thickBot="1">
      <c r="A8403" s="6"/>
    </row>
    <row r="8404" spans="1:1" ht="17" thickTop="1" thickBot="1">
      <c r="A8404" s="6"/>
    </row>
    <row r="8405" spans="1:1" ht="17" thickTop="1" thickBot="1">
      <c r="A8405" s="6"/>
    </row>
    <row r="8406" spans="1:1" ht="17" thickTop="1" thickBot="1">
      <c r="A8406" s="6"/>
    </row>
    <row r="8407" spans="1:1" ht="17" thickTop="1" thickBot="1">
      <c r="A8407" s="6"/>
    </row>
    <row r="8408" spans="1:1" ht="17" thickTop="1" thickBot="1">
      <c r="A8408" s="6"/>
    </row>
    <row r="8409" spans="1:1" ht="17" thickTop="1" thickBot="1">
      <c r="A8409" s="6"/>
    </row>
    <row r="8410" spans="1:1" ht="17" thickTop="1" thickBot="1">
      <c r="A8410" s="6"/>
    </row>
    <row r="8411" spans="1:1" ht="17" thickTop="1" thickBot="1">
      <c r="A8411" s="6"/>
    </row>
    <row r="8412" spans="1:1" ht="17" thickTop="1" thickBot="1">
      <c r="A8412" s="6"/>
    </row>
    <row r="8413" spans="1:1" ht="17" thickTop="1" thickBot="1">
      <c r="A8413" s="6"/>
    </row>
    <row r="8414" spans="1:1" ht="17" thickTop="1" thickBot="1">
      <c r="A8414" s="6"/>
    </row>
    <row r="8415" spans="1:1" ht="17" thickTop="1" thickBot="1">
      <c r="A8415" s="6"/>
    </row>
    <row r="8416" spans="1:1" ht="17" thickTop="1" thickBot="1">
      <c r="A8416" s="6"/>
    </row>
    <row r="8417" spans="1:1" ht="17" thickTop="1" thickBot="1">
      <c r="A8417" s="6"/>
    </row>
    <row r="8418" spans="1:1" ht="17" thickTop="1" thickBot="1">
      <c r="A8418" s="6"/>
    </row>
    <row r="8419" spans="1:1" ht="17" thickTop="1" thickBot="1">
      <c r="A8419" s="6"/>
    </row>
    <row r="8420" spans="1:1" ht="17" thickTop="1" thickBot="1">
      <c r="A8420" s="6"/>
    </row>
    <row r="8421" spans="1:1" ht="17" thickTop="1" thickBot="1">
      <c r="A8421" s="6"/>
    </row>
    <row r="8422" spans="1:1" ht="17" thickTop="1" thickBot="1">
      <c r="A8422" s="6"/>
    </row>
    <row r="8423" spans="1:1" ht="17" thickTop="1" thickBot="1">
      <c r="A8423" s="6"/>
    </row>
    <row r="8424" spans="1:1" ht="17" thickTop="1" thickBot="1">
      <c r="A8424" s="6"/>
    </row>
    <row r="8425" spans="1:1" ht="17" thickTop="1" thickBot="1">
      <c r="A8425" s="6"/>
    </row>
    <row r="8426" spans="1:1" ht="17" thickTop="1" thickBot="1">
      <c r="A8426" s="6"/>
    </row>
    <row r="8427" spans="1:1" ht="17" thickTop="1" thickBot="1">
      <c r="A8427" s="6"/>
    </row>
    <row r="8428" spans="1:1" ht="17" thickTop="1" thickBot="1">
      <c r="A8428" s="6"/>
    </row>
    <row r="8429" spans="1:1" ht="17" thickTop="1" thickBot="1">
      <c r="A8429" s="6"/>
    </row>
    <row r="8430" spans="1:1" ht="17" thickTop="1" thickBot="1">
      <c r="A8430" s="6"/>
    </row>
    <row r="8431" spans="1:1" ht="17" thickTop="1" thickBot="1">
      <c r="A8431" s="6"/>
    </row>
    <row r="8432" spans="1:1" ht="17" thickTop="1" thickBot="1">
      <c r="A8432" s="6"/>
    </row>
    <row r="8433" spans="1:1" ht="17" thickTop="1" thickBot="1">
      <c r="A8433" s="6"/>
    </row>
    <row r="8434" spans="1:1" ht="17" thickTop="1" thickBot="1">
      <c r="A8434" s="6"/>
    </row>
    <row r="8435" spans="1:1" ht="17" thickTop="1" thickBot="1">
      <c r="A8435" s="6"/>
    </row>
    <row r="8436" spans="1:1" ht="17" thickTop="1" thickBot="1">
      <c r="A8436" s="6"/>
    </row>
    <row r="8437" spans="1:1" ht="17" thickTop="1" thickBot="1">
      <c r="A8437" s="6"/>
    </row>
    <row r="8438" spans="1:1" ht="17" thickTop="1" thickBot="1">
      <c r="A8438" s="6"/>
    </row>
    <row r="8439" spans="1:1" ht="17" thickTop="1" thickBot="1">
      <c r="A8439" s="6"/>
    </row>
    <row r="8440" spans="1:1" ht="17" thickTop="1" thickBot="1">
      <c r="A8440" s="6"/>
    </row>
    <row r="8441" spans="1:1" ht="17" thickTop="1" thickBot="1">
      <c r="A8441" s="6"/>
    </row>
    <row r="8442" spans="1:1" ht="17" thickTop="1" thickBot="1">
      <c r="A8442" s="6"/>
    </row>
    <row r="8443" spans="1:1" ht="17" thickTop="1" thickBot="1">
      <c r="A8443" s="6"/>
    </row>
    <row r="8444" spans="1:1" ht="17" thickTop="1" thickBot="1">
      <c r="A8444" s="6"/>
    </row>
    <row r="8445" spans="1:1" ht="17" thickTop="1" thickBot="1">
      <c r="A8445" s="6"/>
    </row>
    <row r="8446" spans="1:1" ht="17" thickTop="1" thickBot="1">
      <c r="A8446" s="6"/>
    </row>
    <row r="8447" spans="1:1" ht="17" thickTop="1" thickBot="1">
      <c r="A8447" s="6"/>
    </row>
    <row r="8448" spans="1:1" ht="17" thickTop="1" thickBot="1">
      <c r="A8448" s="6"/>
    </row>
    <row r="8449" spans="1:1" ht="17" thickTop="1" thickBot="1">
      <c r="A8449" s="6"/>
    </row>
    <row r="8450" spans="1:1" ht="17" thickTop="1" thickBot="1">
      <c r="A8450" s="6"/>
    </row>
    <row r="8451" spans="1:1" ht="17" thickTop="1" thickBot="1">
      <c r="A8451" s="6"/>
    </row>
    <row r="8452" spans="1:1" ht="17" thickTop="1" thickBot="1">
      <c r="A8452" s="6"/>
    </row>
    <row r="8453" spans="1:1" ht="17" thickTop="1" thickBot="1">
      <c r="A8453" s="6"/>
    </row>
    <row r="8454" spans="1:1" ht="17" thickTop="1" thickBot="1">
      <c r="A8454" s="6"/>
    </row>
    <row r="8455" spans="1:1" ht="17" thickTop="1" thickBot="1">
      <c r="A8455" s="6"/>
    </row>
    <row r="8456" spans="1:1" ht="17" thickTop="1" thickBot="1">
      <c r="A8456" s="6"/>
    </row>
    <row r="8457" spans="1:1" ht="17" thickTop="1" thickBot="1">
      <c r="A8457" s="6"/>
    </row>
    <row r="8458" spans="1:1" ht="17" thickTop="1" thickBot="1">
      <c r="A8458" s="6"/>
    </row>
    <row r="8459" spans="1:1" ht="17" thickTop="1" thickBot="1">
      <c r="A8459" s="6"/>
    </row>
    <row r="8460" spans="1:1" ht="17" thickTop="1" thickBot="1">
      <c r="A8460" s="6"/>
    </row>
    <row r="8461" spans="1:1" ht="17" thickTop="1" thickBot="1">
      <c r="A8461" s="6"/>
    </row>
    <row r="8462" spans="1:1" ht="17" thickTop="1" thickBot="1">
      <c r="A8462" s="6"/>
    </row>
    <row r="8463" spans="1:1" ht="17" thickTop="1" thickBot="1">
      <c r="A8463" s="6"/>
    </row>
    <row r="8464" spans="1:1" ht="17" thickTop="1" thickBot="1">
      <c r="A8464" s="6"/>
    </row>
    <row r="8465" spans="1:1" ht="17" thickTop="1" thickBot="1">
      <c r="A8465" s="6"/>
    </row>
    <row r="8466" spans="1:1" ht="17" thickTop="1" thickBot="1">
      <c r="A8466" s="6"/>
    </row>
    <row r="8467" spans="1:1" ht="17" thickTop="1" thickBot="1">
      <c r="A8467" s="6"/>
    </row>
    <row r="8468" spans="1:1" ht="17" thickTop="1" thickBot="1">
      <c r="A8468" s="6"/>
    </row>
    <row r="8469" spans="1:1" ht="17" thickTop="1" thickBot="1">
      <c r="A8469" s="6"/>
    </row>
    <row r="8470" spans="1:1" ht="17" thickTop="1" thickBot="1">
      <c r="A8470" s="6"/>
    </row>
    <row r="8471" spans="1:1" ht="17" thickTop="1" thickBot="1">
      <c r="A8471" s="6"/>
    </row>
    <row r="8472" spans="1:1" ht="17" thickTop="1" thickBot="1">
      <c r="A8472" s="6"/>
    </row>
    <row r="8473" spans="1:1" ht="17" thickTop="1" thickBot="1">
      <c r="A8473" s="6"/>
    </row>
    <row r="8474" spans="1:1" ht="17" thickTop="1" thickBot="1">
      <c r="A8474" s="6"/>
    </row>
    <row r="8475" spans="1:1" ht="17" thickTop="1" thickBot="1">
      <c r="A8475" s="6"/>
    </row>
    <row r="8476" spans="1:1" ht="17" thickTop="1" thickBot="1">
      <c r="A8476" s="6"/>
    </row>
    <row r="8477" spans="1:1" ht="17" thickTop="1" thickBot="1">
      <c r="A8477" s="6"/>
    </row>
    <row r="8478" spans="1:1" ht="17" thickTop="1" thickBot="1">
      <c r="A8478" s="6"/>
    </row>
    <row r="8479" spans="1:1" ht="17" thickTop="1" thickBot="1">
      <c r="A8479" s="6"/>
    </row>
    <row r="8480" spans="1:1" ht="17" thickTop="1" thickBot="1">
      <c r="A8480" s="6"/>
    </row>
    <row r="8481" spans="1:1" ht="17" thickTop="1" thickBot="1">
      <c r="A8481" s="6"/>
    </row>
    <row r="8482" spans="1:1" ht="17" thickTop="1" thickBot="1">
      <c r="A8482" s="6"/>
    </row>
    <row r="8483" spans="1:1" ht="17" thickTop="1" thickBot="1">
      <c r="A8483" s="6"/>
    </row>
    <row r="8484" spans="1:1" ht="17" thickTop="1" thickBot="1">
      <c r="A8484" s="6"/>
    </row>
    <row r="8485" spans="1:1" ht="17" thickTop="1" thickBot="1">
      <c r="A8485" s="6"/>
    </row>
    <row r="8486" spans="1:1" ht="17" thickTop="1" thickBot="1">
      <c r="A8486" s="6"/>
    </row>
    <row r="8487" spans="1:1" ht="17" thickTop="1" thickBot="1">
      <c r="A8487" s="6"/>
    </row>
    <row r="8488" spans="1:1" ht="17" thickTop="1" thickBot="1">
      <c r="A8488" s="6"/>
    </row>
    <row r="8489" spans="1:1" ht="17" thickTop="1" thickBot="1">
      <c r="A8489" s="6"/>
    </row>
    <row r="8490" spans="1:1" ht="17" thickTop="1" thickBot="1">
      <c r="A8490" s="6"/>
    </row>
    <row r="8491" spans="1:1" ht="17" thickTop="1" thickBot="1">
      <c r="A8491" s="6"/>
    </row>
    <row r="8492" spans="1:1" ht="17" thickTop="1" thickBot="1">
      <c r="A8492" s="6"/>
    </row>
    <row r="8493" spans="1:1" ht="17" thickTop="1" thickBot="1">
      <c r="A8493" s="6"/>
    </row>
    <row r="8494" spans="1:1" ht="17" thickTop="1" thickBot="1">
      <c r="A8494" s="6"/>
    </row>
    <row r="8495" spans="1:1" ht="17" thickTop="1" thickBot="1">
      <c r="A8495" s="6"/>
    </row>
    <row r="8496" spans="1:1" ht="17" thickTop="1" thickBot="1">
      <c r="A8496" s="6"/>
    </row>
    <row r="8497" spans="1:1" ht="17" thickTop="1" thickBot="1">
      <c r="A8497" s="6"/>
    </row>
    <row r="8498" spans="1:1" ht="17" thickTop="1" thickBot="1">
      <c r="A8498" s="6"/>
    </row>
    <row r="8499" spans="1:1" ht="17" thickTop="1" thickBot="1">
      <c r="A8499" s="6"/>
    </row>
    <row r="8500" spans="1:1" ht="17" thickTop="1" thickBot="1">
      <c r="A8500" s="6"/>
    </row>
    <row r="8501" spans="1:1" ht="17" thickTop="1" thickBot="1">
      <c r="A8501" s="6"/>
    </row>
    <row r="8502" spans="1:1" ht="17" thickTop="1" thickBot="1">
      <c r="A8502" s="6"/>
    </row>
    <row r="8503" spans="1:1" ht="17" thickTop="1" thickBot="1">
      <c r="A8503" s="6"/>
    </row>
    <row r="8504" spans="1:1" ht="17" thickTop="1" thickBot="1">
      <c r="A8504" s="6"/>
    </row>
    <row r="8505" spans="1:1" ht="17" thickTop="1" thickBot="1">
      <c r="A8505" s="6"/>
    </row>
    <row r="8506" spans="1:1" ht="17" thickTop="1" thickBot="1">
      <c r="A8506" s="6"/>
    </row>
    <row r="8507" spans="1:1" ht="17" thickTop="1" thickBot="1">
      <c r="A8507" s="6"/>
    </row>
    <row r="8508" spans="1:1" ht="17" thickTop="1" thickBot="1">
      <c r="A8508" s="6"/>
    </row>
    <row r="8509" spans="1:1" ht="17" thickTop="1" thickBot="1">
      <c r="A8509" s="6"/>
    </row>
    <row r="8510" spans="1:1" ht="17" thickTop="1" thickBot="1">
      <c r="A8510" s="6"/>
    </row>
    <row r="8511" spans="1:1" ht="17" thickTop="1" thickBot="1">
      <c r="A8511" s="6"/>
    </row>
    <row r="8512" spans="1:1" ht="17" thickTop="1" thickBot="1">
      <c r="A8512" s="6"/>
    </row>
    <row r="8513" spans="1:1" ht="17" thickTop="1" thickBot="1">
      <c r="A8513" s="6"/>
    </row>
    <row r="8514" spans="1:1" ht="17" thickTop="1" thickBot="1">
      <c r="A8514" s="6"/>
    </row>
    <row r="8515" spans="1:1" ht="17" thickTop="1" thickBot="1">
      <c r="A8515" s="6"/>
    </row>
    <row r="8516" spans="1:1" ht="17" thickTop="1" thickBot="1">
      <c r="A8516" s="6"/>
    </row>
    <row r="8517" spans="1:1" ht="17" thickTop="1" thickBot="1">
      <c r="A8517" s="6"/>
    </row>
    <row r="8518" spans="1:1" ht="17" thickTop="1" thickBot="1">
      <c r="A8518" s="6"/>
    </row>
    <row r="8519" spans="1:1" ht="17" thickTop="1" thickBot="1">
      <c r="A8519" s="6"/>
    </row>
    <row r="8520" spans="1:1" ht="17" thickTop="1" thickBot="1">
      <c r="A8520" s="6"/>
    </row>
    <row r="8521" spans="1:1" ht="17" thickTop="1" thickBot="1">
      <c r="A8521" s="6"/>
    </row>
    <row r="8522" spans="1:1" ht="17" thickTop="1" thickBot="1">
      <c r="A8522" s="6"/>
    </row>
    <row r="8523" spans="1:1" ht="17" thickTop="1" thickBot="1">
      <c r="A8523" s="6"/>
    </row>
    <row r="8524" spans="1:1" ht="17" thickTop="1" thickBot="1">
      <c r="A8524" s="6"/>
    </row>
    <row r="8525" spans="1:1" ht="17" thickTop="1" thickBot="1">
      <c r="A8525" s="6"/>
    </row>
    <row r="8526" spans="1:1" ht="17" thickTop="1" thickBot="1">
      <c r="A8526" s="6"/>
    </row>
    <row r="8527" spans="1:1" ht="17" thickTop="1" thickBot="1">
      <c r="A8527" s="6"/>
    </row>
    <row r="8528" spans="1:1" ht="17" thickTop="1" thickBot="1">
      <c r="A8528" s="6"/>
    </row>
    <row r="8529" spans="1:1" ht="17" thickTop="1" thickBot="1">
      <c r="A8529" s="6"/>
    </row>
    <row r="8530" spans="1:1" ht="17" thickTop="1" thickBot="1">
      <c r="A8530" s="6"/>
    </row>
    <row r="8531" spans="1:1" ht="17" thickTop="1" thickBot="1">
      <c r="A8531" s="6"/>
    </row>
    <row r="8532" spans="1:1" ht="17" thickTop="1" thickBot="1">
      <c r="A8532" s="6"/>
    </row>
    <row r="8533" spans="1:1" ht="17" thickTop="1" thickBot="1">
      <c r="A8533" s="6"/>
    </row>
    <row r="8534" spans="1:1" ht="17" thickTop="1" thickBot="1">
      <c r="A8534" s="6"/>
    </row>
    <row r="8535" spans="1:1" ht="17" thickTop="1" thickBot="1">
      <c r="A8535" s="6"/>
    </row>
    <row r="8536" spans="1:1" ht="17" thickTop="1" thickBot="1">
      <c r="A8536" s="6"/>
    </row>
    <row r="8537" spans="1:1" ht="17" thickTop="1" thickBot="1">
      <c r="A8537" s="6"/>
    </row>
    <row r="8538" spans="1:1" ht="17" thickTop="1" thickBot="1">
      <c r="A8538" s="6"/>
    </row>
    <row r="8539" spans="1:1" ht="17" thickTop="1" thickBot="1">
      <c r="A8539" s="6"/>
    </row>
    <row r="8540" spans="1:1" ht="17" thickTop="1" thickBot="1">
      <c r="A8540" s="6"/>
    </row>
    <row r="8541" spans="1:1" ht="17" thickTop="1" thickBot="1">
      <c r="A8541" s="6"/>
    </row>
    <row r="8542" spans="1:1" ht="17" thickTop="1" thickBot="1">
      <c r="A8542" s="6"/>
    </row>
    <row r="8543" spans="1:1" ht="17" thickTop="1" thickBot="1">
      <c r="A8543" s="6"/>
    </row>
    <row r="8544" spans="1:1" ht="17" thickTop="1" thickBot="1">
      <c r="A8544" s="6"/>
    </row>
    <row r="8545" spans="1:1" ht="17" thickTop="1" thickBot="1">
      <c r="A8545" s="6"/>
    </row>
    <row r="8546" spans="1:1" ht="17" thickTop="1" thickBot="1">
      <c r="A8546" s="6"/>
    </row>
    <row r="8547" spans="1:1" ht="17" thickTop="1" thickBot="1">
      <c r="A8547" s="6"/>
    </row>
    <row r="8548" spans="1:1" ht="17" thickTop="1" thickBot="1">
      <c r="A8548" s="6"/>
    </row>
    <row r="8549" spans="1:1" ht="17" thickTop="1" thickBot="1">
      <c r="A8549" s="6"/>
    </row>
    <row r="8550" spans="1:1" ht="17" thickTop="1" thickBot="1">
      <c r="A8550" s="6"/>
    </row>
    <row r="8551" spans="1:1" ht="17" thickTop="1" thickBot="1">
      <c r="A8551" s="6"/>
    </row>
    <row r="8552" spans="1:1" ht="17" thickTop="1" thickBot="1">
      <c r="A8552" s="6"/>
    </row>
    <row r="8553" spans="1:1" ht="17" thickTop="1" thickBot="1">
      <c r="A8553" s="6"/>
    </row>
    <row r="8554" spans="1:1" ht="17" thickTop="1" thickBot="1">
      <c r="A8554" s="6"/>
    </row>
    <row r="8555" spans="1:1" ht="17" thickTop="1" thickBot="1">
      <c r="A8555" s="6"/>
    </row>
    <row r="8556" spans="1:1" ht="17" thickTop="1" thickBot="1">
      <c r="A8556" s="6"/>
    </row>
    <row r="8557" spans="1:1" ht="17" thickTop="1" thickBot="1">
      <c r="A8557" s="6"/>
    </row>
    <row r="8558" spans="1:1" ht="17" thickTop="1" thickBot="1">
      <c r="A8558" s="6"/>
    </row>
    <row r="8559" spans="1:1" ht="17" thickTop="1" thickBot="1">
      <c r="A8559" s="6"/>
    </row>
    <row r="8560" spans="1:1" ht="17" thickTop="1" thickBot="1">
      <c r="A8560" s="6"/>
    </row>
    <row r="8561" spans="1:1" ht="17" thickTop="1" thickBot="1">
      <c r="A8561" s="6"/>
    </row>
    <row r="8562" spans="1:1" ht="17" thickTop="1" thickBot="1">
      <c r="A8562" s="6"/>
    </row>
    <row r="8563" spans="1:1" ht="17" thickTop="1" thickBot="1">
      <c r="A8563" s="6"/>
    </row>
    <row r="8564" spans="1:1" ht="17" thickTop="1" thickBot="1">
      <c r="A8564" s="6"/>
    </row>
    <row r="8565" spans="1:1" ht="17" thickTop="1" thickBot="1">
      <c r="A8565" s="6"/>
    </row>
    <row r="8566" spans="1:1" ht="17" thickTop="1" thickBot="1">
      <c r="A8566" s="6"/>
    </row>
    <row r="8567" spans="1:1" ht="17" thickTop="1" thickBot="1">
      <c r="A8567" s="6"/>
    </row>
    <row r="8568" spans="1:1" ht="17" thickTop="1" thickBot="1">
      <c r="A8568" s="6"/>
    </row>
    <row r="8569" spans="1:1" ht="17" thickTop="1" thickBot="1">
      <c r="A8569" s="6"/>
    </row>
    <row r="8570" spans="1:1" ht="17" thickTop="1" thickBot="1">
      <c r="A8570" s="6"/>
    </row>
    <row r="8571" spans="1:1" ht="17" thickTop="1" thickBot="1">
      <c r="A8571" s="6"/>
    </row>
    <row r="8572" spans="1:1" ht="17" thickTop="1" thickBot="1">
      <c r="A8572" s="6"/>
    </row>
    <row r="8573" spans="1:1" ht="17" thickTop="1" thickBot="1">
      <c r="A8573" s="6"/>
    </row>
    <row r="8574" spans="1:1" ht="17" thickTop="1" thickBot="1">
      <c r="A8574" s="6"/>
    </row>
    <row r="8575" spans="1:1" ht="17" thickTop="1" thickBot="1">
      <c r="A8575" s="6"/>
    </row>
    <row r="8576" spans="1:1" ht="17" thickTop="1" thickBot="1">
      <c r="A8576" s="6"/>
    </row>
    <row r="8577" spans="1:1" ht="17" thickTop="1" thickBot="1">
      <c r="A8577" s="6"/>
    </row>
    <row r="8578" spans="1:1" ht="17" thickTop="1" thickBot="1">
      <c r="A8578" s="6"/>
    </row>
    <row r="8579" spans="1:1" ht="17" thickTop="1" thickBot="1">
      <c r="A8579" s="6"/>
    </row>
    <row r="8580" spans="1:1" ht="17" thickTop="1" thickBot="1">
      <c r="A8580" s="6"/>
    </row>
    <row r="8581" spans="1:1" ht="17" thickTop="1" thickBot="1">
      <c r="A8581" s="6"/>
    </row>
    <row r="8582" spans="1:1" ht="17" thickTop="1" thickBot="1">
      <c r="A8582" s="6"/>
    </row>
    <row r="8583" spans="1:1" ht="17" thickTop="1" thickBot="1">
      <c r="A8583" s="6"/>
    </row>
    <row r="8584" spans="1:1" ht="17" thickTop="1" thickBot="1">
      <c r="A8584" s="6"/>
    </row>
    <row r="8585" spans="1:1" ht="17" thickTop="1" thickBot="1">
      <c r="A8585" s="6"/>
    </row>
    <row r="8586" spans="1:1" ht="17" thickTop="1" thickBot="1">
      <c r="A8586" s="6"/>
    </row>
    <row r="8587" spans="1:1" ht="17" thickTop="1" thickBot="1">
      <c r="A8587" s="6"/>
    </row>
    <row r="8588" spans="1:1" ht="17" thickTop="1" thickBot="1">
      <c r="A8588" s="6"/>
    </row>
    <row r="8589" spans="1:1" ht="17" thickTop="1" thickBot="1">
      <c r="A8589" s="6"/>
    </row>
    <row r="8590" spans="1:1" ht="17" thickTop="1" thickBot="1">
      <c r="A8590" s="6"/>
    </row>
    <row r="8591" spans="1:1" ht="17" thickTop="1" thickBot="1">
      <c r="A8591" s="6"/>
    </row>
    <row r="8592" spans="1:1" ht="17" thickTop="1" thickBot="1">
      <c r="A8592" s="6"/>
    </row>
    <row r="8593" spans="1:1" ht="17" thickTop="1" thickBot="1">
      <c r="A8593" s="6"/>
    </row>
    <row r="8594" spans="1:1" ht="17" thickTop="1" thickBot="1">
      <c r="A8594" s="6"/>
    </row>
    <row r="8595" spans="1:1" ht="17" thickTop="1" thickBot="1">
      <c r="A8595" s="6"/>
    </row>
    <row r="8596" spans="1:1" ht="17" thickTop="1" thickBot="1">
      <c r="A8596" s="6"/>
    </row>
    <row r="8597" spans="1:1" ht="17" thickTop="1" thickBot="1">
      <c r="A8597" s="6"/>
    </row>
    <row r="8598" spans="1:1" ht="17" thickTop="1" thickBot="1">
      <c r="A8598" s="6"/>
    </row>
    <row r="8599" spans="1:1" ht="17" thickTop="1" thickBot="1">
      <c r="A8599" s="6"/>
    </row>
    <row r="8600" spans="1:1" ht="17" thickTop="1" thickBot="1">
      <c r="A8600" s="6"/>
    </row>
    <row r="8601" spans="1:1" ht="17" thickTop="1" thickBot="1">
      <c r="A8601" s="6"/>
    </row>
    <row r="8602" spans="1:1" ht="17" thickTop="1" thickBot="1">
      <c r="A8602" s="6"/>
    </row>
    <row r="8603" spans="1:1" ht="17" thickTop="1" thickBot="1">
      <c r="A8603" s="6"/>
    </row>
    <row r="8604" spans="1:1" ht="17" thickTop="1" thickBot="1">
      <c r="A8604" s="6"/>
    </row>
    <row r="8605" spans="1:1" ht="17" thickTop="1" thickBot="1">
      <c r="A8605" s="6"/>
    </row>
    <row r="8606" spans="1:1" ht="17" thickTop="1" thickBot="1">
      <c r="A8606" s="6"/>
    </row>
    <row r="8607" spans="1:1" ht="17" thickTop="1" thickBot="1">
      <c r="A8607" s="6"/>
    </row>
    <row r="8608" spans="1:1" ht="17" thickTop="1" thickBot="1">
      <c r="A8608" s="6"/>
    </row>
    <row r="8609" spans="1:1" ht="17" thickTop="1" thickBot="1">
      <c r="A8609" s="6"/>
    </row>
    <row r="8610" spans="1:1" ht="17" thickTop="1" thickBot="1">
      <c r="A8610" s="6"/>
    </row>
    <row r="8611" spans="1:1" ht="17" thickTop="1" thickBot="1">
      <c r="A8611" s="6"/>
    </row>
    <row r="8612" spans="1:1" ht="17" thickTop="1" thickBot="1">
      <c r="A8612" s="6"/>
    </row>
    <row r="8613" spans="1:1" ht="17" thickTop="1" thickBot="1">
      <c r="A8613" s="6"/>
    </row>
    <row r="8614" spans="1:1" ht="17" thickTop="1" thickBot="1">
      <c r="A8614" s="6"/>
    </row>
    <row r="8615" spans="1:1" ht="17" thickTop="1" thickBot="1">
      <c r="A8615" s="6"/>
    </row>
    <row r="8616" spans="1:1" ht="17" thickTop="1" thickBot="1">
      <c r="A8616" s="6"/>
    </row>
    <row r="8617" spans="1:1" ht="17" thickTop="1" thickBot="1">
      <c r="A8617" s="6"/>
    </row>
    <row r="8618" spans="1:1" ht="17" thickTop="1" thickBot="1">
      <c r="A8618" s="6"/>
    </row>
    <row r="8619" spans="1:1" ht="17" thickTop="1" thickBot="1">
      <c r="A8619" s="6"/>
    </row>
    <row r="8620" spans="1:1" ht="17" thickTop="1" thickBot="1">
      <c r="A8620" s="6"/>
    </row>
    <row r="8621" spans="1:1" ht="17" thickTop="1" thickBot="1">
      <c r="A8621" s="6"/>
    </row>
    <row r="8622" spans="1:1" ht="17" thickTop="1" thickBot="1">
      <c r="A8622" s="6"/>
    </row>
    <row r="8623" spans="1:1" ht="17" thickTop="1" thickBot="1">
      <c r="A8623" s="6"/>
    </row>
    <row r="8624" spans="1:1" ht="17" thickTop="1" thickBot="1">
      <c r="A8624" s="6"/>
    </row>
    <row r="8625" spans="1:1" ht="17" thickTop="1" thickBot="1">
      <c r="A8625" s="6"/>
    </row>
    <row r="8626" spans="1:1" ht="17" thickTop="1" thickBot="1">
      <c r="A8626" s="6"/>
    </row>
    <row r="8627" spans="1:1" ht="17" thickTop="1" thickBot="1">
      <c r="A8627" s="6"/>
    </row>
    <row r="8628" spans="1:1" ht="17" thickTop="1" thickBot="1">
      <c r="A8628" s="6"/>
    </row>
    <row r="8629" spans="1:1" ht="17" thickTop="1" thickBot="1">
      <c r="A8629" s="6"/>
    </row>
    <row r="8630" spans="1:1" ht="17" thickTop="1" thickBot="1">
      <c r="A8630" s="6"/>
    </row>
    <row r="8631" spans="1:1" ht="17" thickTop="1" thickBot="1">
      <c r="A8631" s="6"/>
    </row>
    <row r="8632" spans="1:1" ht="17" thickTop="1" thickBot="1">
      <c r="A8632" s="6"/>
    </row>
    <row r="8633" spans="1:1" ht="17" thickTop="1" thickBot="1">
      <c r="A8633" s="6"/>
    </row>
    <row r="8634" spans="1:1" ht="17" thickTop="1" thickBot="1">
      <c r="A8634" s="6"/>
    </row>
    <row r="8635" spans="1:1" ht="17" thickTop="1" thickBot="1">
      <c r="A8635" s="6"/>
    </row>
    <row r="8636" spans="1:1" ht="17" thickTop="1" thickBot="1">
      <c r="A8636" s="6"/>
    </row>
    <row r="8637" spans="1:1" ht="17" thickTop="1" thickBot="1">
      <c r="A8637" s="6"/>
    </row>
    <row r="8638" spans="1:1" ht="17" thickTop="1" thickBot="1">
      <c r="A8638" s="6"/>
    </row>
    <row r="8639" spans="1:1" ht="17" thickTop="1" thickBot="1">
      <c r="A8639" s="6"/>
    </row>
    <row r="8640" spans="1:1" ht="17" thickTop="1" thickBot="1">
      <c r="A8640" s="6"/>
    </row>
    <row r="8641" spans="1:1" ht="17" thickTop="1" thickBot="1">
      <c r="A8641" s="6"/>
    </row>
    <row r="8642" spans="1:1" ht="17" thickTop="1" thickBot="1">
      <c r="A8642" s="6"/>
    </row>
    <row r="8643" spans="1:1" ht="17" thickTop="1" thickBot="1">
      <c r="A8643" s="6"/>
    </row>
    <row r="8644" spans="1:1" ht="17" thickTop="1" thickBot="1">
      <c r="A8644" s="6"/>
    </row>
    <row r="8645" spans="1:1" ht="17" thickTop="1" thickBot="1">
      <c r="A8645" s="6"/>
    </row>
    <row r="8646" spans="1:1" ht="17" thickTop="1" thickBot="1">
      <c r="A8646" s="6"/>
    </row>
    <row r="8647" spans="1:1" ht="17" thickTop="1" thickBot="1">
      <c r="A8647" s="6"/>
    </row>
    <row r="8648" spans="1:1" ht="17" thickTop="1" thickBot="1">
      <c r="A8648" s="6"/>
    </row>
    <row r="8649" spans="1:1" ht="17" thickTop="1" thickBot="1">
      <c r="A8649" s="6"/>
    </row>
    <row r="8650" spans="1:1" ht="17" thickTop="1" thickBot="1">
      <c r="A8650" s="6"/>
    </row>
    <row r="8651" spans="1:1" ht="17" thickTop="1" thickBot="1">
      <c r="A8651" s="6"/>
    </row>
    <row r="8652" spans="1:1" ht="17" thickTop="1" thickBot="1">
      <c r="A8652" s="6"/>
    </row>
    <row r="8653" spans="1:1" ht="17" thickTop="1" thickBot="1">
      <c r="A8653" s="6"/>
    </row>
    <row r="8654" spans="1:1" ht="17" thickTop="1" thickBot="1">
      <c r="A8654" s="6"/>
    </row>
    <row r="8655" spans="1:1" ht="17" thickTop="1" thickBot="1">
      <c r="A8655" s="6"/>
    </row>
    <row r="8656" spans="1:1" ht="17" thickTop="1" thickBot="1">
      <c r="A8656" s="6"/>
    </row>
    <row r="8657" spans="1:1" ht="17" thickTop="1" thickBot="1">
      <c r="A8657" s="6"/>
    </row>
    <row r="8658" spans="1:1" ht="17" thickTop="1" thickBot="1">
      <c r="A8658" s="6"/>
    </row>
    <row r="8659" spans="1:1" ht="17" thickTop="1" thickBot="1">
      <c r="A8659" s="6"/>
    </row>
    <row r="8660" spans="1:1" ht="17" thickTop="1" thickBot="1">
      <c r="A8660" s="6"/>
    </row>
    <row r="8661" spans="1:1" ht="17" thickTop="1" thickBot="1">
      <c r="A8661" s="6"/>
    </row>
    <row r="8662" spans="1:1" ht="17" thickTop="1" thickBot="1">
      <c r="A8662" s="6"/>
    </row>
    <row r="8663" spans="1:1" ht="17" thickTop="1" thickBot="1">
      <c r="A8663" s="6"/>
    </row>
    <row r="8664" spans="1:1" ht="17" thickTop="1" thickBot="1">
      <c r="A8664" s="6"/>
    </row>
    <row r="8665" spans="1:1" ht="17" thickTop="1" thickBot="1">
      <c r="A8665" s="6"/>
    </row>
    <row r="8666" spans="1:1" ht="17" thickTop="1" thickBot="1">
      <c r="A8666" s="6"/>
    </row>
    <row r="8667" spans="1:1" ht="17" thickTop="1" thickBot="1">
      <c r="A8667" s="6"/>
    </row>
    <row r="8668" spans="1:1" ht="17" thickTop="1" thickBot="1">
      <c r="A8668" s="6"/>
    </row>
    <row r="8669" spans="1:1" ht="17" thickTop="1" thickBot="1">
      <c r="A8669" s="6"/>
    </row>
    <row r="8670" spans="1:1" ht="17" thickTop="1" thickBot="1">
      <c r="A8670" s="6"/>
    </row>
    <row r="8671" spans="1:1" ht="17" thickTop="1" thickBot="1">
      <c r="A8671" s="6"/>
    </row>
    <row r="8672" spans="1:1" ht="17" thickTop="1" thickBot="1">
      <c r="A8672" s="6"/>
    </row>
    <row r="8673" spans="1:1" ht="17" thickTop="1" thickBot="1">
      <c r="A8673" s="6"/>
    </row>
    <row r="8674" spans="1:1" ht="17" thickTop="1" thickBot="1">
      <c r="A8674" s="6"/>
    </row>
    <row r="8675" spans="1:1" ht="17" thickTop="1" thickBot="1">
      <c r="A8675" s="6"/>
    </row>
    <row r="8676" spans="1:1" ht="17" thickTop="1" thickBot="1">
      <c r="A8676" s="6"/>
    </row>
    <row r="8677" spans="1:1" ht="17" thickTop="1" thickBot="1">
      <c r="A8677" s="6"/>
    </row>
    <row r="8678" spans="1:1" ht="17" thickTop="1" thickBot="1">
      <c r="A8678" s="6"/>
    </row>
    <row r="8679" spans="1:1" ht="17" thickTop="1" thickBot="1">
      <c r="A8679" s="6"/>
    </row>
    <row r="8680" spans="1:1" ht="17" thickTop="1" thickBot="1">
      <c r="A8680" s="6"/>
    </row>
    <row r="8681" spans="1:1" ht="17" thickTop="1" thickBot="1">
      <c r="A8681" s="6"/>
    </row>
    <row r="8682" spans="1:1" ht="17" thickTop="1" thickBot="1">
      <c r="A8682" s="6"/>
    </row>
    <row r="8683" spans="1:1" ht="17" thickTop="1" thickBot="1">
      <c r="A8683" s="6"/>
    </row>
    <row r="8684" spans="1:1" ht="17" thickTop="1" thickBot="1">
      <c r="A8684" s="6"/>
    </row>
    <row r="8685" spans="1:1" ht="17" thickTop="1" thickBot="1">
      <c r="A8685" s="6"/>
    </row>
    <row r="8686" spans="1:1" ht="17" thickTop="1" thickBot="1">
      <c r="A8686" s="6"/>
    </row>
    <row r="8687" spans="1:1" ht="17" thickTop="1" thickBot="1">
      <c r="A8687" s="6"/>
    </row>
    <row r="8688" spans="1:1" ht="17" thickTop="1" thickBot="1">
      <c r="A8688" s="6"/>
    </row>
    <row r="8689" spans="1:1" ht="17" thickTop="1" thickBot="1">
      <c r="A8689" s="6"/>
    </row>
    <row r="8690" spans="1:1" ht="17" thickTop="1" thickBot="1">
      <c r="A8690" s="6"/>
    </row>
    <row r="8691" spans="1:1" ht="17" thickTop="1" thickBot="1">
      <c r="A8691" s="6"/>
    </row>
    <row r="8692" spans="1:1" ht="17" thickTop="1" thickBot="1">
      <c r="A8692" s="6"/>
    </row>
    <row r="8693" spans="1:1" ht="17" thickTop="1" thickBot="1">
      <c r="A8693" s="6"/>
    </row>
    <row r="8694" spans="1:1" ht="17" thickTop="1" thickBot="1">
      <c r="A8694" s="6"/>
    </row>
    <row r="8695" spans="1:1" ht="17" thickTop="1" thickBot="1">
      <c r="A8695" s="6"/>
    </row>
    <row r="8696" spans="1:1" ht="17" thickTop="1" thickBot="1">
      <c r="A8696" s="6"/>
    </row>
    <row r="8697" spans="1:1" ht="17" thickTop="1" thickBot="1">
      <c r="A8697" s="6"/>
    </row>
    <row r="8698" spans="1:1" ht="17" thickTop="1" thickBot="1">
      <c r="A8698" s="6"/>
    </row>
    <row r="8699" spans="1:1" ht="17" thickTop="1" thickBot="1">
      <c r="A8699" s="6"/>
    </row>
    <row r="8700" spans="1:1" ht="17" thickTop="1" thickBot="1">
      <c r="A8700" s="6"/>
    </row>
    <row r="8701" spans="1:1" ht="17" thickTop="1" thickBot="1">
      <c r="A8701" s="6"/>
    </row>
    <row r="8702" spans="1:1" ht="17" thickTop="1" thickBot="1">
      <c r="A8702" s="6"/>
    </row>
    <row r="8703" spans="1:1" ht="17" thickTop="1" thickBot="1">
      <c r="A8703" s="6"/>
    </row>
    <row r="8704" spans="1:1" ht="17" thickTop="1" thickBot="1">
      <c r="A8704" s="6"/>
    </row>
    <row r="8705" spans="1:1" ht="17" thickTop="1" thickBot="1">
      <c r="A8705" s="6"/>
    </row>
    <row r="8706" spans="1:1" ht="17" thickTop="1" thickBot="1">
      <c r="A8706" s="6"/>
    </row>
    <row r="8707" spans="1:1" ht="17" thickTop="1" thickBot="1">
      <c r="A8707" s="6"/>
    </row>
    <row r="8708" spans="1:1" ht="17" thickTop="1" thickBot="1">
      <c r="A8708" s="6"/>
    </row>
    <row r="8709" spans="1:1" ht="17" thickTop="1" thickBot="1">
      <c r="A8709" s="6"/>
    </row>
    <row r="8710" spans="1:1" ht="17" thickTop="1" thickBot="1">
      <c r="A8710" s="6"/>
    </row>
    <row r="8711" spans="1:1" ht="17" thickTop="1" thickBot="1">
      <c r="A8711" s="6"/>
    </row>
    <row r="8712" spans="1:1" ht="17" thickTop="1" thickBot="1">
      <c r="A8712" s="6"/>
    </row>
    <row r="8713" spans="1:1" ht="17" thickTop="1" thickBot="1">
      <c r="A8713" s="6"/>
    </row>
    <row r="8714" spans="1:1" ht="17" thickTop="1" thickBot="1">
      <c r="A8714" s="6"/>
    </row>
    <row r="8715" spans="1:1" ht="17" thickTop="1" thickBot="1">
      <c r="A8715" s="6"/>
    </row>
    <row r="8716" spans="1:1" ht="17" thickTop="1" thickBot="1">
      <c r="A8716" s="6"/>
    </row>
    <row r="8717" spans="1:1" ht="17" thickTop="1" thickBot="1">
      <c r="A8717" s="6"/>
    </row>
    <row r="8718" spans="1:1" ht="17" thickTop="1" thickBot="1">
      <c r="A8718" s="6"/>
    </row>
    <row r="8719" spans="1:1" ht="17" thickTop="1" thickBot="1">
      <c r="A8719" s="6"/>
    </row>
    <row r="8720" spans="1:1" ht="17" thickTop="1" thickBot="1">
      <c r="A8720" s="6"/>
    </row>
    <row r="8721" spans="1:1" ht="17" thickTop="1" thickBot="1">
      <c r="A8721" s="6"/>
    </row>
    <row r="8722" spans="1:1" ht="17" thickTop="1" thickBot="1">
      <c r="A8722" s="6"/>
    </row>
    <row r="8723" spans="1:1" ht="17" thickTop="1" thickBot="1">
      <c r="A8723" s="6"/>
    </row>
    <row r="8724" spans="1:1" ht="17" thickTop="1" thickBot="1">
      <c r="A8724" s="6"/>
    </row>
    <row r="8725" spans="1:1" ht="17" thickTop="1" thickBot="1">
      <c r="A8725" s="6"/>
    </row>
    <row r="8726" spans="1:1" ht="17" thickTop="1" thickBot="1">
      <c r="A8726" s="6"/>
    </row>
    <row r="8727" spans="1:1" ht="17" thickTop="1" thickBot="1">
      <c r="A8727" s="6"/>
    </row>
    <row r="8728" spans="1:1" ht="17" thickTop="1" thickBot="1">
      <c r="A8728" s="6"/>
    </row>
    <row r="8729" spans="1:1" ht="17" thickTop="1" thickBot="1">
      <c r="A8729" s="6"/>
    </row>
    <row r="8730" spans="1:1" ht="17" thickTop="1" thickBot="1">
      <c r="A8730" s="6"/>
    </row>
    <row r="8731" spans="1:1" ht="17" thickTop="1" thickBot="1">
      <c r="A8731" s="6"/>
    </row>
    <row r="8732" spans="1:1" ht="17" thickTop="1" thickBot="1">
      <c r="A8732" s="6"/>
    </row>
    <row r="8733" spans="1:1" ht="17" thickTop="1" thickBot="1">
      <c r="A8733" s="6"/>
    </row>
    <row r="8734" spans="1:1" ht="17" thickTop="1" thickBot="1">
      <c r="A8734" s="6"/>
    </row>
    <row r="8735" spans="1:1" ht="17" thickTop="1" thickBot="1">
      <c r="A8735" s="6"/>
    </row>
    <row r="8736" spans="1:1" ht="17" thickTop="1" thickBot="1">
      <c r="A8736" s="6"/>
    </row>
    <row r="8737" spans="1:1" ht="17" thickTop="1" thickBot="1">
      <c r="A8737" s="6"/>
    </row>
    <row r="8738" spans="1:1" ht="17" thickTop="1" thickBot="1">
      <c r="A8738" s="6"/>
    </row>
    <row r="8739" spans="1:1" ht="17" thickTop="1" thickBot="1">
      <c r="A8739" s="6"/>
    </row>
    <row r="8740" spans="1:1" ht="17" thickTop="1" thickBot="1">
      <c r="A8740" s="6"/>
    </row>
    <row r="8741" spans="1:1" ht="17" thickTop="1" thickBot="1">
      <c r="A8741" s="6"/>
    </row>
    <row r="8742" spans="1:1" ht="17" thickTop="1" thickBot="1">
      <c r="A8742" s="6"/>
    </row>
    <row r="8743" spans="1:1" ht="17" thickTop="1" thickBot="1">
      <c r="A8743" s="6"/>
    </row>
    <row r="8744" spans="1:1" ht="17" thickTop="1" thickBot="1">
      <c r="A8744" s="6"/>
    </row>
    <row r="8745" spans="1:1" ht="17" thickTop="1" thickBot="1">
      <c r="A8745" s="6"/>
    </row>
    <row r="8746" spans="1:1" ht="17" thickTop="1" thickBot="1">
      <c r="A8746" s="6"/>
    </row>
    <row r="8747" spans="1:1" ht="17" thickTop="1" thickBot="1">
      <c r="A8747" s="6"/>
    </row>
    <row r="8748" spans="1:1" ht="17" thickTop="1" thickBot="1">
      <c r="A8748" s="6"/>
    </row>
    <row r="8749" spans="1:1" ht="17" thickTop="1" thickBot="1">
      <c r="A8749" s="6"/>
    </row>
    <row r="8750" spans="1:1" ht="17" thickTop="1" thickBot="1">
      <c r="A8750" s="6"/>
    </row>
    <row r="8751" spans="1:1" ht="17" thickTop="1" thickBot="1">
      <c r="A8751" s="6"/>
    </row>
    <row r="8752" spans="1:1" ht="17" thickTop="1" thickBot="1">
      <c r="A8752" s="6"/>
    </row>
    <row r="8753" spans="1:1" ht="17" thickTop="1" thickBot="1">
      <c r="A8753" s="6"/>
    </row>
    <row r="8754" spans="1:1" ht="17" thickTop="1" thickBot="1">
      <c r="A8754" s="6"/>
    </row>
    <row r="8755" spans="1:1" ht="17" thickTop="1" thickBot="1">
      <c r="A8755" s="6"/>
    </row>
    <row r="8756" spans="1:1" ht="17" thickTop="1" thickBot="1">
      <c r="A8756" s="6"/>
    </row>
    <row r="8757" spans="1:1" ht="17" thickTop="1" thickBot="1">
      <c r="A8757" s="6"/>
    </row>
    <row r="8758" spans="1:1" ht="17" thickTop="1" thickBot="1">
      <c r="A8758" s="6"/>
    </row>
    <row r="8759" spans="1:1" ht="17" thickTop="1" thickBot="1">
      <c r="A8759" s="6"/>
    </row>
    <row r="8760" spans="1:1" ht="17" thickTop="1" thickBot="1">
      <c r="A8760" s="6"/>
    </row>
    <row r="8761" spans="1:1" ht="17" thickTop="1" thickBot="1">
      <c r="A8761" s="6"/>
    </row>
    <row r="8762" spans="1:1" ht="17" thickTop="1" thickBot="1">
      <c r="A8762" s="6"/>
    </row>
    <row r="8763" spans="1:1" ht="17" thickTop="1" thickBot="1">
      <c r="A8763" s="6"/>
    </row>
    <row r="8764" spans="1:1" ht="17" thickTop="1" thickBot="1">
      <c r="A8764" s="6"/>
    </row>
    <row r="8765" spans="1:1" ht="17" thickTop="1" thickBot="1">
      <c r="A8765" s="6"/>
    </row>
    <row r="8766" spans="1:1" ht="17" thickTop="1" thickBot="1">
      <c r="A8766" s="6"/>
    </row>
    <row r="8767" spans="1:1" ht="17" thickTop="1" thickBot="1">
      <c r="A8767" s="6"/>
    </row>
    <row r="8768" spans="1:1" ht="17" thickTop="1" thickBot="1">
      <c r="A8768" s="6"/>
    </row>
    <row r="8769" spans="1:1" ht="17" thickTop="1" thickBot="1">
      <c r="A8769" s="6"/>
    </row>
    <row r="8770" spans="1:1" ht="17" thickTop="1" thickBot="1">
      <c r="A8770" s="6"/>
    </row>
    <row r="8771" spans="1:1" ht="17" thickTop="1" thickBot="1">
      <c r="A8771" s="6"/>
    </row>
    <row r="8772" spans="1:1" ht="17" thickTop="1" thickBot="1">
      <c r="A8772" s="6"/>
    </row>
    <row r="8773" spans="1:1" ht="17" thickTop="1" thickBot="1">
      <c r="A8773" s="6"/>
    </row>
    <row r="8774" spans="1:1" ht="17" thickTop="1" thickBot="1">
      <c r="A8774" s="6"/>
    </row>
    <row r="8775" spans="1:1" ht="17" thickTop="1" thickBot="1">
      <c r="A8775" s="6"/>
    </row>
    <row r="8776" spans="1:1" ht="17" thickTop="1" thickBot="1">
      <c r="A8776" s="6"/>
    </row>
    <row r="8777" spans="1:1" ht="17" thickTop="1" thickBot="1">
      <c r="A8777" s="6"/>
    </row>
    <row r="8778" spans="1:1" ht="17" thickTop="1" thickBot="1">
      <c r="A8778" s="6"/>
    </row>
    <row r="8779" spans="1:1" ht="17" thickTop="1" thickBot="1">
      <c r="A8779" s="6"/>
    </row>
    <row r="8780" spans="1:1" ht="17" thickTop="1" thickBot="1">
      <c r="A8780" s="6"/>
    </row>
    <row r="8781" spans="1:1" ht="17" thickTop="1" thickBot="1">
      <c r="A8781" s="6"/>
    </row>
    <row r="8782" spans="1:1" ht="17" thickTop="1" thickBot="1">
      <c r="A8782" s="6"/>
    </row>
    <row r="8783" spans="1:1" ht="17" thickTop="1" thickBot="1">
      <c r="A8783" s="6"/>
    </row>
    <row r="8784" spans="1:1" ht="17" thickTop="1" thickBot="1">
      <c r="A8784" s="6"/>
    </row>
    <row r="8785" spans="1:1" ht="17" thickTop="1" thickBot="1">
      <c r="A8785" s="6"/>
    </row>
    <row r="8786" spans="1:1" ht="17" thickTop="1" thickBot="1">
      <c r="A8786" s="6"/>
    </row>
    <row r="8787" spans="1:1" ht="17" thickTop="1" thickBot="1">
      <c r="A8787" s="6"/>
    </row>
    <row r="8788" spans="1:1" ht="17" thickTop="1" thickBot="1">
      <c r="A8788" s="6"/>
    </row>
    <row r="8789" spans="1:1" ht="17" thickTop="1" thickBot="1">
      <c r="A8789" s="6"/>
    </row>
    <row r="8790" spans="1:1" ht="17" thickTop="1" thickBot="1">
      <c r="A8790" s="6"/>
    </row>
    <row r="8791" spans="1:1" ht="17" thickTop="1" thickBot="1">
      <c r="A8791" s="6"/>
    </row>
    <row r="8792" spans="1:1" ht="17" thickTop="1" thickBot="1">
      <c r="A8792" s="6"/>
    </row>
    <row r="8793" spans="1:1" ht="17" thickTop="1" thickBot="1">
      <c r="A8793" s="6"/>
    </row>
    <row r="8794" spans="1:1" ht="17" thickTop="1" thickBot="1">
      <c r="A8794" s="6"/>
    </row>
    <row r="8795" spans="1:1" ht="17" thickTop="1" thickBot="1">
      <c r="A8795" s="6"/>
    </row>
    <row r="8796" spans="1:1" ht="17" thickTop="1" thickBot="1">
      <c r="A8796" s="6"/>
    </row>
    <row r="8797" spans="1:1" ht="17" thickTop="1" thickBot="1">
      <c r="A8797" s="6"/>
    </row>
    <row r="8798" spans="1:1" ht="17" thickTop="1" thickBot="1">
      <c r="A8798" s="6"/>
    </row>
    <row r="8799" spans="1:1" ht="17" thickTop="1" thickBot="1">
      <c r="A8799" s="6"/>
    </row>
    <row r="8800" spans="1:1" ht="17" thickTop="1" thickBot="1">
      <c r="A8800" s="6"/>
    </row>
    <row r="8801" spans="1:1" ht="17" thickTop="1" thickBot="1">
      <c r="A8801" s="6"/>
    </row>
    <row r="8802" spans="1:1" ht="17" thickTop="1" thickBot="1">
      <c r="A8802" s="6"/>
    </row>
    <row r="8803" spans="1:1" ht="17" thickTop="1" thickBot="1">
      <c r="A8803" s="6"/>
    </row>
    <row r="8804" spans="1:1" ht="17" thickTop="1" thickBot="1">
      <c r="A8804" s="6"/>
    </row>
    <row r="8805" spans="1:1" ht="17" thickTop="1" thickBot="1">
      <c r="A8805" s="6"/>
    </row>
    <row r="8806" spans="1:1" ht="17" thickTop="1" thickBot="1">
      <c r="A8806" s="6"/>
    </row>
    <row r="8807" spans="1:1" ht="17" thickTop="1" thickBot="1">
      <c r="A8807" s="6"/>
    </row>
    <row r="8808" spans="1:1" ht="17" thickTop="1" thickBot="1">
      <c r="A8808" s="6"/>
    </row>
    <row r="8809" spans="1:1" ht="17" thickTop="1" thickBot="1">
      <c r="A8809" s="6"/>
    </row>
    <row r="8810" spans="1:1" ht="17" thickTop="1" thickBot="1">
      <c r="A8810" s="6"/>
    </row>
    <row r="8811" spans="1:1" ht="17" thickTop="1" thickBot="1">
      <c r="A8811" s="6"/>
    </row>
    <row r="8812" spans="1:1" ht="17" thickTop="1" thickBot="1">
      <c r="A8812" s="6"/>
    </row>
    <row r="8813" spans="1:1" ht="17" thickTop="1" thickBot="1">
      <c r="A8813" s="6"/>
    </row>
    <row r="8814" spans="1:1" ht="17" thickTop="1" thickBot="1">
      <c r="A8814" s="6"/>
    </row>
    <row r="8815" spans="1:1" ht="17" thickTop="1" thickBot="1">
      <c r="A8815" s="6"/>
    </row>
    <row r="8816" spans="1:1" ht="17" thickTop="1" thickBot="1">
      <c r="A8816" s="6"/>
    </row>
    <row r="8817" spans="1:1" ht="17" thickTop="1" thickBot="1">
      <c r="A8817" s="6"/>
    </row>
    <row r="8818" spans="1:1" ht="17" thickTop="1" thickBot="1">
      <c r="A8818" s="6"/>
    </row>
    <row r="8819" spans="1:1" ht="17" thickTop="1" thickBot="1">
      <c r="A8819" s="6"/>
    </row>
    <row r="8820" spans="1:1" ht="17" thickTop="1" thickBot="1">
      <c r="A8820" s="6"/>
    </row>
    <row r="8821" spans="1:1" ht="17" thickTop="1" thickBot="1">
      <c r="A8821" s="6"/>
    </row>
    <row r="8822" spans="1:1" ht="17" thickTop="1" thickBot="1">
      <c r="A8822" s="6"/>
    </row>
    <row r="8823" spans="1:1" ht="17" thickTop="1" thickBot="1">
      <c r="A8823" s="6"/>
    </row>
    <row r="8824" spans="1:1" ht="17" thickTop="1" thickBot="1">
      <c r="A8824" s="6"/>
    </row>
    <row r="8825" spans="1:1" ht="17" thickTop="1" thickBot="1">
      <c r="A8825" s="6"/>
    </row>
    <row r="8826" spans="1:1" ht="17" thickTop="1" thickBot="1">
      <c r="A8826" s="6"/>
    </row>
    <row r="8827" spans="1:1" ht="17" thickTop="1" thickBot="1">
      <c r="A8827" s="6"/>
    </row>
    <row r="8828" spans="1:1" ht="17" thickTop="1" thickBot="1">
      <c r="A8828" s="6"/>
    </row>
    <row r="8829" spans="1:1" ht="17" thickTop="1" thickBot="1">
      <c r="A8829" s="6"/>
    </row>
    <row r="8830" spans="1:1" ht="17" thickTop="1" thickBot="1">
      <c r="A8830" s="6"/>
    </row>
    <row r="8831" spans="1:1" ht="17" thickTop="1" thickBot="1">
      <c r="A8831" s="6"/>
    </row>
    <row r="8832" spans="1:1" ht="17" thickTop="1" thickBot="1">
      <c r="A8832" s="6"/>
    </row>
    <row r="8833" spans="1:1" ht="17" thickTop="1" thickBot="1">
      <c r="A8833" s="6"/>
    </row>
    <row r="8834" spans="1:1" ht="17" thickTop="1" thickBot="1">
      <c r="A8834" s="6"/>
    </row>
    <row r="8835" spans="1:1" ht="17" thickTop="1" thickBot="1">
      <c r="A8835" s="6"/>
    </row>
    <row r="8836" spans="1:1" ht="17" thickTop="1" thickBot="1">
      <c r="A8836" s="6"/>
    </row>
    <row r="8837" spans="1:1" ht="17" thickTop="1" thickBot="1">
      <c r="A8837" s="6"/>
    </row>
    <row r="8838" spans="1:1" ht="17" thickTop="1" thickBot="1">
      <c r="A8838" s="6"/>
    </row>
    <row r="8839" spans="1:1" ht="17" thickTop="1" thickBot="1">
      <c r="A8839" s="6"/>
    </row>
    <row r="8840" spans="1:1" ht="17" thickTop="1" thickBot="1">
      <c r="A8840" s="6"/>
    </row>
    <row r="8841" spans="1:1" ht="17" thickTop="1" thickBot="1">
      <c r="A8841" s="6"/>
    </row>
    <row r="8842" spans="1:1" ht="17" thickTop="1" thickBot="1">
      <c r="A8842" s="6"/>
    </row>
    <row r="8843" spans="1:1" ht="17" thickTop="1" thickBot="1">
      <c r="A8843" s="6"/>
    </row>
    <row r="8844" spans="1:1" ht="17" thickTop="1" thickBot="1">
      <c r="A8844" s="6"/>
    </row>
    <row r="8845" spans="1:1" ht="17" thickTop="1" thickBot="1">
      <c r="A8845" s="6"/>
    </row>
    <row r="8846" spans="1:1" ht="17" thickTop="1" thickBot="1">
      <c r="A8846" s="6"/>
    </row>
    <row r="8847" spans="1:1" ht="17" thickTop="1" thickBot="1">
      <c r="A8847" s="6"/>
    </row>
    <row r="8848" spans="1:1" ht="17" thickTop="1" thickBot="1">
      <c r="A8848" s="6"/>
    </row>
    <row r="8849" spans="1:1" ht="17" thickTop="1" thickBot="1">
      <c r="A8849" s="6"/>
    </row>
    <row r="8850" spans="1:1" ht="17" thickTop="1" thickBot="1">
      <c r="A8850" s="6"/>
    </row>
    <row r="8851" spans="1:1" ht="17" thickTop="1" thickBot="1">
      <c r="A8851" s="6"/>
    </row>
    <row r="8852" spans="1:1" ht="17" thickTop="1" thickBot="1">
      <c r="A8852" s="6"/>
    </row>
    <row r="8853" spans="1:1" ht="17" thickTop="1" thickBot="1">
      <c r="A8853" s="6"/>
    </row>
    <row r="8854" spans="1:1" ht="17" thickTop="1" thickBot="1">
      <c r="A8854" s="6"/>
    </row>
    <row r="8855" spans="1:1" ht="17" thickTop="1" thickBot="1">
      <c r="A8855" s="6"/>
    </row>
    <row r="8856" spans="1:1" ht="17" thickTop="1" thickBot="1">
      <c r="A8856" s="6"/>
    </row>
    <row r="8857" spans="1:1" ht="17" thickTop="1" thickBot="1">
      <c r="A8857" s="6"/>
    </row>
    <row r="8858" spans="1:1" ht="17" thickTop="1" thickBot="1">
      <c r="A8858" s="6"/>
    </row>
    <row r="8859" spans="1:1" ht="17" thickTop="1" thickBot="1">
      <c r="A8859" s="6"/>
    </row>
    <row r="8860" spans="1:1" ht="17" thickTop="1" thickBot="1">
      <c r="A8860" s="6"/>
    </row>
    <row r="8861" spans="1:1" ht="17" thickTop="1" thickBot="1">
      <c r="A8861" s="6"/>
    </row>
    <row r="8862" spans="1:1" ht="17" thickTop="1" thickBot="1">
      <c r="A8862" s="6"/>
    </row>
    <row r="8863" spans="1:1" ht="17" thickTop="1" thickBot="1">
      <c r="A8863" s="6"/>
    </row>
    <row r="8864" spans="1:1" ht="17" thickTop="1" thickBot="1">
      <c r="A8864" s="6"/>
    </row>
    <row r="8865" spans="1:1" ht="17" thickTop="1" thickBot="1">
      <c r="A8865" s="6"/>
    </row>
    <row r="8866" spans="1:1" ht="17" thickTop="1" thickBot="1">
      <c r="A8866" s="6"/>
    </row>
    <row r="8867" spans="1:1" ht="17" thickTop="1" thickBot="1">
      <c r="A8867" s="6"/>
    </row>
    <row r="8868" spans="1:1" ht="17" thickTop="1" thickBot="1">
      <c r="A8868" s="6"/>
    </row>
    <row r="8869" spans="1:1" ht="17" thickTop="1" thickBot="1">
      <c r="A8869" s="6"/>
    </row>
    <row r="8870" spans="1:1" ht="17" thickTop="1" thickBot="1">
      <c r="A8870" s="6"/>
    </row>
    <row r="8871" spans="1:1" ht="17" thickTop="1" thickBot="1">
      <c r="A8871" s="6"/>
    </row>
    <row r="8872" spans="1:1" ht="17" thickTop="1" thickBot="1">
      <c r="A8872" s="6"/>
    </row>
    <row r="8873" spans="1:1" ht="17" thickTop="1" thickBot="1">
      <c r="A8873" s="6"/>
    </row>
    <row r="8874" spans="1:1" ht="17" thickTop="1" thickBot="1">
      <c r="A8874" s="6"/>
    </row>
    <row r="8875" spans="1:1" ht="17" thickTop="1" thickBot="1">
      <c r="A8875" s="6"/>
    </row>
    <row r="8876" spans="1:1" ht="17" thickTop="1" thickBot="1">
      <c r="A8876" s="6"/>
    </row>
    <row r="8877" spans="1:1" ht="17" thickTop="1" thickBot="1">
      <c r="A8877" s="6"/>
    </row>
    <row r="8878" spans="1:1" ht="17" thickTop="1" thickBot="1">
      <c r="A8878" s="6"/>
    </row>
    <row r="8879" spans="1:1" ht="17" thickTop="1" thickBot="1">
      <c r="A8879" s="6"/>
    </row>
    <row r="8880" spans="1:1" ht="17" thickTop="1" thickBot="1">
      <c r="A8880" s="6"/>
    </row>
    <row r="8881" spans="1:1" ht="17" thickTop="1" thickBot="1">
      <c r="A8881" s="6"/>
    </row>
    <row r="8882" spans="1:1" ht="17" thickTop="1" thickBot="1">
      <c r="A8882" s="6"/>
    </row>
    <row r="8883" spans="1:1" ht="17" thickTop="1" thickBot="1">
      <c r="A8883" s="6"/>
    </row>
    <row r="8884" spans="1:1" ht="17" thickTop="1" thickBot="1">
      <c r="A8884" s="6"/>
    </row>
    <row r="8885" spans="1:1" ht="17" thickTop="1" thickBot="1">
      <c r="A8885" s="6"/>
    </row>
    <row r="8886" spans="1:1" ht="17" thickTop="1" thickBot="1">
      <c r="A8886" s="6"/>
    </row>
    <row r="8887" spans="1:1" ht="17" thickTop="1" thickBot="1">
      <c r="A8887" s="6"/>
    </row>
    <row r="8888" spans="1:1" ht="17" thickTop="1" thickBot="1">
      <c r="A8888" s="6"/>
    </row>
    <row r="8889" spans="1:1" ht="17" thickTop="1" thickBot="1">
      <c r="A8889" s="6"/>
    </row>
    <row r="8890" spans="1:1" ht="17" thickTop="1" thickBot="1">
      <c r="A8890" s="6"/>
    </row>
    <row r="8891" spans="1:1" ht="17" thickTop="1" thickBot="1">
      <c r="A8891" s="6"/>
    </row>
    <row r="8892" spans="1:1" ht="17" thickTop="1" thickBot="1">
      <c r="A8892" s="6"/>
    </row>
    <row r="8893" spans="1:1" ht="17" thickTop="1" thickBot="1">
      <c r="A8893" s="6"/>
    </row>
    <row r="8894" spans="1:1" ht="17" thickTop="1" thickBot="1">
      <c r="A8894" s="6"/>
    </row>
    <row r="8895" spans="1:1" ht="17" thickTop="1" thickBot="1">
      <c r="A8895" s="6"/>
    </row>
    <row r="8896" spans="1:1" ht="17" thickTop="1" thickBot="1">
      <c r="A8896" s="6"/>
    </row>
    <row r="8897" spans="1:1" ht="17" thickTop="1" thickBot="1">
      <c r="A8897" s="6"/>
    </row>
    <row r="8898" spans="1:1" ht="17" thickTop="1" thickBot="1">
      <c r="A8898" s="6"/>
    </row>
    <row r="8899" spans="1:1" ht="17" thickTop="1" thickBot="1">
      <c r="A8899" s="6"/>
    </row>
    <row r="8900" spans="1:1" ht="17" thickTop="1" thickBot="1">
      <c r="A8900" s="6"/>
    </row>
    <row r="8901" spans="1:1" ht="17" thickTop="1" thickBot="1">
      <c r="A8901" s="6"/>
    </row>
    <row r="8902" spans="1:1" ht="17" thickTop="1" thickBot="1">
      <c r="A8902" s="6"/>
    </row>
    <row r="8903" spans="1:1" ht="17" thickTop="1" thickBot="1">
      <c r="A8903" s="6"/>
    </row>
    <row r="8904" spans="1:1" ht="17" thickTop="1" thickBot="1">
      <c r="A8904" s="6"/>
    </row>
    <row r="8905" spans="1:1" ht="17" thickTop="1" thickBot="1">
      <c r="A8905" s="6"/>
    </row>
    <row r="8906" spans="1:1" ht="17" thickTop="1" thickBot="1">
      <c r="A8906" s="6"/>
    </row>
    <row r="8907" spans="1:1" ht="17" thickTop="1" thickBot="1">
      <c r="A8907" s="6"/>
    </row>
    <row r="8908" spans="1:1" ht="17" thickTop="1" thickBot="1">
      <c r="A8908" s="6"/>
    </row>
    <row r="8909" spans="1:1" ht="17" thickTop="1" thickBot="1">
      <c r="A8909" s="6"/>
    </row>
    <row r="8910" spans="1:1" ht="17" thickTop="1" thickBot="1">
      <c r="A8910" s="6"/>
    </row>
    <row r="8911" spans="1:1" ht="17" thickTop="1" thickBot="1">
      <c r="A8911" s="6"/>
    </row>
    <row r="8912" spans="1:1" ht="17" thickTop="1" thickBot="1">
      <c r="A8912" s="6"/>
    </row>
    <row r="8913" spans="1:1" ht="17" thickTop="1" thickBot="1">
      <c r="A8913" s="6"/>
    </row>
    <row r="8914" spans="1:1" ht="17" thickTop="1" thickBot="1">
      <c r="A8914" s="6"/>
    </row>
    <row r="8915" spans="1:1" ht="17" thickTop="1" thickBot="1">
      <c r="A8915" s="6"/>
    </row>
    <row r="8916" spans="1:1" ht="17" thickTop="1" thickBot="1">
      <c r="A8916" s="6"/>
    </row>
    <row r="8917" spans="1:1" ht="17" thickTop="1" thickBot="1">
      <c r="A8917" s="6"/>
    </row>
    <row r="8918" spans="1:1" ht="17" thickTop="1" thickBot="1">
      <c r="A8918" s="6"/>
    </row>
    <row r="8919" spans="1:1" ht="17" thickTop="1" thickBot="1">
      <c r="A8919" s="6"/>
    </row>
    <row r="8920" spans="1:1" ht="17" thickTop="1" thickBot="1">
      <c r="A8920" s="6"/>
    </row>
    <row r="8921" spans="1:1" ht="17" thickTop="1" thickBot="1">
      <c r="A8921" s="6"/>
    </row>
    <row r="8922" spans="1:1" ht="17" thickTop="1" thickBot="1">
      <c r="A8922" s="6"/>
    </row>
    <row r="8923" spans="1:1" ht="17" thickTop="1" thickBot="1">
      <c r="A8923" s="6"/>
    </row>
    <row r="8924" spans="1:1" ht="17" thickTop="1" thickBot="1">
      <c r="A8924" s="6"/>
    </row>
    <row r="8925" spans="1:1" ht="17" thickTop="1" thickBot="1">
      <c r="A8925" s="6"/>
    </row>
    <row r="8926" spans="1:1" ht="17" thickTop="1" thickBot="1">
      <c r="A8926" s="6"/>
    </row>
    <row r="8927" spans="1:1" ht="17" thickTop="1" thickBot="1">
      <c r="A8927" s="6"/>
    </row>
    <row r="8928" spans="1:1" ht="17" thickTop="1" thickBot="1">
      <c r="A8928" s="6"/>
    </row>
    <row r="8929" spans="1:1" ht="17" thickTop="1" thickBot="1">
      <c r="A8929" s="6"/>
    </row>
    <row r="8930" spans="1:1" ht="17" thickTop="1" thickBot="1">
      <c r="A8930" s="6"/>
    </row>
    <row r="8931" spans="1:1" ht="17" thickTop="1" thickBot="1">
      <c r="A8931" s="6"/>
    </row>
    <row r="8932" spans="1:1" ht="17" thickTop="1" thickBot="1">
      <c r="A8932" s="6"/>
    </row>
    <row r="8933" spans="1:1" ht="17" thickTop="1" thickBot="1">
      <c r="A8933" s="6"/>
    </row>
    <row r="8934" spans="1:1" ht="17" thickTop="1" thickBot="1">
      <c r="A8934" s="6"/>
    </row>
    <row r="8935" spans="1:1" ht="17" thickTop="1" thickBot="1">
      <c r="A8935" s="6"/>
    </row>
    <row r="8936" spans="1:1" ht="17" thickTop="1" thickBot="1">
      <c r="A8936" s="6"/>
    </row>
    <row r="8937" spans="1:1" ht="17" thickTop="1" thickBot="1">
      <c r="A8937" s="6"/>
    </row>
    <row r="8938" spans="1:1" ht="17" thickTop="1" thickBot="1">
      <c r="A8938" s="6"/>
    </row>
    <row r="8939" spans="1:1" ht="17" thickTop="1" thickBot="1">
      <c r="A8939" s="6"/>
    </row>
    <row r="8940" spans="1:1" ht="17" thickTop="1" thickBot="1">
      <c r="A8940" s="6"/>
    </row>
    <row r="8941" spans="1:1" ht="17" thickTop="1" thickBot="1">
      <c r="A8941" s="6"/>
    </row>
    <row r="8942" spans="1:1" ht="17" thickTop="1" thickBot="1">
      <c r="A8942" s="6"/>
    </row>
    <row r="8943" spans="1:1" ht="17" thickTop="1" thickBot="1">
      <c r="A8943" s="6"/>
    </row>
    <row r="8944" spans="1:1" ht="17" thickTop="1" thickBot="1">
      <c r="A8944" s="6"/>
    </row>
    <row r="8945" spans="1:1" ht="17" thickTop="1" thickBot="1">
      <c r="A8945" s="6"/>
    </row>
    <row r="8946" spans="1:1" ht="17" thickTop="1" thickBot="1">
      <c r="A8946" s="6"/>
    </row>
    <row r="8947" spans="1:1" ht="17" thickTop="1" thickBot="1">
      <c r="A8947" s="6"/>
    </row>
    <row r="8948" spans="1:1" ht="17" thickTop="1" thickBot="1">
      <c r="A8948" s="6"/>
    </row>
    <row r="8949" spans="1:1" ht="17" thickTop="1" thickBot="1">
      <c r="A8949" s="6"/>
    </row>
    <row r="8950" spans="1:1" ht="17" thickTop="1" thickBot="1">
      <c r="A8950" s="6"/>
    </row>
    <row r="8951" spans="1:1" ht="17" thickTop="1" thickBot="1">
      <c r="A8951" s="6"/>
    </row>
    <row r="8952" spans="1:1" ht="17" thickTop="1" thickBot="1">
      <c r="A8952" s="6"/>
    </row>
    <row r="8953" spans="1:1" ht="17" thickTop="1" thickBot="1">
      <c r="A8953" s="6"/>
    </row>
    <row r="8954" spans="1:1" ht="17" thickTop="1" thickBot="1">
      <c r="A8954" s="6"/>
    </row>
    <row r="8955" spans="1:1" ht="17" thickTop="1" thickBot="1">
      <c r="A8955" s="6"/>
    </row>
    <row r="8956" spans="1:1" ht="17" thickTop="1" thickBot="1">
      <c r="A8956" s="6"/>
    </row>
    <row r="8957" spans="1:1" ht="17" thickTop="1" thickBot="1">
      <c r="A8957" s="6"/>
    </row>
    <row r="8958" spans="1:1" ht="17" thickTop="1" thickBot="1">
      <c r="A8958" s="6"/>
    </row>
    <row r="8959" spans="1:1" ht="17" thickTop="1" thickBot="1">
      <c r="A8959" s="6"/>
    </row>
    <row r="8960" spans="1:1" ht="17" thickTop="1" thickBot="1">
      <c r="A8960" s="6"/>
    </row>
    <row r="8961" spans="1:1" ht="17" thickTop="1" thickBot="1">
      <c r="A8961" s="6"/>
    </row>
    <row r="8962" spans="1:1" ht="17" thickTop="1" thickBot="1">
      <c r="A8962" s="6"/>
    </row>
    <row r="8963" spans="1:1" ht="17" thickTop="1" thickBot="1">
      <c r="A8963" s="6"/>
    </row>
    <row r="8964" spans="1:1" ht="17" thickTop="1" thickBot="1">
      <c r="A8964" s="6"/>
    </row>
    <row r="8965" spans="1:1" ht="17" thickTop="1" thickBot="1">
      <c r="A8965" s="6"/>
    </row>
    <row r="8966" spans="1:1" ht="17" thickTop="1" thickBot="1">
      <c r="A8966" s="6"/>
    </row>
    <row r="8967" spans="1:1" ht="17" thickTop="1" thickBot="1">
      <c r="A8967" s="6"/>
    </row>
    <row r="8968" spans="1:1" ht="17" thickTop="1" thickBot="1">
      <c r="A8968" s="6"/>
    </row>
    <row r="8969" spans="1:1" ht="17" thickTop="1" thickBot="1">
      <c r="A8969" s="6"/>
    </row>
    <row r="8970" spans="1:1" ht="17" thickTop="1" thickBot="1">
      <c r="A8970" s="6"/>
    </row>
    <row r="8971" spans="1:1" ht="17" thickTop="1" thickBot="1">
      <c r="A8971" s="6"/>
    </row>
    <row r="8972" spans="1:1" ht="17" thickTop="1" thickBot="1">
      <c r="A8972" s="6"/>
    </row>
    <row r="8973" spans="1:1" ht="17" thickTop="1" thickBot="1">
      <c r="A8973" s="6"/>
    </row>
    <row r="8974" spans="1:1" ht="17" thickTop="1" thickBot="1">
      <c r="A8974" s="6"/>
    </row>
    <row r="8975" spans="1:1" ht="17" thickTop="1" thickBot="1">
      <c r="A8975" s="6"/>
    </row>
    <row r="8976" spans="1:1" ht="17" thickTop="1" thickBot="1">
      <c r="A8976" s="6"/>
    </row>
    <row r="8977" spans="1:1" ht="17" thickTop="1" thickBot="1">
      <c r="A8977" s="6"/>
    </row>
    <row r="8978" spans="1:1" ht="17" thickTop="1" thickBot="1">
      <c r="A8978" s="6"/>
    </row>
    <row r="8979" spans="1:1" ht="17" thickTop="1" thickBot="1">
      <c r="A8979" s="6"/>
    </row>
    <row r="8980" spans="1:1" ht="17" thickTop="1" thickBot="1">
      <c r="A8980" s="6"/>
    </row>
    <row r="8981" spans="1:1" ht="17" thickTop="1" thickBot="1">
      <c r="A8981" s="6"/>
    </row>
    <row r="8982" spans="1:1" ht="17" thickTop="1" thickBot="1">
      <c r="A8982" s="6"/>
    </row>
    <row r="8983" spans="1:1" ht="17" thickTop="1" thickBot="1">
      <c r="A8983" s="6"/>
    </row>
    <row r="8984" spans="1:1" ht="17" thickTop="1" thickBot="1">
      <c r="A8984" s="6"/>
    </row>
    <row r="8985" spans="1:1" ht="17" thickTop="1" thickBot="1">
      <c r="A8985" s="6"/>
    </row>
    <row r="8986" spans="1:1" ht="17" thickTop="1" thickBot="1">
      <c r="A8986" s="6"/>
    </row>
    <row r="8987" spans="1:1" ht="17" thickTop="1" thickBot="1">
      <c r="A8987" s="6"/>
    </row>
    <row r="8988" spans="1:1" ht="17" thickTop="1" thickBot="1">
      <c r="A8988" s="6"/>
    </row>
    <row r="8989" spans="1:1" ht="17" thickTop="1" thickBot="1">
      <c r="A8989" s="6"/>
    </row>
    <row r="8990" spans="1:1" ht="17" thickTop="1" thickBot="1">
      <c r="A8990" s="6"/>
    </row>
    <row r="8991" spans="1:1" ht="17" thickTop="1" thickBot="1">
      <c r="A8991" s="6"/>
    </row>
    <row r="8992" spans="1:1" ht="17" thickTop="1" thickBot="1">
      <c r="A8992" s="6"/>
    </row>
    <row r="8993" spans="1:1" ht="17" thickTop="1" thickBot="1">
      <c r="A8993" s="6"/>
    </row>
    <row r="8994" spans="1:1" ht="17" thickTop="1" thickBot="1">
      <c r="A8994" s="6"/>
    </row>
    <row r="8995" spans="1:1" ht="17" thickTop="1" thickBot="1">
      <c r="A8995" s="6"/>
    </row>
    <row r="8996" spans="1:1" ht="17" thickTop="1" thickBot="1">
      <c r="A8996" s="6"/>
    </row>
    <row r="8997" spans="1:1" ht="17" thickTop="1" thickBot="1">
      <c r="A8997" s="6"/>
    </row>
    <row r="8998" spans="1:1" ht="17" thickTop="1" thickBot="1">
      <c r="A8998" s="6"/>
    </row>
    <row r="8999" spans="1:1" ht="17" thickTop="1" thickBot="1">
      <c r="A8999" s="6"/>
    </row>
    <row r="9000" spans="1:1" ht="17" thickTop="1" thickBot="1">
      <c r="A9000" s="6"/>
    </row>
    <row r="9001" spans="1:1" ht="17" thickTop="1" thickBot="1">
      <c r="A9001" s="6"/>
    </row>
    <row r="9002" spans="1:1" ht="17" thickTop="1" thickBot="1">
      <c r="A9002" s="6"/>
    </row>
    <row r="9003" spans="1:1" ht="17" thickTop="1" thickBot="1">
      <c r="A9003" s="6"/>
    </row>
    <row r="9004" spans="1:1" ht="17" thickTop="1" thickBot="1">
      <c r="A9004" s="6"/>
    </row>
    <row r="9005" spans="1:1" ht="17" thickTop="1" thickBot="1">
      <c r="A9005" s="6"/>
    </row>
    <row r="9006" spans="1:1" ht="17" thickTop="1" thickBot="1">
      <c r="A9006" s="6"/>
    </row>
    <row r="9007" spans="1:1" ht="17" thickTop="1" thickBot="1">
      <c r="A9007" s="6"/>
    </row>
    <row r="9008" spans="1:1" ht="17" thickTop="1" thickBot="1">
      <c r="A9008" s="6"/>
    </row>
    <row r="9009" spans="1:1" ht="17" thickTop="1" thickBot="1">
      <c r="A9009" s="6"/>
    </row>
    <row r="9010" spans="1:1" ht="17" thickTop="1" thickBot="1">
      <c r="A9010" s="6"/>
    </row>
    <row r="9011" spans="1:1" ht="17" thickTop="1" thickBot="1">
      <c r="A9011" s="6"/>
    </row>
    <row r="9012" spans="1:1" ht="17" thickTop="1" thickBot="1">
      <c r="A9012" s="6"/>
    </row>
    <row r="9013" spans="1:1" ht="17" thickTop="1" thickBot="1">
      <c r="A9013" s="6"/>
    </row>
    <row r="9014" spans="1:1" ht="17" thickTop="1" thickBot="1">
      <c r="A9014" s="6"/>
    </row>
    <row r="9015" spans="1:1" ht="17" thickTop="1" thickBot="1">
      <c r="A9015" s="6"/>
    </row>
    <row r="9016" spans="1:1" ht="17" thickTop="1" thickBot="1">
      <c r="A9016" s="6"/>
    </row>
    <row r="9017" spans="1:1" ht="17" thickTop="1" thickBot="1">
      <c r="A9017" s="6"/>
    </row>
    <row r="9018" spans="1:1" ht="17" thickTop="1" thickBot="1">
      <c r="A9018" s="6"/>
    </row>
    <row r="9019" spans="1:1" ht="17" thickTop="1" thickBot="1">
      <c r="A9019" s="6"/>
    </row>
    <row r="9020" spans="1:1" ht="17" thickTop="1" thickBot="1">
      <c r="A9020" s="6"/>
    </row>
    <row r="9021" spans="1:1" ht="17" thickTop="1" thickBot="1">
      <c r="A9021" s="6"/>
    </row>
    <row r="9022" spans="1:1" ht="17" thickTop="1" thickBot="1">
      <c r="A9022" s="6"/>
    </row>
    <row r="9023" spans="1:1" ht="17" thickTop="1" thickBot="1">
      <c r="A9023" s="6"/>
    </row>
    <row r="9024" spans="1:1" ht="17" thickTop="1" thickBot="1">
      <c r="A9024" s="6"/>
    </row>
    <row r="9025" spans="1:1" ht="17" thickTop="1" thickBot="1">
      <c r="A9025" s="6"/>
    </row>
    <row r="9026" spans="1:1" ht="17" thickTop="1" thickBot="1">
      <c r="A9026" s="6"/>
    </row>
    <row r="9027" spans="1:1" ht="17" thickTop="1" thickBot="1">
      <c r="A9027" s="6"/>
    </row>
    <row r="9028" spans="1:1" ht="17" thickTop="1" thickBot="1">
      <c r="A9028" s="6"/>
    </row>
    <row r="9029" spans="1:1" ht="17" thickTop="1" thickBot="1">
      <c r="A9029" s="6"/>
    </row>
    <row r="9030" spans="1:1" ht="17" thickTop="1" thickBot="1">
      <c r="A9030" s="6"/>
    </row>
    <row r="9031" spans="1:1" ht="17" thickTop="1" thickBot="1">
      <c r="A9031" s="6"/>
    </row>
    <row r="9032" spans="1:1" ht="17" thickTop="1" thickBot="1">
      <c r="A9032" s="6"/>
    </row>
    <row r="9033" spans="1:1" ht="17" thickTop="1" thickBot="1">
      <c r="A9033" s="6"/>
    </row>
    <row r="9034" spans="1:1" ht="17" thickTop="1" thickBot="1">
      <c r="A9034" s="6"/>
    </row>
    <row r="9035" spans="1:1" ht="17" thickTop="1" thickBot="1">
      <c r="A9035" s="6"/>
    </row>
    <row r="9036" spans="1:1" ht="17" thickTop="1" thickBot="1">
      <c r="A9036" s="6"/>
    </row>
    <row r="9037" spans="1:1" ht="17" thickTop="1" thickBot="1">
      <c r="A9037" s="6"/>
    </row>
    <row r="9038" spans="1:1" ht="17" thickTop="1" thickBot="1">
      <c r="A9038" s="6"/>
    </row>
    <row r="9039" spans="1:1" ht="17" thickTop="1" thickBot="1">
      <c r="A9039" s="6"/>
    </row>
    <row r="9040" spans="1:1" ht="17" thickTop="1" thickBot="1">
      <c r="A9040" s="6"/>
    </row>
    <row r="9041" spans="1:1" ht="17" thickTop="1" thickBot="1">
      <c r="A9041" s="6"/>
    </row>
    <row r="9042" spans="1:1" ht="17" thickTop="1" thickBot="1">
      <c r="A9042" s="6"/>
    </row>
    <row r="9043" spans="1:1" ht="17" thickTop="1" thickBot="1">
      <c r="A9043" s="6"/>
    </row>
    <row r="9044" spans="1:1" ht="17" thickTop="1" thickBot="1">
      <c r="A9044" s="6"/>
    </row>
    <row r="9045" spans="1:1" ht="17" thickTop="1" thickBot="1">
      <c r="A9045" s="6"/>
    </row>
    <row r="9046" spans="1:1" ht="17" thickTop="1" thickBot="1">
      <c r="A9046" s="6"/>
    </row>
    <row r="9047" spans="1:1" ht="17" thickTop="1" thickBot="1">
      <c r="A9047" s="6"/>
    </row>
    <row r="9048" spans="1:1" ht="17" thickTop="1" thickBot="1">
      <c r="A9048" s="6"/>
    </row>
    <row r="9049" spans="1:1" ht="17" thickTop="1" thickBot="1">
      <c r="A9049" s="6"/>
    </row>
    <row r="9050" spans="1:1" ht="17" thickTop="1" thickBot="1">
      <c r="A9050" s="6"/>
    </row>
    <row r="9051" spans="1:1" ht="17" thickTop="1" thickBot="1">
      <c r="A9051" s="6"/>
    </row>
    <row r="9052" spans="1:1" ht="17" thickTop="1" thickBot="1">
      <c r="A9052" s="6"/>
    </row>
    <row r="9053" spans="1:1" ht="17" thickTop="1" thickBot="1">
      <c r="A9053" s="6"/>
    </row>
    <row r="9054" spans="1:1" ht="17" thickTop="1" thickBot="1">
      <c r="A9054" s="6"/>
    </row>
    <row r="9055" spans="1:1" ht="17" thickTop="1" thickBot="1">
      <c r="A9055" s="6"/>
    </row>
    <row r="9056" spans="1:1" ht="17" thickTop="1" thickBot="1">
      <c r="A9056" s="6"/>
    </row>
    <row r="9057" spans="1:1" ht="17" thickTop="1" thickBot="1">
      <c r="A9057" s="6"/>
    </row>
    <row r="9058" spans="1:1" ht="17" thickTop="1" thickBot="1">
      <c r="A9058" s="6"/>
    </row>
    <row r="9059" spans="1:1" ht="17" thickTop="1" thickBot="1">
      <c r="A9059" s="6"/>
    </row>
    <row r="9060" spans="1:1" ht="17" thickTop="1" thickBot="1">
      <c r="A9060" s="6"/>
    </row>
    <row r="9061" spans="1:1" ht="17" thickTop="1" thickBot="1">
      <c r="A9061" s="6"/>
    </row>
    <row r="9062" spans="1:1" ht="17" thickTop="1" thickBot="1">
      <c r="A9062" s="6"/>
    </row>
    <row r="9063" spans="1:1" ht="17" thickTop="1" thickBot="1">
      <c r="A9063" s="6"/>
    </row>
    <row r="9064" spans="1:1" ht="17" thickTop="1" thickBot="1">
      <c r="A9064" s="6"/>
    </row>
    <row r="9065" spans="1:1" ht="17" thickTop="1" thickBot="1">
      <c r="A9065" s="6"/>
    </row>
    <row r="9066" spans="1:1" ht="17" thickTop="1" thickBot="1">
      <c r="A9066" s="6"/>
    </row>
    <row r="9067" spans="1:1" ht="17" thickTop="1" thickBot="1">
      <c r="A9067" s="6"/>
    </row>
    <row r="9068" spans="1:1" ht="17" thickTop="1" thickBot="1">
      <c r="A9068" s="6"/>
    </row>
    <row r="9069" spans="1:1" ht="17" thickTop="1" thickBot="1">
      <c r="A9069" s="6"/>
    </row>
    <row r="9070" spans="1:1" ht="17" thickTop="1" thickBot="1">
      <c r="A9070" s="6"/>
    </row>
    <row r="9071" spans="1:1" ht="17" thickTop="1" thickBot="1">
      <c r="A9071" s="6"/>
    </row>
    <row r="9072" spans="1:1" ht="17" thickTop="1" thickBot="1">
      <c r="A9072" s="6"/>
    </row>
    <row r="9073" spans="1:1" ht="17" thickTop="1" thickBot="1">
      <c r="A9073" s="6"/>
    </row>
    <row r="9074" spans="1:1" ht="17" thickTop="1" thickBot="1">
      <c r="A9074" s="6"/>
    </row>
    <row r="9075" spans="1:1" ht="17" thickTop="1" thickBot="1">
      <c r="A9075" s="6"/>
    </row>
    <row r="9076" spans="1:1" ht="17" thickTop="1" thickBot="1">
      <c r="A9076" s="6"/>
    </row>
    <row r="9077" spans="1:1" ht="17" thickTop="1" thickBot="1">
      <c r="A9077" s="6"/>
    </row>
    <row r="9078" spans="1:1" ht="17" thickTop="1" thickBot="1">
      <c r="A9078" s="6"/>
    </row>
    <row r="9079" spans="1:1" ht="17" thickTop="1" thickBot="1">
      <c r="A9079" s="6"/>
    </row>
    <row r="9080" spans="1:1" ht="17" thickTop="1" thickBot="1">
      <c r="A9080" s="6"/>
    </row>
    <row r="9081" spans="1:1" ht="17" thickTop="1" thickBot="1">
      <c r="A9081" s="6"/>
    </row>
    <row r="9082" spans="1:1" ht="17" thickTop="1" thickBot="1">
      <c r="A9082" s="6"/>
    </row>
    <row r="9083" spans="1:1" ht="17" thickTop="1" thickBot="1">
      <c r="A9083" s="6"/>
    </row>
    <row r="9084" spans="1:1" ht="17" thickTop="1" thickBot="1">
      <c r="A9084" s="6"/>
    </row>
    <row r="9085" spans="1:1" ht="17" thickTop="1" thickBot="1">
      <c r="A9085" s="6"/>
    </row>
    <row r="9086" spans="1:1" ht="17" thickTop="1" thickBot="1">
      <c r="A9086" s="6"/>
    </row>
    <row r="9087" spans="1:1" ht="17" thickTop="1" thickBot="1">
      <c r="A9087" s="6"/>
    </row>
    <row r="9088" spans="1:1" ht="17" thickTop="1" thickBot="1">
      <c r="A9088" s="6"/>
    </row>
    <row r="9089" spans="1:1" ht="17" thickTop="1" thickBot="1">
      <c r="A9089" s="6"/>
    </row>
    <row r="9090" spans="1:1" ht="17" thickTop="1" thickBot="1">
      <c r="A9090" s="6"/>
    </row>
    <row r="9091" spans="1:1" ht="17" thickTop="1" thickBot="1">
      <c r="A9091" s="6"/>
    </row>
    <row r="9092" spans="1:1" ht="17" thickTop="1" thickBot="1">
      <c r="A9092" s="6"/>
    </row>
    <row r="9093" spans="1:1" ht="17" thickTop="1" thickBot="1">
      <c r="A9093" s="6"/>
    </row>
    <row r="9094" spans="1:1" ht="17" thickTop="1" thickBot="1">
      <c r="A9094" s="6"/>
    </row>
    <row r="9095" spans="1:1" ht="17" thickTop="1" thickBot="1">
      <c r="A9095" s="6"/>
    </row>
    <row r="9096" spans="1:1" ht="17" thickTop="1" thickBot="1">
      <c r="A9096" s="6"/>
    </row>
    <row r="9097" spans="1:1" ht="17" thickTop="1" thickBot="1">
      <c r="A9097" s="6"/>
    </row>
    <row r="9098" spans="1:1" ht="17" thickTop="1" thickBot="1">
      <c r="A9098" s="6"/>
    </row>
    <row r="9099" spans="1:1" ht="17" thickTop="1" thickBot="1">
      <c r="A9099" s="6"/>
    </row>
    <row r="9100" spans="1:1" ht="17" thickTop="1" thickBot="1">
      <c r="A9100" s="6"/>
    </row>
    <row r="9101" spans="1:1" ht="17" thickTop="1" thickBot="1">
      <c r="A9101" s="6"/>
    </row>
    <row r="9102" spans="1:1" ht="17" thickTop="1" thickBot="1">
      <c r="A9102" s="6"/>
    </row>
    <row r="9103" spans="1:1" ht="17" thickTop="1" thickBot="1">
      <c r="A9103" s="6"/>
    </row>
    <row r="9104" spans="1:1" ht="17" thickTop="1" thickBot="1">
      <c r="A9104" s="6"/>
    </row>
    <row r="9105" spans="1:1" ht="17" thickTop="1" thickBot="1">
      <c r="A9105" s="6"/>
    </row>
    <row r="9106" spans="1:1" ht="17" thickTop="1" thickBot="1">
      <c r="A9106" s="6"/>
    </row>
    <row r="9107" spans="1:1" ht="17" thickTop="1" thickBot="1">
      <c r="A9107" s="6"/>
    </row>
    <row r="9108" spans="1:1" ht="17" thickTop="1" thickBot="1">
      <c r="A9108" s="6"/>
    </row>
    <row r="9109" spans="1:1" ht="17" thickTop="1" thickBot="1">
      <c r="A9109" s="6"/>
    </row>
    <row r="9110" spans="1:1" ht="17" thickTop="1" thickBot="1">
      <c r="A9110" s="6"/>
    </row>
    <row r="9111" spans="1:1" ht="17" thickTop="1" thickBot="1">
      <c r="A9111" s="6"/>
    </row>
    <row r="9112" spans="1:1" ht="17" thickTop="1" thickBot="1">
      <c r="A9112" s="6"/>
    </row>
    <row r="9113" spans="1:1" ht="17" thickTop="1" thickBot="1">
      <c r="A9113" s="6"/>
    </row>
    <row r="9114" spans="1:1" ht="17" thickTop="1" thickBot="1">
      <c r="A9114" s="6"/>
    </row>
    <row r="9115" spans="1:1" ht="17" thickTop="1" thickBot="1">
      <c r="A9115" s="6"/>
    </row>
    <row r="9116" spans="1:1" ht="17" thickTop="1" thickBot="1">
      <c r="A9116" s="6"/>
    </row>
    <row r="9117" spans="1:1" ht="17" thickTop="1" thickBot="1">
      <c r="A9117" s="6"/>
    </row>
    <row r="9118" spans="1:1" ht="17" thickTop="1" thickBot="1">
      <c r="A9118" s="6"/>
    </row>
    <row r="9119" spans="1:1" ht="17" thickTop="1" thickBot="1">
      <c r="A9119" s="6"/>
    </row>
    <row r="9120" spans="1:1" ht="17" thickTop="1" thickBot="1">
      <c r="A9120" s="6"/>
    </row>
    <row r="9121" spans="1:1" ht="17" thickTop="1" thickBot="1">
      <c r="A9121" s="6"/>
    </row>
    <row r="9122" spans="1:1" ht="17" thickTop="1" thickBot="1">
      <c r="A9122" s="6"/>
    </row>
    <row r="9123" spans="1:1" ht="17" thickTop="1" thickBot="1">
      <c r="A9123" s="6"/>
    </row>
    <row r="9124" spans="1:1" ht="17" thickTop="1" thickBot="1">
      <c r="A9124" s="6"/>
    </row>
    <row r="9125" spans="1:1" ht="17" thickTop="1" thickBot="1">
      <c r="A9125" s="6"/>
    </row>
    <row r="9126" spans="1:1" ht="17" thickTop="1" thickBot="1">
      <c r="A9126" s="6"/>
    </row>
    <row r="9127" spans="1:1" ht="17" thickTop="1" thickBot="1">
      <c r="A9127" s="6"/>
    </row>
    <row r="9128" spans="1:1" ht="17" thickTop="1" thickBot="1">
      <c r="A9128" s="6"/>
    </row>
    <row r="9129" spans="1:1" ht="17" thickTop="1" thickBot="1">
      <c r="A9129" s="6"/>
    </row>
    <row r="9130" spans="1:1" ht="17" thickTop="1" thickBot="1">
      <c r="A9130" s="6"/>
    </row>
    <row r="9131" spans="1:1" ht="17" thickTop="1" thickBot="1">
      <c r="A9131" s="6"/>
    </row>
    <row r="9132" spans="1:1" ht="17" thickTop="1" thickBot="1">
      <c r="A9132" s="6"/>
    </row>
    <row r="9133" spans="1:1" ht="17" thickTop="1" thickBot="1">
      <c r="A9133" s="6"/>
    </row>
    <row r="9134" spans="1:1" ht="17" thickTop="1" thickBot="1">
      <c r="A9134" s="6"/>
    </row>
    <row r="9135" spans="1:1" ht="17" thickTop="1" thickBot="1">
      <c r="A9135" s="6"/>
    </row>
    <row r="9136" spans="1:1" ht="17" thickTop="1" thickBot="1">
      <c r="A9136" s="6"/>
    </row>
    <row r="9137" spans="1:1" ht="17" thickTop="1" thickBot="1">
      <c r="A9137" s="6"/>
    </row>
    <row r="9138" spans="1:1" ht="17" thickTop="1" thickBot="1">
      <c r="A9138" s="6"/>
    </row>
    <row r="9139" spans="1:1" ht="17" thickTop="1" thickBot="1">
      <c r="A9139" s="6"/>
    </row>
    <row r="9140" spans="1:1" ht="17" thickTop="1" thickBot="1">
      <c r="A9140" s="6"/>
    </row>
    <row r="9141" spans="1:1" ht="17" thickTop="1" thickBot="1">
      <c r="A9141" s="6"/>
    </row>
    <row r="9142" spans="1:1" ht="17" thickTop="1" thickBot="1">
      <c r="A9142" s="6"/>
    </row>
    <row r="9143" spans="1:1" ht="17" thickTop="1" thickBot="1">
      <c r="A9143" s="6"/>
    </row>
    <row r="9144" spans="1:1" ht="17" thickTop="1" thickBot="1">
      <c r="A9144" s="6"/>
    </row>
    <row r="9145" spans="1:1" ht="17" thickTop="1" thickBot="1">
      <c r="A9145" s="6"/>
    </row>
    <row r="9146" spans="1:1" ht="17" thickTop="1" thickBot="1">
      <c r="A9146" s="6"/>
    </row>
    <row r="9147" spans="1:1" ht="17" thickTop="1" thickBot="1">
      <c r="A9147" s="6"/>
    </row>
    <row r="9148" spans="1:1" ht="17" thickTop="1" thickBot="1">
      <c r="A9148" s="6"/>
    </row>
    <row r="9149" spans="1:1" ht="17" thickTop="1" thickBot="1">
      <c r="A9149" s="6"/>
    </row>
    <row r="9150" spans="1:1" ht="17" thickTop="1" thickBot="1">
      <c r="A9150" s="6"/>
    </row>
    <row r="9151" spans="1:1" ht="17" thickTop="1" thickBot="1">
      <c r="A9151" s="6"/>
    </row>
    <row r="9152" spans="1:1" ht="17" thickTop="1" thickBot="1">
      <c r="A9152" s="6"/>
    </row>
    <row r="9153" spans="1:1" ht="17" thickTop="1" thickBot="1">
      <c r="A9153" s="6"/>
    </row>
    <row r="9154" spans="1:1" ht="17" thickTop="1" thickBot="1">
      <c r="A9154" s="6"/>
    </row>
    <row r="9155" spans="1:1" ht="17" thickTop="1" thickBot="1">
      <c r="A9155" s="6"/>
    </row>
    <row r="9156" spans="1:1" ht="17" thickTop="1" thickBot="1">
      <c r="A9156" s="6"/>
    </row>
    <row r="9157" spans="1:1" ht="17" thickTop="1" thickBot="1">
      <c r="A9157" s="6"/>
    </row>
    <row r="9158" spans="1:1" ht="17" thickTop="1" thickBot="1">
      <c r="A9158" s="6"/>
    </row>
    <row r="9159" spans="1:1" ht="17" thickTop="1" thickBot="1">
      <c r="A9159" s="6"/>
    </row>
    <row r="9160" spans="1:1" ht="17" thickTop="1" thickBot="1">
      <c r="A9160" s="6"/>
    </row>
    <row r="9161" spans="1:1" ht="17" thickTop="1" thickBot="1">
      <c r="A9161" s="6"/>
    </row>
    <row r="9162" spans="1:1" ht="17" thickTop="1" thickBot="1">
      <c r="A9162" s="6"/>
    </row>
    <row r="9163" spans="1:1" ht="17" thickTop="1" thickBot="1">
      <c r="A9163" s="6"/>
    </row>
    <row r="9164" spans="1:1" ht="17" thickTop="1" thickBot="1">
      <c r="A9164" s="6"/>
    </row>
    <row r="9165" spans="1:1" ht="17" thickTop="1" thickBot="1">
      <c r="A9165" s="6"/>
    </row>
    <row r="9166" spans="1:1" ht="17" thickTop="1" thickBot="1">
      <c r="A9166" s="6"/>
    </row>
    <row r="9167" spans="1:1" ht="17" thickTop="1" thickBot="1">
      <c r="A9167" s="6"/>
    </row>
    <row r="9168" spans="1:1" ht="17" thickTop="1" thickBot="1">
      <c r="A9168" s="6"/>
    </row>
    <row r="9169" spans="1:1" ht="17" thickTop="1" thickBot="1">
      <c r="A9169" s="6"/>
    </row>
    <row r="9170" spans="1:1" ht="17" thickTop="1" thickBot="1">
      <c r="A9170" s="6"/>
    </row>
    <row r="9171" spans="1:1" ht="17" thickTop="1" thickBot="1">
      <c r="A9171" s="6"/>
    </row>
    <row r="9172" spans="1:1" ht="17" thickTop="1" thickBot="1">
      <c r="A9172" s="6"/>
    </row>
    <row r="9173" spans="1:1" ht="17" thickTop="1" thickBot="1">
      <c r="A9173" s="6"/>
    </row>
    <row r="9174" spans="1:1" ht="17" thickTop="1" thickBot="1">
      <c r="A9174" s="6"/>
    </row>
    <row r="9175" spans="1:1" ht="17" thickTop="1" thickBot="1">
      <c r="A9175" s="6"/>
    </row>
    <row r="9176" spans="1:1" ht="17" thickTop="1" thickBot="1">
      <c r="A9176" s="6"/>
    </row>
    <row r="9177" spans="1:1" ht="17" thickTop="1" thickBot="1">
      <c r="A9177" s="6"/>
    </row>
    <row r="9178" spans="1:1" ht="17" thickTop="1" thickBot="1">
      <c r="A9178" s="6"/>
    </row>
    <row r="9179" spans="1:1" ht="17" thickTop="1" thickBot="1">
      <c r="A9179" s="6"/>
    </row>
    <row r="9180" spans="1:1" ht="17" thickTop="1" thickBot="1">
      <c r="A9180" s="6"/>
    </row>
    <row r="9181" spans="1:1" ht="17" thickTop="1" thickBot="1">
      <c r="A9181" s="6"/>
    </row>
    <row r="9182" spans="1:1" ht="17" thickTop="1" thickBot="1">
      <c r="A9182" s="6"/>
    </row>
    <row r="9183" spans="1:1" ht="17" thickTop="1" thickBot="1">
      <c r="A9183" s="6"/>
    </row>
    <row r="9184" spans="1:1" ht="17" thickTop="1" thickBot="1">
      <c r="A9184" s="6"/>
    </row>
    <row r="9185" spans="1:1" ht="17" thickTop="1" thickBot="1">
      <c r="A9185" s="6"/>
    </row>
    <row r="9186" spans="1:1" ht="17" thickTop="1" thickBot="1">
      <c r="A9186" s="6"/>
    </row>
    <row r="9187" spans="1:1" ht="17" thickTop="1" thickBot="1">
      <c r="A9187" s="6"/>
    </row>
    <row r="9188" spans="1:1" ht="17" thickTop="1" thickBot="1">
      <c r="A9188" s="6"/>
    </row>
    <row r="9189" spans="1:1" ht="17" thickTop="1" thickBot="1">
      <c r="A9189" s="6"/>
    </row>
    <row r="9190" spans="1:1" ht="17" thickTop="1" thickBot="1">
      <c r="A9190" s="6"/>
    </row>
    <row r="9191" spans="1:1" ht="17" thickTop="1" thickBot="1">
      <c r="A9191" s="6"/>
    </row>
    <row r="9192" spans="1:1" ht="17" thickTop="1" thickBot="1">
      <c r="A9192" s="6"/>
    </row>
    <row r="9193" spans="1:1" ht="17" thickTop="1" thickBot="1">
      <c r="A9193" s="6"/>
    </row>
    <row r="9194" spans="1:1" ht="17" thickTop="1" thickBot="1">
      <c r="A9194" s="6"/>
    </row>
    <row r="9195" spans="1:1" ht="17" thickTop="1" thickBot="1">
      <c r="A9195" s="6"/>
    </row>
    <row r="9196" spans="1:1" ht="17" thickTop="1" thickBot="1">
      <c r="A9196" s="6"/>
    </row>
    <row r="9197" spans="1:1" ht="17" thickTop="1" thickBot="1">
      <c r="A9197" s="6"/>
    </row>
    <row r="9198" spans="1:1" ht="17" thickTop="1" thickBot="1">
      <c r="A9198" s="6"/>
    </row>
    <row r="9199" spans="1:1" ht="17" thickTop="1" thickBot="1">
      <c r="A9199" s="6"/>
    </row>
    <row r="9200" spans="1:1" ht="17" thickTop="1" thickBot="1">
      <c r="A9200" s="6"/>
    </row>
    <row r="9201" spans="1:1" ht="17" thickTop="1" thickBot="1">
      <c r="A9201" s="6"/>
    </row>
    <row r="9202" spans="1:1" ht="17" thickTop="1" thickBot="1">
      <c r="A9202" s="6"/>
    </row>
    <row r="9203" spans="1:1" ht="17" thickTop="1" thickBot="1">
      <c r="A9203" s="6"/>
    </row>
    <row r="9204" spans="1:1" ht="17" thickTop="1" thickBot="1">
      <c r="A9204" s="6"/>
    </row>
    <row r="9205" spans="1:1" ht="17" thickTop="1" thickBot="1">
      <c r="A9205" s="6"/>
    </row>
    <row r="9206" spans="1:1" ht="17" thickTop="1" thickBot="1">
      <c r="A9206" s="6"/>
    </row>
    <row r="9207" spans="1:1" ht="17" thickTop="1" thickBot="1">
      <c r="A9207" s="6"/>
    </row>
    <row r="9208" spans="1:1" ht="17" thickTop="1" thickBot="1">
      <c r="A9208" s="6"/>
    </row>
    <row r="9209" spans="1:1" ht="17" thickTop="1" thickBot="1">
      <c r="A9209" s="6"/>
    </row>
    <row r="9210" spans="1:1" ht="17" thickTop="1" thickBot="1">
      <c r="A9210" s="6"/>
    </row>
    <row r="9211" spans="1:1" ht="17" thickTop="1" thickBot="1">
      <c r="A9211" s="6"/>
    </row>
    <row r="9212" spans="1:1" ht="17" thickTop="1" thickBot="1">
      <c r="A9212" s="6"/>
    </row>
    <row r="9213" spans="1:1" ht="17" thickTop="1" thickBot="1">
      <c r="A9213" s="6"/>
    </row>
    <row r="9214" spans="1:1" ht="17" thickTop="1" thickBot="1">
      <c r="A9214" s="6"/>
    </row>
    <row r="9215" spans="1:1" ht="17" thickTop="1" thickBot="1">
      <c r="A9215" s="6"/>
    </row>
    <row r="9216" spans="1:1" ht="17" thickTop="1" thickBot="1">
      <c r="A9216" s="6"/>
    </row>
    <row r="9217" spans="1:1" ht="17" thickTop="1" thickBot="1">
      <c r="A9217" s="6"/>
    </row>
    <row r="9218" spans="1:1" ht="17" thickTop="1" thickBot="1">
      <c r="A9218" s="6"/>
    </row>
    <row r="9219" spans="1:1" ht="17" thickTop="1" thickBot="1">
      <c r="A9219" s="6"/>
    </row>
    <row r="9220" spans="1:1" ht="17" thickTop="1" thickBot="1">
      <c r="A9220" s="6"/>
    </row>
    <row r="9221" spans="1:1" ht="17" thickTop="1" thickBot="1">
      <c r="A9221" s="6"/>
    </row>
    <row r="9222" spans="1:1" ht="17" thickTop="1" thickBot="1">
      <c r="A9222" s="6"/>
    </row>
    <row r="9223" spans="1:1" ht="17" thickTop="1" thickBot="1">
      <c r="A9223" s="6"/>
    </row>
    <row r="9224" spans="1:1" ht="17" thickTop="1" thickBot="1">
      <c r="A9224" s="6"/>
    </row>
    <row r="9225" spans="1:1" ht="17" thickTop="1" thickBot="1">
      <c r="A9225" s="6"/>
    </row>
    <row r="9226" spans="1:1" ht="17" thickTop="1" thickBot="1">
      <c r="A9226" s="6"/>
    </row>
    <row r="9227" spans="1:1" ht="17" thickTop="1" thickBot="1">
      <c r="A9227" s="6"/>
    </row>
    <row r="9228" spans="1:1" ht="17" thickTop="1" thickBot="1">
      <c r="A9228" s="6"/>
    </row>
    <row r="9229" spans="1:1" ht="17" thickTop="1" thickBot="1">
      <c r="A9229" s="6"/>
    </row>
    <row r="9230" spans="1:1" ht="17" thickTop="1" thickBot="1">
      <c r="A9230" s="6"/>
    </row>
    <row r="9231" spans="1:1" ht="17" thickTop="1" thickBot="1">
      <c r="A9231" s="6"/>
    </row>
    <row r="9232" spans="1:1" ht="17" thickTop="1" thickBot="1">
      <c r="A9232" s="6"/>
    </row>
    <row r="9233" spans="1:1" ht="17" thickTop="1" thickBot="1">
      <c r="A9233" s="6"/>
    </row>
    <row r="9234" spans="1:1" ht="17" thickTop="1" thickBot="1">
      <c r="A9234" s="6"/>
    </row>
    <row r="9235" spans="1:1" ht="17" thickTop="1" thickBot="1">
      <c r="A9235" s="6"/>
    </row>
    <row r="9236" spans="1:1" ht="17" thickTop="1" thickBot="1">
      <c r="A9236" s="6"/>
    </row>
    <row r="9237" spans="1:1" ht="17" thickTop="1" thickBot="1">
      <c r="A9237" s="6"/>
    </row>
    <row r="9238" spans="1:1" ht="17" thickTop="1" thickBot="1">
      <c r="A9238" s="6"/>
    </row>
    <row r="9239" spans="1:1" ht="17" thickTop="1" thickBot="1">
      <c r="A9239" s="6"/>
    </row>
    <row r="9240" spans="1:1" ht="17" thickTop="1" thickBot="1">
      <c r="A9240" s="6"/>
    </row>
    <row r="9241" spans="1:1" ht="17" thickTop="1" thickBot="1">
      <c r="A9241" s="6"/>
    </row>
    <row r="9242" spans="1:1" ht="17" thickTop="1" thickBot="1">
      <c r="A9242" s="6"/>
    </row>
    <row r="9243" spans="1:1" ht="17" thickTop="1" thickBot="1">
      <c r="A9243" s="6"/>
    </row>
    <row r="9244" spans="1:1" ht="17" thickTop="1" thickBot="1">
      <c r="A9244" s="6"/>
    </row>
    <row r="9245" spans="1:1" ht="17" thickTop="1" thickBot="1">
      <c r="A9245" s="6"/>
    </row>
    <row r="9246" spans="1:1" ht="17" thickTop="1" thickBot="1">
      <c r="A9246" s="6"/>
    </row>
    <row r="9247" spans="1:1" ht="17" thickTop="1" thickBot="1">
      <c r="A9247" s="6"/>
    </row>
    <row r="9248" spans="1:1" ht="17" thickTop="1" thickBot="1">
      <c r="A9248" s="6"/>
    </row>
    <row r="9249" spans="1:1" ht="17" thickTop="1" thickBot="1">
      <c r="A9249" s="6"/>
    </row>
    <row r="9250" spans="1:1" ht="17" thickTop="1" thickBot="1">
      <c r="A9250" s="6"/>
    </row>
    <row r="9251" spans="1:1" ht="17" thickTop="1" thickBot="1">
      <c r="A9251" s="6"/>
    </row>
    <row r="9252" spans="1:1" ht="17" thickTop="1" thickBot="1">
      <c r="A9252" s="6"/>
    </row>
    <row r="9253" spans="1:1" ht="17" thickTop="1" thickBot="1">
      <c r="A9253" s="6"/>
    </row>
    <row r="9254" spans="1:1" ht="17" thickTop="1" thickBot="1">
      <c r="A9254" s="6"/>
    </row>
    <row r="9255" spans="1:1" ht="17" thickTop="1" thickBot="1">
      <c r="A9255" s="6"/>
    </row>
    <row r="9256" spans="1:1" ht="17" thickTop="1" thickBot="1">
      <c r="A9256" s="6"/>
    </row>
    <row r="9257" spans="1:1" ht="17" thickTop="1" thickBot="1">
      <c r="A9257" s="6"/>
    </row>
    <row r="9258" spans="1:1" ht="17" thickTop="1" thickBot="1">
      <c r="A9258" s="6"/>
    </row>
    <row r="9259" spans="1:1" ht="17" thickTop="1" thickBot="1">
      <c r="A9259" s="6"/>
    </row>
    <row r="9260" spans="1:1" ht="17" thickTop="1" thickBot="1">
      <c r="A9260" s="6"/>
    </row>
    <row r="9261" spans="1:1" ht="17" thickTop="1" thickBot="1">
      <c r="A9261" s="6"/>
    </row>
    <row r="9262" spans="1:1" ht="17" thickTop="1" thickBot="1">
      <c r="A9262" s="6"/>
    </row>
    <row r="9263" spans="1:1" ht="17" thickTop="1" thickBot="1">
      <c r="A9263" s="6"/>
    </row>
    <row r="9264" spans="1:1" ht="17" thickTop="1" thickBot="1">
      <c r="A9264" s="6"/>
    </row>
    <row r="9265" spans="1:1" ht="17" thickTop="1" thickBot="1">
      <c r="A9265" s="6"/>
    </row>
    <row r="9266" spans="1:1" ht="17" thickTop="1" thickBot="1">
      <c r="A9266" s="6"/>
    </row>
    <row r="9267" spans="1:1" ht="17" thickTop="1" thickBot="1">
      <c r="A9267" s="6"/>
    </row>
    <row r="9268" spans="1:1" ht="17" thickTop="1" thickBot="1">
      <c r="A9268" s="6"/>
    </row>
    <row r="9269" spans="1:1" ht="17" thickTop="1" thickBot="1">
      <c r="A9269" s="6"/>
    </row>
    <row r="9270" spans="1:1" ht="17" thickTop="1" thickBot="1">
      <c r="A9270" s="6"/>
    </row>
    <row r="9271" spans="1:1" ht="17" thickTop="1" thickBot="1">
      <c r="A9271" s="6"/>
    </row>
    <row r="9272" spans="1:1" ht="17" thickTop="1" thickBot="1">
      <c r="A9272" s="6"/>
    </row>
    <row r="9273" spans="1:1" ht="17" thickTop="1" thickBot="1">
      <c r="A9273" s="6"/>
    </row>
    <row r="9274" spans="1:1" ht="17" thickTop="1" thickBot="1">
      <c r="A9274" s="6"/>
    </row>
    <row r="9275" spans="1:1" ht="17" thickTop="1" thickBot="1">
      <c r="A9275" s="6"/>
    </row>
    <row r="9276" spans="1:1" ht="17" thickTop="1" thickBot="1">
      <c r="A9276" s="6"/>
    </row>
    <row r="9277" spans="1:1" ht="17" thickTop="1" thickBot="1">
      <c r="A9277" s="6"/>
    </row>
    <row r="9278" spans="1:1" ht="17" thickTop="1" thickBot="1">
      <c r="A9278" s="6"/>
    </row>
    <row r="9279" spans="1:1" ht="17" thickTop="1" thickBot="1">
      <c r="A9279" s="6"/>
    </row>
    <row r="9280" spans="1:1" ht="17" thickTop="1" thickBot="1">
      <c r="A9280" s="6"/>
    </row>
    <row r="9281" spans="1:1" ht="17" thickTop="1" thickBot="1">
      <c r="A9281" s="6"/>
    </row>
    <row r="9282" spans="1:1" ht="17" thickTop="1" thickBot="1">
      <c r="A9282" s="6"/>
    </row>
    <row r="9283" spans="1:1" ht="17" thickTop="1" thickBot="1">
      <c r="A9283" s="6"/>
    </row>
    <row r="9284" spans="1:1" ht="17" thickTop="1" thickBot="1">
      <c r="A9284" s="6"/>
    </row>
    <row r="9285" spans="1:1" ht="17" thickTop="1" thickBot="1">
      <c r="A9285" s="6"/>
    </row>
    <row r="9286" spans="1:1" ht="17" thickTop="1" thickBot="1">
      <c r="A9286" s="6"/>
    </row>
    <row r="9287" spans="1:1" ht="17" thickTop="1" thickBot="1">
      <c r="A9287" s="6"/>
    </row>
    <row r="9288" spans="1:1" ht="17" thickTop="1" thickBot="1">
      <c r="A9288" s="6"/>
    </row>
    <row r="9289" spans="1:1" ht="17" thickTop="1" thickBot="1">
      <c r="A9289" s="6"/>
    </row>
    <row r="9290" spans="1:1" ht="17" thickTop="1" thickBot="1">
      <c r="A9290" s="6"/>
    </row>
    <row r="9291" spans="1:1" ht="17" thickTop="1" thickBot="1">
      <c r="A9291" s="6"/>
    </row>
    <row r="9292" spans="1:1" ht="17" thickTop="1" thickBot="1">
      <c r="A9292" s="6"/>
    </row>
    <row r="9293" spans="1:1" ht="17" thickTop="1" thickBot="1">
      <c r="A9293" s="6"/>
    </row>
    <row r="9294" spans="1:1" ht="17" thickTop="1" thickBot="1">
      <c r="A9294" s="6"/>
    </row>
    <row r="9295" spans="1:1" ht="17" thickTop="1" thickBot="1">
      <c r="A9295" s="6"/>
    </row>
    <row r="9296" spans="1:1" ht="17" thickTop="1" thickBot="1">
      <c r="A9296" s="6"/>
    </row>
    <row r="9297" spans="1:1" ht="17" thickTop="1" thickBot="1">
      <c r="A9297" s="6"/>
    </row>
    <row r="9298" spans="1:1" ht="17" thickTop="1" thickBot="1">
      <c r="A9298" s="6"/>
    </row>
    <row r="9299" spans="1:1" ht="17" thickTop="1" thickBot="1">
      <c r="A9299" s="6"/>
    </row>
    <row r="9300" spans="1:1" ht="17" thickTop="1" thickBot="1">
      <c r="A9300" s="6"/>
    </row>
    <row r="9301" spans="1:1" ht="17" thickTop="1" thickBot="1">
      <c r="A9301" s="6"/>
    </row>
    <row r="9302" spans="1:1" ht="17" thickTop="1" thickBot="1">
      <c r="A9302" s="6"/>
    </row>
    <row r="9303" spans="1:1" ht="17" thickTop="1" thickBot="1">
      <c r="A9303" s="6"/>
    </row>
    <row r="9304" spans="1:1" ht="17" thickTop="1" thickBot="1">
      <c r="A9304" s="6"/>
    </row>
    <row r="9305" spans="1:1" ht="17" thickTop="1" thickBot="1">
      <c r="A9305" s="6"/>
    </row>
    <row r="9306" spans="1:1" ht="17" thickTop="1" thickBot="1">
      <c r="A9306" s="6"/>
    </row>
    <row r="9307" spans="1:1" ht="17" thickTop="1" thickBot="1">
      <c r="A9307" s="6"/>
    </row>
    <row r="9308" spans="1:1" ht="17" thickTop="1" thickBot="1">
      <c r="A9308" s="6"/>
    </row>
    <row r="9309" spans="1:1" ht="17" thickTop="1" thickBot="1">
      <c r="A9309" s="6"/>
    </row>
    <row r="9310" spans="1:1" ht="17" thickTop="1" thickBot="1">
      <c r="A9310" s="6"/>
    </row>
    <row r="9311" spans="1:1" ht="17" thickTop="1" thickBot="1">
      <c r="A9311" s="6"/>
    </row>
    <row r="9312" spans="1:1" ht="17" thickTop="1" thickBot="1">
      <c r="A9312" s="6"/>
    </row>
    <row r="9313" spans="1:1" ht="17" thickTop="1" thickBot="1">
      <c r="A9313" s="6"/>
    </row>
    <row r="9314" spans="1:1" ht="17" thickTop="1" thickBot="1">
      <c r="A9314" s="6"/>
    </row>
    <row r="9315" spans="1:1" ht="17" thickTop="1" thickBot="1">
      <c r="A9315" s="6"/>
    </row>
    <row r="9316" spans="1:1" ht="17" thickTop="1" thickBot="1">
      <c r="A9316" s="6"/>
    </row>
    <row r="9317" spans="1:1" ht="17" thickTop="1" thickBot="1">
      <c r="A9317" s="6"/>
    </row>
    <row r="9318" spans="1:1" ht="17" thickTop="1" thickBot="1">
      <c r="A9318" s="6"/>
    </row>
    <row r="9319" spans="1:1" ht="17" thickTop="1" thickBot="1">
      <c r="A9319" s="6"/>
    </row>
    <row r="9320" spans="1:1" ht="17" thickTop="1" thickBot="1">
      <c r="A9320" s="6"/>
    </row>
    <row r="9321" spans="1:1" ht="17" thickTop="1" thickBot="1">
      <c r="A9321" s="6"/>
    </row>
    <row r="9322" spans="1:1" ht="17" thickTop="1" thickBot="1">
      <c r="A9322" s="6"/>
    </row>
    <row r="9323" spans="1:1" ht="17" thickTop="1" thickBot="1">
      <c r="A9323" s="6"/>
    </row>
    <row r="9324" spans="1:1" ht="17" thickTop="1" thickBot="1">
      <c r="A9324" s="6"/>
    </row>
    <row r="9325" spans="1:1" ht="17" thickTop="1" thickBot="1">
      <c r="A9325" s="6"/>
    </row>
    <row r="9326" spans="1:1" ht="17" thickTop="1" thickBot="1">
      <c r="A9326" s="6"/>
    </row>
    <row r="9327" spans="1:1" ht="17" thickTop="1" thickBot="1">
      <c r="A9327" s="6"/>
    </row>
    <row r="9328" spans="1:1" ht="17" thickTop="1" thickBot="1">
      <c r="A9328" s="6"/>
    </row>
    <row r="9329" spans="1:1" ht="17" thickTop="1" thickBot="1">
      <c r="A9329" s="6"/>
    </row>
    <row r="9330" spans="1:1" ht="17" thickTop="1" thickBot="1">
      <c r="A9330" s="6"/>
    </row>
    <row r="9331" spans="1:1" ht="17" thickTop="1" thickBot="1">
      <c r="A9331" s="6"/>
    </row>
    <row r="9332" spans="1:1" ht="17" thickTop="1" thickBot="1">
      <c r="A9332" s="6"/>
    </row>
    <row r="9333" spans="1:1" ht="17" thickTop="1" thickBot="1">
      <c r="A9333" s="6"/>
    </row>
    <row r="9334" spans="1:1" ht="17" thickTop="1" thickBot="1">
      <c r="A9334" s="6"/>
    </row>
    <row r="9335" spans="1:1" ht="17" thickTop="1" thickBot="1">
      <c r="A9335" s="6"/>
    </row>
    <row r="9336" spans="1:1" ht="17" thickTop="1" thickBot="1">
      <c r="A9336" s="6"/>
    </row>
    <row r="9337" spans="1:1" ht="17" thickTop="1" thickBot="1">
      <c r="A9337" s="6"/>
    </row>
    <row r="9338" spans="1:1" ht="17" thickTop="1" thickBot="1">
      <c r="A9338" s="6"/>
    </row>
    <row r="9339" spans="1:1" ht="17" thickTop="1" thickBot="1">
      <c r="A9339" s="6"/>
    </row>
    <row r="9340" spans="1:1" ht="17" thickTop="1" thickBot="1">
      <c r="A9340" s="6"/>
    </row>
    <row r="9341" spans="1:1" ht="17" thickTop="1" thickBot="1">
      <c r="A9341" s="6"/>
    </row>
    <row r="9342" spans="1:1" ht="17" thickTop="1" thickBot="1">
      <c r="A9342" s="6"/>
    </row>
    <row r="9343" spans="1:1" ht="17" thickTop="1" thickBot="1">
      <c r="A9343" s="6"/>
    </row>
    <row r="9344" spans="1:1" ht="17" thickTop="1" thickBot="1">
      <c r="A9344" s="6"/>
    </row>
    <row r="9345" spans="1:1" ht="17" thickTop="1" thickBot="1">
      <c r="A9345" s="6"/>
    </row>
    <row r="9346" spans="1:1" ht="17" thickTop="1" thickBot="1">
      <c r="A9346" s="6"/>
    </row>
    <row r="9347" spans="1:1" ht="17" thickTop="1" thickBot="1">
      <c r="A9347" s="6"/>
    </row>
    <row r="9348" spans="1:1" ht="17" thickTop="1" thickBot="1">
      <c r="A9348" s="6"/>
    </row>
    <row r="9349" spans="1:1" ht="17" thickTop="1" thickBot="1">
      <c r="A9349" s="6"/>
    </row>
    <row r="9350" spans="1:1" ht="17" thickTop="1" thickBot="1">
      <c r="A9350" s="6"/>
    </row>
    <row r="9351" spans="1:1" ht="17" thickTop="1" thickBot="1">
      <c r="A9351" s="6"/>
    </row>
    <row r="9352" spans="1:1" ht="17" thickTop="1" thickBot="1">
      <c r="A9352" s="6"/>
    </row>
    <row r="9353" spans="1:1" ht="17" thickTop="1" thickBot="1">
      <c r="A9353" s="6"/>
    </row>
    <row r="9354" spans="1:1" ht="17" thickTop="1" thickBot="1">
      <c r="A9354" s="6"/>
    </row>
    <row r="9355" spans="1:1" ht="17" thickTop="1" thickBot="1">
      <c r="A9355" s="6"/>
    </row>
    <row r="9356" spans="1:1" ht="17" thickTop="1" thickBot="1">
      <c r="A9356" s="6"/>
    </row>
    <row r="9357" spans="1:1" ht="17" thickTop="1" thickBot="1">
      <c r="A9357" s="6"/>
    </row>
    <row r="9358" spans="1:1" ht="17" thickTop="1" thickBot="1">
      <c r="A9358" s="6"/>
    </row>
    <row r="9359" spans="1:1" ht="17" thickTop="1" thickBot="1">
      <c r="A9359" s="6"/>
    </row>
    <row r="9360" spans="1:1" ht="17" thickTop="1" thickBot="1">
      <c r="A9360" s="6"/>
    </row>
    <row r="9361" spans="1:1" ht="17" thickTop="1" thickBot="1">
      <c r="A9361" s="6"/>
    </row>
    <row r="9362" spans="1:1" ht="17" thickTop="1" thickBot="1">
      <c r="A9362" s="6"/>
    </row>
    <row r="9363" spans="1:1" ht="17" thickTop="1" thickBot="1">
      <c r="A9363" s="6"/>
    </row>
    <row r="9364" spans="1:1" ht="17" thickTop="1" thickBot="1">
      <c r="A9364" s="6"/>
    </row>
    <row r="9365" spans="1:1" ht="17" thickTop="1" thickBot="1">
      <c r="A9365" s="6"/>
    </row>
    <row r="9366" spans="1:1" ht="17" thickTop="1" thickBot="1">
      <c r="A9366" s="6"/>
    </row>
    <row r="9367" spans="1:1" ht="17" thickTop="1" thickBot="1">
      <c r="A9367" s="6"/>
    </row>
    <row r="9368" spans="1:1" ht="17" thickTop="1" thickBot="1">
      <c r="A9368" s="6"/>
    </row>
    <row r="9369" spans="1:1" ht="17" thickTop="1" thickBot="1">
      <c r="A9369" s="6"/>
    </row>
    <row r="9370" spans="1:1" ht="17" thickTop="1" thickBot="1">
      <c r="A9370" s="6"/>
    </row>
    <row r="9371" spans="1:1" ht="17" thickTop="1" thickBot="1">
      <c r="A9371" s="6"/>
    </row>
    <row r="9372" spans="1:1" ht="17" thickTop="1" thickBot="1">
      <c r="A9372" s="6"/>
    </row>
    <row r="9373" spans="1:1" ht="17" thickTop="1" thickBot="1">
      <c r="A9373" s="6"/>
    </row>
    <row r="9374" spans="1:1" ht="17" thickTop="1" thickBot="1">
      <c r="A9374" s="6"/>
    </row>
    <row r="9375" spans="1:1" ht="17" thickTop="1" thickBot="1">
      <c r="A9375" s="6"/>
    </row>
    <row r="9376" spans="1:1" ht="17" thickTop="1" thickBot="1">
      <c r="A9376" s="6"/>
    </row>
    <row r="9377" spans="1:1" ht="17" thickTop="1" thickBot="1">
      <c r="A9377" s="6"/>
    </row>
    <row r="9378" spans="1:1" ht="17" thickTop="1" thickBot="1">
      <c r="A9378" s="6"/>
    </row>
    <row r="9379" spans="1:1" ht="17" thickTop="1" thickBot="1">
      <c r="A9379" s="6"/>
    </row>
    <row r="9380" spans="1:1" ht="17" thickTop="1" thickBot="1">
      <c r="A9380" s="6"/>
    </row>
    <row r="9381" spans="1:1" ht="17" thickTop="1" thickBot="1">
      <c r="A9381" s="6"/>
    </row>
    <row r="9382" spans="1:1" ht="17" thickTop="1" thickBot="1">
      <c r="A9382" s="6"/>
    </row>
    <row r="9383" spans="1:1" ht="17" thickTop="1" thickBot="1">
      <c r="A9383" s="6"/>
    </row>
    <row r="9384" spans="1:1" ht="17" thickTop="1" thickBot="1">
      <c r="A9384" s="6"/>
    </row>
    <row r="9385" spans="1:1" ht="17" thickTop="1" thickBot="1">
      <c r="A9385" s="6"/>
    </row>
    <row r="9386" spans="1:1" ht="17" thickTop="1" thickBot="1">
      <c r="A9386" s="6"/>
    </row>
    <row r="9387" spans="1:1" ht="17" thickTop="1" thickBot="1">
      <c r="A9387" s="6"/>
    </row>
    <row r="9388" spans="1:1" ht="17" thickTop="1" thickBot="1">
      <c r="A9388" s="6"/>
    </row>
    <row r="9389" spans="1:1" ht="17" thickTop="1" thickBot="1">
      <c r="A9389" s="6"/>
    </row>
    <row r="9390" spans="1:1" ht="17" thickTop="1" thickBot="1">
      <c r="A9390" s="6"/>
    </row>
    <row r="9391" spans="1:1" ht="17" thickTop="1" thickBot="1">
      <c r="A9391" s="6"/>
    </row>
    <row r="9392" spans="1:1" ht="17" thickTop="1" thickBot="1">
      <c r="A9392" s="6"/>
    </row>
    <row r="9393" spans="1:1" ht="17" thickTop="1" thickBot="1">
      <c r="A9393" s="6"/>
    </row>
    <row r="9394" spans="1:1" ht="17" thickTop="1" thickBot="1">
      <c r="A9394" s="6"/>
    </row>
    <row r="9395" spans="1:1" ht="17" thickTop="1" thickBot="1">
      <c r="A9395" s="6"/>
    </row>
    <row r="9396" spans="1:1" ht="17" thickTop="1" thickBot="1">
      <c r="A9396" s="6"/>
    </row>
    <row r="9397" spans="1:1" ht="17" thickTop="1" thickBot="1">
      <c r="A9397" s="6"/>
    </row>
    <row r="9398" spans="1:1" ht="17" thickTop="1" thickBot="1">
      <c r="A9398" s="6"/>
    </row>
    <row r="9399" spans="1:1" ht="17" thickTop="1" thickBot="1">
      <c r="A9399" s="6"/>
    </row>
    <row r="9400" spans="1:1" ht="17" thickTop="1" thickBot="1">
      <c r="A9400" s="6"/>
    </row>
    <row r="9401" spans="1:1" ht="17" thickTop="1" thickBot="1">
      <c r="A9401" s="6"/>
    </row>
    <row r="9402" spans="1:1" ht="17" thickTop="1" thickBot="1">
      <c r="A9402" s="6"/>
    </row>
    <row r="9403" spans="1:1" ht="17" thickTop="1" thickBot="1">
      <c r="A9403" s="6"/>
    </row>
    <row r="9404" spans="1:1" ht="17" thickTop="1" thickBot="1">
      <c r="A9404" s="6"/>
    </row>
    <row r="9405" spans="1:1" ht="17" thickTop="1" thickBot="1">
      <c r="A9405" s="6"/>
    </row>
    <row r="9406" spans="1:1" ht="17" thickTop="1" thickBot="1">
      <c r="A9406" s="6"/>
    </row>
    <row r="9407" spans="1:1" ht="17" thickTop="1" thickBot="1">
      <c r="A9407" s="6"/>
    </row>
    <row r="9408" spans="1:1" ht="17" thickTop="1" thickBot="1">
      <c r="A9408" s="6"/>
    </row>
    <row r="9409" spans="1:1" ht="17" thickTop="1" thickBot="1">
      <c r="A9409" s="6"/>
    </row>
    <row r="9410" spans="1:1" ht="17" thickTop="1" thickBot="1">
      <c r="A9410" s="6"/>
    </row>
    <row r="9411" spans="1:1" ht="17" thickTop="1" thickBot="1">
      <c r="A9411" s="6"/>
    </row>
    <row r="9412" spans="1:1" ht="17" thickTop="1" thickBot="1">
      <c r="A9412" s="6"/>
    </row>
    <row r="9413" spans="1:1" ht="17" thickTop="1" thickBot="1">
      <c r="A9413" s="6"/>
    </row>
    <row r="9414" spans="1:1" ht="17" thickTop="1" thickBot="1">
      <c r="A9414" s="6"/>
    </row>
    <row r="9415" spans="1:1" ht="17" thickTop="1" thickBot="1">
      <c r="A9415" s="6"/>
    </row>
    <row r="9416" spans="1:1" ht="17" thickTop="1" thickBot="1">
      <c r="A9416" s="6"/>
    </row>
    <row r="9417" spans="1:1" ht="17" thickTop="1" thickBot="1">
      <c r="A9417" s="6"/>
    </row>
    <row r="9418" spans="1:1" ht="17" thickTop="1" thickBot="1">
      <c r="A9418" s="6"/>
    </row>
    <row r="9419" spans="1:1" ht="17" thickTop="1" thickBot="1">
      <c r="A9419" s="6"/>
    </row>
    <row r="9420" spans="1:1" ht="17" thickTop="1" thickBot="1">
      <c r="A9420" s="6"/>
    </row>
    <row r="9421" spans="1:1" ht="17" thickTop="1" thickBot="1">
      <c r="A9421" s="6"/>
    </row>
    <row r="9422" spans="1:1" ht="17" thickTop="1" thickBot="1">
      <c r="A9422" s="6"/>
    </row>
    <row r="9423" spans="1:1" ht="17" thickTop="1" thickBot="1">
      <c r="A9423" s="6"/>
    </row>
    <row r="9424" spans="1:1" ht="17" thickTop="1" thickBot="1">
      <c r="A9424" s="6"/>
    </row>
    <row r="9425" spans="1:1" ht="17" thickTop="1" thickBot="1">
      <c r="A9425" s="6"/>
    </row>
    <row r="9426" spans="1:1" ht="17" thickTop="1" thickBot="1">
      <c r="A9426" s="6"/>
    </row>
    <row r="9427" spans="1:1" ht="17" thickTop="1" thickBot="1">
      <c r="A9427" s="6"/>
    </row>
    <row r="9428" spans="1:1" ht="17" thickTop="1" thickBot="1">
      <c r="A9428" s="6"/>
    </row>
    <row r="9429" spans="1:1" ht="17" thickTop="1" thickBot="1">
      <c r="A9429" s="6"/>
    </row>
    <row r="9430" spans="1:1" ht="17" thickTop="1" thickBot="1">
      <c r="A9430" s="6"/>
    </row>
    <row r="9431" spans="1:1" ht="17" thickTop="1" thickBot="1">
      <c r="A9431" s="6"/>
    </row>
    <row r="9432" spans="1:1" ht="17" thickTop="1" thickBot="1">
      <c r="A9432" s="6"/>
    </row>
    <row r="9433" spans="1:1" ht="17" thickTop="1" thickBot="1">
      <c r="A9433" s="6"/>
    </row>
    <row r="9434" spans="1:1" ht="17" thickTop="1" thickBot="1">
      <c r="A9434" s="6"/>
    </row>
    <row r="9435" spans="1:1" ht="17" thickTop="1" thickBot="1">
      <c r="A9435" s="6"/>
    </row>
    <row r="9436" spans="1:1" ht="17" thickTop="1" thickBot="1">
      <c r="A9436" s="6"/>
    </row>
    <row r="9437" spans="1:1" ht="17" thickTop="1" thickBot="1">
      <c r="A9437" s="6"/>
    </row>
    <row r="9438" spans="1:1" ht="17" thickTop="1" thickBot="1">
      <c r="A9438" s="6"/>
    </row>
    <row r="9439" spans="1:1" ht="17" thickTop="1" thickBot="1">
      <c r="A9439" s="6"/>
    </row>
    <row r="9440" spans="1:1" ht="17" thickTop="1" thickBot="1">
      <c r="A9440" s="6"/>
    </row>
    <row r="9441" spans="1:1" ht="17" thickTop="1" thickBot="1">
      <c r="A9441" s="6"/>
    </row>
    <row r="9442" spans="1:1" ht="17" thickTop="1" thickBot="1">
      <c r="A9442" s="6"/>
    </row>
    <row r="9443" spans="1:1" ht="17" thickTop="1" thickBot="1">
      <c r="A9443" s="6"/>
    </row>
    <row r="9444" spans="1:1" ht="17" thickTop="1" thickBot="1">
      <c r="A9444" s="6"/>
    </row>
    <row r="9445" spans="1:1" ht="17" thickTop="1" thickBot="1">
      <c r="A9445" s="6"/>
    </row>
    <row r="9446" spans="1:1" ht="17" thickTop="1" thickBot="1">
      <c r="A9446" s="6"/>
    </row>
    <row r="9447" spans="1:1" ht="17" thickTop="1" thickBot="1">
      <c r="A9447" s="6"/>
    </row>
    <row r="9448" spans="1:1" ht="17" thickTop="1" thickBot="1">
      <c r="A9448" s="6"/>
    </row>
    <row r="9449" spans="1:1" ht="17" thickTop="1" thickBot="1">
      <c r="A9449" s="6"/>
    </row>
    <row r="9450" spans="1:1" ht="17" thickTop="1" thickBot="1">
      <c r="A9450" s="6"/>
    </row>
    <row r="9451" spans="1:1" ht="17" thickTop="1" thickBot="1">
      <c r="A9451" s="6"/>
    </row>
    <row r="9452" spans="1:1" ht="17" thickTop="1" thickBot="1">
      <c r="A9452" s="6"/>
    </row>
    <row r="9453" spans="1:1" ht="17" thickTop="1" thickBot="1">
      <c r="A9453" s="6"/>
    </row>
    <row r="9454" spans="1:1" ht="17" thickTop="1" thickBot="1">
      <c r="A9454" s="6"/>
    </row>
    <row r="9455" spans="1:1" ht="17" thickTop="1" thickBot="1">
      <c r="A9455" s="6"/>
    </row>
    <row r="9456" spans="1:1" ht="17" thickTop="1" thickBot="1">
      <c r="A9456" s="6"/>
    </row>
    <row r="9457" spans="1:1" ht="17" thickTop="1" thickBot="1">
      <c r="A9457" s="6"/>
    </row>
    <row r="9458" spans="1:1" ht="17" thickTop="1" thickBot="1">
      <c r="A9458" s="6"/>
    </row>
    <row r="9459" spans="1:1" ht="17" thickTop="1" thickBot="1">
      <c r="A9459" s="6"/>
    </row>
    <row r="9460" spans="1:1" ht="17" thickTop="1" thickBot="1">
      <c r="A9460" s="6"/>
    </row>
    <row r="9461" spans="1:1" ht="17" thickTop="1" thickBot="1">
      <c r="A9461" s="6"/>
    </row>
    <row r="9462" spans="1:1" ht="17" thickTop="1" thickBot="1">
      <c r="A9462" s="6"/>
    </row>
    <row r="9463" spans="1:1" ht="17" thickTop="1" thickBot="1">
      <c r="A9463" s="6"/>
    </row>
    <row r="9464" spans="1:1" ht="17" thickTop="1" thickBot="1">
      <c r="A9464" s="6"/>
    </row>
    <row r="9465" spans="1:1" ht="17" thickTop="1" thickBot="1">
      <c r="A9465" s="6"/>
    </row>
    <row r="9466" spans="1:1" ht="17" thickTop="1" thickBot="1">
      <c r="A9466" s="6"/>
    </row>
    <row r="9467" spans="1:1" ht="17" thickTop="1" thickBot="1">
      <c r="A9467" s="6"/>
    </row>
    <row r="9468" spans="1:1" ht="17" thickTop="1" thickBot="1">
      <c r="A9468" s="6"/>
    </row>
    <row r="9469" spans="1:1" ht="17" thickTop="1" thickBot="1">
      <c r="A9469" s="6"/>
    </row>
    <row r="9470" spans="1:1" ht="17" thickTop="1" thickBot="1">
      <c r="A9470" s="6"/>
    </row>
    <row r="9471" spans="1:1" ht="17" thickTop="1" thickBot="1">
      <c r="A9471" s="6"/>
    </row>
    <row r="9472" spans="1:1" ht="17" thickTop="1" thickBot="1">
      <c r="A9472" s="6"/>
    </row>
    <row r="9473" spans="1:1" ht="17" thickTop="1" thickBot="1">
      <c r="A9473" s="6"/>
    </row>
    <row r="9474" spans="1:1" ht="17" thickTop="1" thickBot="1">
      <c r="A9474" s="6"/>
    </row>
    <row r="9475" spans="1:1" ht="17" thickTop="1" thickBot="1">
      <c r="A9475" s="6"/>
    </row>
    <row r="9476" spans="1:1" ht="17" thickTop="1" thickBot="1">
      <c r="A9476" s="6"/>
    </row>
    <row r="9477" spans="1:1" ht="17" thickTop="1" thickBot="1">
      <c r="A9477" s="6"/>
    </row>
    <row r="9478" spans="1:1" ht="17" thickTop="1" thickBot="1">
      <c r="A9478" s="6"/>
    </row>
    <row r="9479" spans="1:1" ht="17" thickTop="1" thickBot="1">
      <c r="A9479" s="6"/>
    </row>
    <row r="9480" spans="1:1" ht="17" thickTop="1" thickBot="1">
      <c r="A9480" s="6"/>
    </row>
    <row r="9481" spans="1:1" ht="17" thickTop="1" thickBot="1">
      <c r="A9481" s="6"/>
    </row>
    <row r="9482" spans="1:1" ht="17" thickTop="1" thickBot="1">
      <c r="A9482" s="6"/>
    </row>
    <row r="9483" spans="1:1" ht="17" thickTop="1" thickBot="1">
      <c r="A9483" s="6"/>
    </row>
    <row r="9484" spans="1:1" ht="17" thickTop="1" thickBot="1">
      <c r="A9484" s="6"/>
    </row>
    <row r="9485" spans="1:1" ht="17" thickTop="1" thickBot="1">
      <c r="A9485" s="6"/>
    </row>
    <row r="9486" spans="1:1" ht="17" thickTop="1" thickBot="1">
      <c r="A9486" s="6"/>
    </row>
    <row r="9487" spans="1:1" ht="17" thickTop="1" thickBot="1">
      <c r="A9487" s="6"/>
    </row>
    <row r="9488" spans="1:1" ht="17" thickTop="1" thickBot="1">
      <c r="A9488" s="6"/>
    </row>
    <row r="9489" spans="1:1" ht="17" thickTop="1" thickBot="1">
      <c r="A9489" s="6"/>
    </row>
    <row r="9490" spans="1:1" ht="17" thickTop="1" thickBot="1">
      <c r="A9490" s="6"/>
    </row>
    <row r="9491" spans="1:1" ht="17" thickTop="1" thickBot="1">
      <c r="A9491" s="6"/>
    </row>
    <row r="9492" spans="1:1" ht="17" thickTop="1" thickBot="1">
      <c r="A9492" s="6"/>
    </row>
    <row r="9493" spans="1:1" ht="17" thickTop="1" thickBot="1">
      <c r="A9493" s="6"/>
    </row>
    <row r="9494" spans="1:1" ht="17" thickTop="1" thickBot="1">
      <c r="A9494" s="6"/>
    </row>
    <row r="9495" spans="1:1" ht="17" thickTop="1" thickBot="1">
      <c r="A9495" s="6"/>
    </row>
    <row r="9496" spans="1:1" ht="17" thickTop="1" thickBot="1">
      <c r="A9496" s="6"/>
    </row>
    <row r="9497" spans="1:1" ht="17" thickTop="1" thickBot="1">
      <c r="A9497" s="6"/>
    </row>
    <row r="9498" spans="1:1" ht="17" thickTop="1" thickBot="1">
      <c r="A9498" s="6"/>
    </row>
    <row r="9499" spans="1:1" ht="17" thickTop="1" thickBot="1">
      <c r="A9499" s="6"/>
    </row>
    <row r="9500" spans="1:1" ht="17" thickTop="1" thickBot="1">
      <c r="A9500" s="6"/>
    </row>
    <row r="9501" spans="1:1" ht="17" thickTop="1" thickBot="1">
      <c r="A9501" s="6"/>
    </row>
    <row r="9502" spans="1:1" ht="17" thickTop="1" thickBot="1">
      <c r="A9502" s="6"/>
    </row>
    <row r="9503" spans="1:1" ht="17" thickTop="1" thickBot="1">
      <c r="A9503" s="6"/>
    </row>
    <row r="9504" spans="1:1" ht="17" thickTop="1" thickBot="1">
      <c r="A9504" s="6"/>
    </row>
    <row r="9505" spans="1:1" ht="17" thickTop="1" thickBot="1">
      <c r="A9505" s="6"/>
    </row>
    <row r="9506" spans="1:1" ht="17" thickTop="1" thickBot="1">
      <c r="A9506" s="6"/>
    </row>
    <row r="9507" spans="1:1" ht="17" thickTop="1" thickBot="1">
      <c r="A9507" s="6"/>
    </row>
    <row r="9508" spans="1:1" ht="17" thickTop="1" thickBot="1">
      <c r="A9508" s="6"/>
    </row>
    <row r="9509" spans="1:1" ht="17" thickTop="1" thickBot="1">
      <c r="A9509" s="6"/>
    </row>
    <row r="9510" spans="1:1" ht="17" thickTop="1" thickBot="1">
      <c r="A9510" s="6"/>
    </row>
    <row r="9511" spans="1:1" ht="17" thickTop="1" thickBot="1">
      <c r="A9511" s="6"/>
    </row>
    <row r="9512" spans="1:1" ht="17" thickTop="1" thickBot="1">
      <c r="A9512" s="6"/>
    </row>
    <row r="9513" spans="1:1" ht="17" thickTop="1" thickBot="1">
      <c r="A9513" s="6"/>
    </row>
    <row r="9514" spans="1:1" ht="17" thickTop="1" thickBot="1">
      <c r="A9514" s="6"/>
    </row>
    <row r="9515" spans="1:1" ht="17" thickTop="1" thickBot="1">
      <c r="A9515" s="6"/>
    </row>
    <row r="9516" spans="1:1" ht="17" thickTop="1" thickBot="1">
      <c r="A9516" s="6"/>
    </row>
    <row r="9517" spans="1:1" ht="17" thickTop="1" thickBot="1">
      <c r="A9517" s="6"/>
    </row>
    <row r="9518" spans="1:1" ht="17" thickTop="1" thickBot="1">
      <c r="A9518" s="6"/>
    </row>
    <row r="9519" spans="1:1" ht="17" thickTop="1" thickBot="1">
      <c r="A9519" s="6"/>
    </row>
    <row r="9520" spans="1:1" ht="17" thickTop="1" thickBot="1">
      <c r="A9520" s="6"/>
    </row>
    <row r="9521" spans="1:1" ht="17" thickTop="1" thickBot="1">
      <c r="A9521" s="6"/>
    </row>
    <row r="9522" spans="1:1" ht="17" thickTop="1" thickBot="1">
      <c r="A9522" s="6"/>
    </row>
    <row r="9523" spans="1:1" ht="17" thickTop="1" thickBot="1">
      <c r="A9523" s="6"/>
    </row>
    <row r="9524" spans="1:1" ht="17" thickTop="1" thickBot="1">
      <c r="A9524" s="6"/>
    </row>
    <row r="9525" spans="1:1" ht="17" thickTop="1" thickBot="1">
      <c r="A9525" s="6"/>
    </row>
    <row r="9526" spans="1:1" ht="17" thickTop="1" thickBot="1">
      <c r="A9526" s="6"/>
    </row>
    <row r="9527" spans="1:1" ht="17" thickTop="1" thickBot="1">
      <c r="A9527" s="6"/>
    </row>
    <row r="9528" spans="1:1" ht="17" thickTop="1" thickBot="1">
      <c r="A9528" s="6"/>
    </row>
    <row r="9529" spans="1:1" ht="17" thickTop="1" thickBot="1">
      <c r="A9529" s="6"/>
    </row>
    <row r="9530" spans="1:1" ht="17" thickTop="1" thickBot="1">
      <c r="A9530" s="6"/>
    </row>
    <row r="9531" spans="1:1" ht="17" thickTop="1" thickBot="1">
      <c r="A9531" s="6"/>
    </row>
    <row r="9532" spans="1:1" ht="17" thickTop="1" thickBot="1">
      <c r="A9532" s="6"/>
    </row>
    <row r="9533" spans="1:1" ht="17" thickTop="1" thickBot="1">
      <c r="A9533" s="6"/>
    </row>
    <row r="9534" spans="1:1" ht="17" thickTop="1" thickBot="1">
      <c r="A9534" s="6"/>
    </row>
    <row r="9535" spans="1:1" ht="17" thickTop="1" thickBot="1">
      <c r="A9535" s="6"/>
    </row>
    <row r="9536" spans="1:1" ht="17" thickTop="1" thickBot="1">
      <c r="A9536" s="6"/>
    </row>
    <row r="9537" spans="1:1" ht="17" thickTop="1" thickBot="1">
      <c r="A9537" s="6"/>
    </row>
    <row r="9538" spans="1:1" ht="17" thickTop="1" thickBot="1">
      <c r="A9538" s="6"/>
    </row>
    <row r="9539" spans="1:1" ht="17" thickTop="1" thickBot="1">
      <c r="A9539" s="6"/>
    </row>
    <row r="9540" spans="1:1" ht="17" thickTop="1" thickBot="1">
      <c r="A9540" s="6"/>
    </row>
    <row r="9541" spans="1:1" ht="17" thickTop="1" thickBot="1">
      <c r="A9541" s="6"/>
    </row>
    <row r="9542" spans="1:1" ht="17" thickTop="1" thickBot="1">
      <c r="A9542" s="6"/>
    </row>
    <row r="9543" spans="1:1" ht="17" thickTop="1" thickBot="1">
      <c r="A9543" s="6"/>
    </row>
    <row r="9544" spans="1:1" ht="17" thickTop="1" thickBot="1">
      <c r="A9544" s="6"/>
    </row>
    <row r="9545" spans="1:1" ht="17" thickTop="1" thickBot="1">
      <c r="A9545" s="6"/>
    </row>
    <row r="9546" spans="1:1" ht="17" thickTop="1" thickBot="1">
      <c r="A9546" s="6"/>
    </row>
    <row r="9547" spans="1:1" ht="17" thickTop="1" thickBot="1">
      <c r="A9547" s="6"/>
    </row>
    <row r="9548" spans="1:1" ht="17" thickTop="1" thickBot="1">
      <c r="A9548" s="6"/>
    </row>
    <row r="9549" spans="1:1" ht="17" thickTop="1" thickBot="1">
      <c r="A9549" s="6"/>
    </row>
    <row r="9550" spans="1:1" ht="17" thickTop="1" thickBot="1">
      <c r="A9550" s="6"/>
    </row>
    <row r="9551" spans="1:1" ht="17" thickTop="1" thickBot="1">
      <c r="A9551" s="6"/>
    </row>
    <row r="9552" spans="1:1" ht="17" thickTop="1" thickBot="1">
      <c r="A9552" s="6"/>
    </row>
    <row r="9553" spans="1:1" ht="17" thickTop="1" thickBot="1">
      <c r="A9553" s="6"/>
    </row>
    <row r="9554" spans="1:1" ht="17" thickTop="1" thickBot="1">
      <c r="A9554" s="6"/>
    </row>
    <row r="9555" spans="1:1" ht="17" thickTop="1" thickBot="1">
      <c r="A9555" s="6"/>
    </row>
    <row r="9556" spans="1:1" ht="17" thickTop="1" thickBot="1">
      <c r="A9556" s="6"/>
    </row>
    <row r="9557" spans="1:1" ht="17" thickTop="1" thickBot="1">
      <c r="A9557" s="6"/>
    </row>
    <row r="9558" spans="1:1" ht="17" thickTop="1" thickBot="1">
      <c r="A9558" s="6"/>
    </row>
    <row r="9559" spans="1:1" ht="17" thickTop="1" thickBot="1">
      <c r="A9559" s="6"/>
    </row>
    <row r="9560" spans="1:1" ht="17" thickTop="1" thickBot="1">
      <c r="A9560" s="6"/>
    </row>
    <row r="9561" spans="1:1" ht="17" thickTop="1" thickBot="1">
      <c r="A9561" s="6"/>
    </row>
    <row r="9562" spans="1:1" ht="17" thickTop="1" thickBot="1">
      <c r="A9562" s="6"/>
    </row>
    <row r="9563" spans="1:1" ht="17" thickTop="1" thickBot="1">
      <c r="A9563" s="6"/>
    </row>
    <row r="9564" spans="1:1" ht="17" thickTop="1" thickBot="1">
      <c r="A9564" s="6"/>
    </row>
    <row r="9565" spans="1:1" ht="17" thickTop="1" thickBot="1">
      <c r="A9565" s="6"/>
    </row>
    <row r="9566" spans="1:1" ht="17" thickTop="1" thickBot="1">
      <c r="A9566" s="6"/>
    </row>
    <row r="9567" spans="1:1" ht="17" thickTop="1" thickBot="1">
      <c r="A9567" s="6"/>
    </row>
    <row r="9568" spans="1:1" ht="17" thickTop="1" thickBot="1">
      <c r="A9568" s="6"/>
    </row>
    <row r="9569" spans="1:1" ht="17" thickTop="1" thickBot="1">
      <c r="A9569" s="6"/>
    </row>
    <row r="9570" spans="1:1" ht="17" thickTop="1" thickBot="1">
      <c r="A9570" s="6"/>
    </row>
    <row r="9571" spans="1:1" ht="17" thickTop="1" thickBot="1">
      <c r="A9571" s="6"/>
    </row>
    <row r="9572" spans="1:1" ht="17" thickTop="1" thickBot="1">
      <c r="A9572" s="6"/>
    </row>
    <row r="9573" spans="1:1" ht="17" thickTop="1" thickBot="1">
      <c r="A9573" s="6"/>
    </row>
    <row r="9574" spans="1:1" ht="17" thickTop="1" thickBot="1">
      <c r="A9574" s="6"/>
    </row>
    <row r="9575" spans="1:1" ht="17" thickTop="1" thickBot="1">
      <c r="A9575" s="6"/>
    </row>
    <row r="9576" spans="1:1" ht="17" thickTop="1" thickBot="1">
      <c r="A9576" s="6"/>
    </row>
    <row r="9577" spans="1:1" ht="17" thickTop="1" thickBot="1">
      <c r="A9577" s="6"/>
    </row>
    <row r="9578" spans="1:1" ht="17" thickTop="1" thickBot="1">
      <c r="A9578" s="6"/>
    </row>
    <row r="9579" spans="1:1" ht="17" thickTop="1" thickBot="1">
      <c r="A9579" s="6"/>
    </row>
    <row r="9580" spans="1:1" ht="17" thickTop="1" thickBot="1">
      <c r="A9580" s="6"/>
    </row>
    <row r="9581" spans="1:1" ht="17" thickTop="1" thickBot="1">
      <c r="A9581" s="6"/>
    </row>
    <row r="9582" spans="1:1" ht="17" thickTop="1" thickBot="1">
      <c r="A9582" s="6"/>
    </row>
    <row r="9583" spans="1:1" ht="17" thickTop="1" thickBot="1">
      <c r="A9583" s="6"/>
    </row>
    <row r="9584" spans="1:1" ht="17" thickTop="1" thickBot="1">
      <c r="A9584" s="6"/>
    </row>
    <row r="9585" spans="1:1" ht="17" thickTop="1" thickBot="1">
      <c r="A9585" s="6"/>
    </row>
    <row r="9586" spans="1:1" ht="17" thickTop="1" thickBot="1">
      <c r="A9586" s="6"/>
    </row>
    <row r="9587" spans="1:1" ht="17" thickTop="1" thickBot="1">
      <c r="A9587" s="6"/>
    </row>
    <row r="9588" spans="1:1" ht="17" thickTop="1" thickBot="1">
      <c r="A9588" s="6"/>
    </row>
    <row r="9589" spans="1:1" ht="17" thickTop="1" thickBot="1">
      <c r="A9589" s="6"/>
    </row>
    <row r="9590" spans="1:1" ht="17" thickTop="1" thickBot="1">
      <c r="A9590" s="6"/>
    </row>
    <row r="9591" spans="1:1" ht="17" thickTop="1" thickBot="1">
      <c r="A9591" s="6"/>
    </row>
    <row r="9592" spans="1:1" ht="17" thickTop="1" thickBot="1">
      <c r="A9592" s="6"/>
    </row>
    <row r="9593" spans="1:1" ht="17" thickTop="1" thickBot="1">
      <c r="A9593" s="6"/>
    </row>
    <row r="9594" spans="1:1" ht="17" thickTop="1" thickBot="1">
      <c r="A9594" s="6"/>
    </row>
    <row r="9595" spans="1:1" ht="17" thickTop="1" thickBot="1">
      <c r="A9595" s="6"/>
    </row>
    <row r="9596" spans="1:1" ht="17" thickTop="1" thickBot="1">
      <c r="A9596" s="6"/>
    </row>
    <row r="9597" spans="1:1" ht="17" thickTop="1" thickBot="1">
      <c r="A9597" s="6"/>
    </row>
    <row r="9598" spans="1:1" ht="17" thickTop="1" thickBot="1">
      <c r="A9598" s="6"/>
    </row>
    <row r="9599" spans="1:1" ht="17" thickTop="1" thickBot="1">
      <c r="A9599" s="6"/>
    </row>
    <row r="9600" spans="1:1" ht="17" thickTop="1" thickBot="1">
      <c r="A9600" s="6"/>
    </row>
    <row r="9601" spans="1:1" ht="17" thickTop="1" thickBot="1">
      <c r="A9601" s="6"/>
    </row>
    <row r="9602" spans="1:1" ht="17" thickTop="1" thickBot="1">
      <c r="A9602" s="6"/>
    </row>
    <row r="9603" spans="1:1" ht="17" thickTop="1" thickBot="1">
      <c r="A9603" s="6"/>
    </row>
    <row r="9604" spans="1:1" ht="17" thickTop="1" thickBot="1">
      <c r="A9604" s="6"/>
    </row>
    <row r="9605" spans="1:1" ht="17" thickTop="1" thickBot="1">
      <c r="A9605" s="6"/>
    </row>
    <row r="9606" spans="1:1" ht="17" thickTop="1" thickBot="1">
      <c r="A9606" s="6"/>
    </row>
    <row r="9607" spans="1:1" ht="17" thickTop="1" thickBot="1">
      <c r="A9607" s="6"/>
    </row>
    <row r="9608" spans="1:1" ht="17" thickTop="1" thickBot="1">
      <c r="A9608" s="6"/>
    </row>
    <row r="9609" spans="1:1" ht="17" thickTop="1" thickBot="1">
      <c r="A9609" s="6"/>
    </row>
    <row r="9610" spans="1:1" ht="17" thickTop="1" thickBot="1">
      <c r="A9610" s="6"/>
    </row>
    <row r="9611" spans="1:1" ht="17" thickTop="1" thickBot="1">
      <c r="A9611" s="6"/>
    </row>
    <row r="9612" spans="1:1" ht="17" thickTop="1" thickBot="1">
      <c r="A9612" s="6"/>
    </row>
    <row r="9613" spans="1:1" ht="17" thickTop="1" thickBot="1">
      <c r="A9613" s="6"/>
    </row>
    <row r="9614" spans="1:1" ht="17" thickTop="1" thickBot="1">
      <c r="A9614" s="6"/>
    </row>
    <row r="9615" spans="1:1" ht="17" thickTop="1" thickBot="1">
      <c r="A9615" s="6"/>
    </row>
    <row r="9616" spans="1:1" ht="17" thickTop="1" thickBot="1">
      <c r="A9616" s="6"/>
    </row>
    <row r="9617" spans="1:1" ht="17" thickTop="1" thickBot="1">
      <c r="A9617" s="6"/>
    </row>
    <row r="9618" spans="1:1" ht="17" thickTop="1" thickBot="1">
      <c r="A9618" s="6"/>
    </row>
    <row r="9619" spans="1:1" ht="17" thickTop="1" thickBot="1">
      <c r="A9619" s="6"/>
    </row>
    <row r="9620" spans="1:1" ht="17" thickTop="1" thickBot="1">
      <c r="A9620" s="6"/>
    </row>
    <row r="9621" spans="1:1" ht="17" thickTop="1" thickBot="1">
      <c r="A9621" s="6"/>
    </row>
    <row r="9622" spans="1:1" ht="17" thickTop="1" thickBot="1">
      <c r="A9622" s="6"/>
    </row>
    <row r="9623" spans="1:1" ht="17" thickTop="1" thickBot="1">
      <c r="A9623" s="6"/>
    </row>
    <row r="9624" spans="1:1" ht="17" thickTop="1" thickBot="1">
      <c r="A9624" s="6"/>
    </row>
    <row r="9625" spans="1:1" ht="17" thickTop="1" thickBot="1">
      <c r="A9625" s="6"/>
    </row>
    <row r="9626" spans="1:1" ht="17" thickTop="1" thickBot="1">
      <c r="A9626" s="6"/>
    </row>
    <row r="9627" spans="1:1" ht="17" thickTop="1" thickBot="1">
      <c r="A9627" s="6"/>
    </row>
    <row r="9628" spans="1:1" ht="17" thickTop="1" thickBot="1">
      <c r="A9628" s="6"/>
    </row>
    <row r="9629" spans="1:1" ht="17" thickTop="1" thickBot="1">
      <c r="A9629" s="6"/>
    </row>
    <row r="9630" spans="1:1" ht="17" thickTop="1" thickBot="1">
      <c r="A9630" s="6"/>
    </row>
    <row r="9631" spans="1:1" ht="17" thickTop="1" thickBot="1">
      <c r="A9631" s="6"/>
    </row>
    <row r="9632" spans="1:1" ht="17" thickTop="1" thickBot="1">
      <c r="A9632" s="6"/>
    </row>
    <row r="9633" spans="1:1" ht="17" thickTop="1" thickBot="1">
      <c r="A9633" s="6"/>
    </row>
    <row r="9634" spans="1:1" ht="17" thickTop="1" thickBot="1">
      <c r="A9634" s="6"/>
    </row>
    <row r="9635" spans="1:1" ht="17" thickTop="1" thickBot="1">
      <c r="A9635" s="6"/>
    </row>
    <row r="9636" spans="1:1" ht="17" thickTop="1" thickBot="1">
      <c r="A9636" s="6"/>
    </row>
    <row r="9637" spans="1:1" ht="17" thickTop="1" thickBot="1">
      <c r="A9637" s="6"/>
    </row>
    <row r="9638" spans="1:1" ht="17" thickTop="1" thickBot="1">
      <c r="A9638" s="6"/>
    </row>
    <row r="9639" spans="1:1" ht="17" thickTop="1" thickBot="1">
      <c r="A9639" s="6"/>
    </row>
    <row r="9640" spans="1:1" ht="17" thickTop="1" thickBot="1">
      <c r="A9640" s="6"/>
    </row>
    <row r="9641" spans="1:1" ht="17" thickTop="1" thickBot="1">
      <c r="A9641" s="6"/>
    </row>
    <row r="9642" spans="1:1" ht="17" thickTop="1" thickBot="1">
      <c r="A9642" s="6"/>
    </row>
    <row r="9643" spans="1:1" ht="17" thickTop="1" thickBot="1">
      <c r="A9643" s="6"/>
    </row>
    <row r="9644" spans="1:1" ht="17" thickTop="1" thickBot="1">
      <c r="A9644" s="6"/>
    </row>
    <row r="9645" spans="1:1" ht="17" thickTop="1" thickBot="1">
      <c r="A9645" s="6"/>
    </row>
    <row r="9646" spans="1:1" ht="17" thickTop="1" thickBot="1">
      <c r="A9646" s="6"/>
    </row>
    <row r="9647" spans="1:1" ht="17" thickTop="1" thickBot="1">
      <c r="A9647" s="6"/>
    </row>
    <row r="9648" spans="1:1" ht="17" thickTop="1" thickBot="1">
      <c r="A9648" s="6"/>
    </row>
    <row r="9649" spans="1:1" ht="17" thickTop="1" thickBot="1">
      <c r="A9649" s="6"/>
    </row>
    <row r="9650" spans="1:1" ht="17" thickTop="1" thickBot="1">
      <c r="A9650" s="6"/>
    </row>
    <row r="9651" spans="1:1" ht="17" thickTop="1" thickBot="1">
      <c r="A9651" s="6"/>
    </row>
    <row r="9652" spans="1:1" ht="17" thickTop="1" thickBot="1">
      <c r="A9652" s="6"/>
    </row>
    <row r="9653" spans="1:1" ht="17" thickTop="1" thickBot="1">
      <c r="A9653" s="6"/>
    </row>
    <row r="9654" spans="1:1" ht="17" thickTop="1" thickBot="1">
      <c r="A9654" s="6"/>
    </row>
    <row r="9655" spans="1:1" ht="17" thickTop="1" thickBot="1">
      <c r="A9655" s="6"/>
    </row>
    <row r="9656" spans="1:1" ht="17" thickTop="1" thickBot="1">
      <c r="A9656" s="6"/>
    </row>
    <row r="9657" spans="1:1" ht="17" thickTop="1" thickBot="1">
      <c r="A9657" s="6"/>
    </row>
    <row r="9658" spans="1:1" ht="17" thickTop="1" thickBot="1">
      <c r="A9658" s="6"/>
    </row>
    <row r="9659" spans="1:1" ht="17" thickTop="1" thickBot="1">
      <c r="A9659" s="6"/>
    </row>
    <row r="9660" spans="1:1" ht="17" thickTop="1" thickBot="1">
      <c r="A9660" s="6"/>
    </row>
    <row r="9661" spans="1:1" ht="17" thickTop="1" thickBot="1">
      <c r="A9661" s="6"/>
    </row>
    <row r="9662" spans="1:1" ht="17" thickTop="1" thickBot="1">
      <c r="A9662" s="6"/>
    </row>
    <row r="9663" spans="1:1" ht="17" thickTop="1" thickBot="1">
      <c r="A9663" s="6"/>
    </row>
    <row r="9664" spans="1:1" ht="17" thickTop="1" thickBot="1">
      <c r="A9664" s="6"/>
    </row>
    <row r="9665" spans="1:1" ht="17" thickTop="1" thickBot="1">
      <c r="A9665" s="6"/>
    </row>
    <row r="9666" spans="1:1" ht="17" thickTop="1" thickBot="1">
      <c r="A9666" s="6"/>
    </row>
    <row r="9667" spans="1:1" ht="17" thickTop="1" thickBot="1">
      <c r="A9667" s="6"/>
    </row>
    <row r="9668" spans="1:1" ht="17" thickTop="1" thickBot="1">
      <c r="A9668" s="6"/>
    </row>
    <row r="9669" spans="1:1" ht="17" thickTop="1" thickBot="1">
      <c r="A9669" s="6"/>
    </row>
    <row r="9670" spans="1:1" ht="17" thickTop="1" thickBot="1">
      <c r="A9670" s="6"/>
    </row>
    <row r="9671" spans="1:1" ht="17" thickTop="1" thickBot="1">
      <c r="A9671" s="6"/>
    </row>
    <row r="9672" spans="1:1" ht="17" thickTop="1" thickBot="1">
      <c r="A9672" s="6"/>
    </row>
    <row r="9673" spans="1:1" ht="17" thickTop="1" thickBot="1">
      <c r="A9673" s="6"/>
    </row>
    <row r="9674" spans="1:1" ht="17" thickTop="1" thickBot="1">
      <c r="A9674" s="6"/>
    </row>
    <row r="9675" spans="1:1" ht="17" thickTop="1" thickBot="1">
      <c r="A9675" s="6"/>
    </row>
    <row r="9676" spans="1:1" ht="17" thickTop="1" thickBot="1">
      <c r="A9676" s="6"/>
    </row>
    <row r="9677" spans="1:1" ht="17" thickTop="1" thickBot="1">
      <c r="A9677" s="6"/>
    </row>
    <row r="9678" spans="1:1" ht="17" thickTop="1" thickBot="1">
      <c r="A9678" s="6"/>
    </row>
    <row r="9679" spans="1:1" ht="17" thickTop="1" thickBot="1">
      <c r="A9679" s="6"/>
    </row>
    <row r="9680" spans="1:1" ht="17" thickTop="1" thickBot="1">
      <c r="A9680" s="6"/>
    </row>
    <row r="9681" spans="1:1" ht="17" thickTop="1" thickBot="1">
      <c r="A9681" s="6"/>
    </row>
    <row r="9682" spans="1:1" ht="17" thickTop="1" thickBot="1">
      <c r="A9682" s="6"/>
    </row>
    <row r="9683" spans="1:1" ht="17" thickTop="1" thickBot="1">
      <c r="A9683" s="6"/>
    </row>
    <row r="9684" spans="1:1" ht="17" thickTop="1" thickBot="1">
      <c r="A9684" s="6"/>
    </row>
    <row r="9685" spans="1:1" ht="17" thickTop="1" thickBot="1">
      <c r="A9685" s="6"/>
    </row>
    <row r="9686" spans="1:1" ht="17" thickTop="1" thickBot="1">
      <c r="A9686" s="6"/>
    </row>
    <row r="9687" spans="1:1" ht="17" thickTop="1" thickBot="1">
      <c r="A9687" s="6"/>
    </row>
    <row r="9688" spans="1:1" ht="17" thickTop="1" thickBot="1">
      <c r="A9688" s="6"/>
    </row>
    <row r="9689" spans="1:1" ht="17" thickTop="1" thickBot="1">
      <c r="A9689" s="6"/>
    </row>
    <row r="9690" spans="1:1" ht="17" thickTop="1" thickBot="1">
      <c r="A9690" s="6"/>
    </row>
    <row r="9691" spans="1:1" ht="17" thickTop="1" thickBot="1">
      <c r="A9691" s="6"/>
    </row>
    <row r="9692" spans="1:1" ht="17" thickTop="1" thickBot="1">
      <c r="A9692" s="6"/>
    </row>
    <row r="9693" spans="1:1" ht="17" thickTop="1" thickBot="1">
      <c r="A9693" s="6"/>
    </row>
    <row r="9694" spans="1:1" ht="17" thickTop="1" thickBot="1">
      <c r="A9694" s="6"/>
    </row>
    <row r="9695" spans="1:1" ht="17" thickTop="1" thickBot="1">
      <c r="A9695" s="6"/>
    </row>
    <row r="9696" spans="1:1" ht="17" thickTop="1" thickBot="1">
      <c r="A9696" s="6"/>
    </row>
    <row r="9697" spans="1:1" ht="17" thickTop="1" thickBot="1">
      <c r="A9697" s="6"/>
    </row>
    <row r="9698" spans="1:1" ht="17" thickTop="1" thickBot="1">
      <c r="A9698" s="6"/>
    </row>
    <row r="9699" spans="1:1" ht="17" thickTop="1" thickBot="1">
      <c r="A9699" s="6"/>
    </row>
    <row r="9700" spans="1:1" ht="17" thickTop="1" thickBot="1">
      <c r="A9700" s="6"/>
    </row>
    <row r="9701" spans="1:1" ht="17" thickTop="1" thickBot="1">
      <c r="A9701" s="6"/>
    </row>
    <row r="9702" spans="1:1" ht="17" thickTop="1" thickBot="1">
      <c r="A9702" s="6"/>
    </row>
    <row r="9703" spans="1:1" ht="17" thickTop="1" thickBot="1">
      <c r="A9703" s="6"/>
    </row>
    <row r="9704" spans="1:1" ht="17" thickTop="1" thickBot="1">
      <c r="A9704" s="6"/>
    </row>
    <row r="9705" spans="1:1" ht="17" thickTop="1" thickBot="1">
      <c r="A9705" s="6"/>
    </row>
    <row r="9706" spans="1:1" ht="17" thickTop="1" thickBot="1">
      <c r="A9706" s="6"/>
    </row>
    <row r="9707" spans="1:1" ht="17" thickTop="1" thickBot="1">
      <c r="A9707" s="6"/>
    </row>
    <row r="9708" spans="1:1" ht="17" thickTop="1" thickBot="1">
      <c r="A9708" s="6"/>
    </row>
    <row r="9709" spans="1:1" ht="17" thickTop="1" thickBot="1">
      <c r="A9709" s="6"/>
    </row>
    <row r="9710" spans="1:1" ht="17" thickTop="1" thickBot="1">
      <c r="A9710" s="6"/>
    </row>
    <row r="9711" spans="1:1" ht="17" thickTop="1" thickBot="1">
      <c r="A9711" s="6"/>
    </row>
    <row r="9712" spans="1:1" ht="17" thickTop="1" thickBot="1">
      <c r="A9712" s="6"/>
    </row>
    <row r="9713" spans="1:1" ht="17" thickTop="1" thickBot="1">
      <c r="A9713" s="6"/>
    </row>
    <row r="9714" spans="1:1" ht="17" thickTop="1" thickBot="1">
      <c r="A9714" s="6"/>
    </row>
    <row r="9715" spans="1:1" ht="17" thickTop="1" thickBot="1">
      <c r="A9715" s="6"/>
    </row>
    <row r="9716" spans="1:1" ht="17" thickTop="1" thickBot="1">
      <c r="A9716" s="6"/>
    </row>
    <row r="9717" spans="1:1" ht="17" thickTop="1" thickBot="1">
      <c r="A9717" s="6"/>
    </row>
    <row r="9718" spans="1:1" ht="17" thickTop="1" thickBot="1">
      <c r="A9718" s="6"/>
    </row>
    <row r="9719" spans="1:1" ht="17" thickTop="1" thickBot="1">
      <c r="A9719" s="6"/>
    </row>
    <row r="9720" spans="1:1" ht="17" thickTop="1" thickBot="1">
      <c r="A9720" s="6"/>
    </row>
    <row r="9721" spans="1:1" ht="17" thickTop="1" thickBot="1">
      <c r="A9721" s="6"/>
    </row>
    <row r="9722" spans="1:1" ht="17" thickTop="1" thickBot="1">
      <c r="A9722" s="6"/>
    </row>
    <row r="9723" spans="1:1" ht="17" thickTop="1" thickBot="1">
      <c r="A9723" s="6"/>
    </row>
    <row r="9724" spans="1:1" ht="17" thickTop="1" thickBot="1">
      <c r="A9724" s="6"/>
    </row>
    <row r="9725" spans="1:1" ht="17" thickTop="1" thickBot="1">
      <c r="A9725" s="6"/>
    </row>
    <row r="9726" spans="1:1" ht="17" thickTop="1" thickBot="1">
      <c r="A9726" s="6"/>
    </row>
    <row r="9727" spans="1:1" ht="17" thickTop="1" thickBot="1">
      <c r="A9727" s="6"/>
    </row>
    <row r="9728" spans="1:1" ht="17" thickTop="1" thickBot="1">
      <c r="A9728" s="6"/>
    </row>
    <row r="9729" spans="1:1" ht="17" thickTop="1" thickBot="1">
      <c r="A9729" s="6"/>
    </row>
    <row r="9730" spans="1:1" ht="17" thickTop="1" thickBot="1">
      <c r="A9730" s="6"/>
    </row>
    <row r="9731" spans="1:1" ht="17" thickTop="1" thickBot="1">
      <c r="A9731" s="6"/>
    </row>
    <row r="9732" spans="1:1" ht="17" thickTop="1" thickBot="1">
      <c r="A9732" s="6"/>
    </row>
    <row r="9733" spans="1:1" ht="17" thickTop="1" thickBot="1">
      <c r="A9733" s="6"/>
    </row>
    <row r="9734" spans="1:1" ht="17" thickTop="1" thickBot="1">
      <c r="A9734" s="6"/>
    </row>
    <row r="9735" spans="1:1" ht="17" thickTop="1" thickBot="1">
      <c r="A9735" s="6"/>
    </row>
    <row r="9736" spans="1:1" ht="17" thickTop="1" thickBot="1">
      <c r="A9736" s="6"/>
    </row>
    <row r="9737" spans="1:1" ht="17" thickTop="1" thickBot="1">
      <c r="A9737" s="6"/>
    </row>
    <row r="9738" spans="1:1" ht="17" thickTop="1" thickBot="1">
      <c r="A9738" s="6"/>
    </row>
    <row r="9739" spans="1:1" ht="17" thickTop="1" thickBot="1">
      <c r="A9739" s="6"/>
    </row>
    <row r="9740" spans="1:1" ht="17" thickTop="1" thickBot="1">
      <c r="A9740" s="6"/>
    </row>
    <row r="9741" spans="1:1" ht="17" thickTop="1" thickBot="1">
      <c r="A9741" s="6"/>
    </row>
    <row r="9742" spans="1:1" ht="17" thickTop="1" thickBot="1">
      <c r="A9742" s="6"/>
    </row>
    <row r="9743" spans="1:1" ht="17" thickTop="1" thickBot="1">
      <c r="A9743" s="6"/>
    </row>
    <row r="9744" spans="1:1" ht="17" thickTop="1" thickBot="1">
      <c r="A9744" s="6"/>
    </row>
    <row r="9745" spans="1:1" ht="17" thickTop="1" thickBot="1">
      <c r="A9745" s="6"/>
    </row>
    <row r="9746" spans="1:1" ht="17" thickTop="1" thickBot="1">
      <c r="A9746" s="6"/>
    </row>
    <row r="9747" spans="1:1" ht="17" thickTop="1" thickBot="1">
      <c r="A9747" s="6"/>
    </row>
    <row r="9748" spans="1:1" ht="17" thickTop="1" thickBot="1">
      <c r="A9748" s="6"/>
    </row>
    <row r="9749" spans="1:1" ht="17" thickTop="1" thickBot="1">
      <c r="A9749" s="6"/>
    </row>
    <row r="9750" spans="1:1" ht="17" thickTop="1" thickBot="1">
      <c r="A9750" s="6"/>
    </row>
    <row r="9751" spans="1:1" ht="17" thickTop="1" thickBot="1">
      <c r="A9751" s="6"/>
    </row>
    <row r="9752" spans="1:1" ht="17" thickTop="1" thickBot="1">
      <c r="A9752" s="6"/>
    </row>
    <row r="9753" spans="1:1" ht="17" thickTop="1" thickBot="1">
      <c r="A9753" s="6"/>
    </row>
    <row r="9754" spans="1:1" ht="17" thickTop="1" thickBot="1">
      <c r="A9754" s="6"/>
    </row>
    <row r="9755" spans="1:1" ht="17" thickTop="1" thickBot="1">
      <c r="A9755" s="6"/>
    </row>
    <row r="9756" spans="1:1" ht="17" thickTop="1" thickBot="1">
      <c r="A9756" s="6"/>
    </row>
    <row r="9757" spans="1:1" ht="17" thickTop="1" thickBot="1">
      <c r="A9757" s="6"/>
    </row>
    <row r="9758" spans="1:1" ht="17" thickTop="1" thickBot="1">
      <c r="A9758" s="6"/>
    </row>
    <row r="9759" spans="1:1" ht="17" thickTop="1" thickBot="1">
      <c r="A9759" s="6"/>
    </row>
    <row r="9760" spans="1:1" ht="17" thickTop="1" thickBot="1">
      <c r="A9760" s="6"/>
    </row>
    <row r="9761" spans="1:1" ht="17" thickTop="1" thickBot="1">
      <c r="A9761" s="6"/>
    </row>
    <row r="9762" spans="1:1" ht="17" thickTop="1" thickBot="1">
      <c r="A9762" s="6"/>
    </row>
    <row r="9763" spans="1:1" ht="17" thickTop="1" thickBot="1">
      <c r="A9763" s="6"/>
    </row>
    <row r="9764" spans="1:1" ht="17" thickTop="1" thickBot="1">
      <c r="A9764" s="6"/>
    </row>
    <row r="9765" spans="1:1" ht="17" thickTop="1" thickBot="1">
      <c r="A9765" s="6"/>
    </row>
    <row r="9766" spans="1:1" ht="17" thickTop="1" thickBot="1">
      <c r="A9766" s="6"/>
    </row>
    <row r="9767" spans="1:1" ht="17" thickTop="1" thickBot="1">
      <c r="A9767" s="6"/>
    </row>
    <row r="9768" spans="1:1" ht="17" thickTop="1" thickBot="1">
      <c r="A9768" s="6"/>
    </row>
    <row r="9769" spans="1:1" ht="17" thickTop="1" thickBot="1">
      <c r="A9769" s="6"/>
    </row>
    <row r="9770" spans="1:1" ht="17" thickTop="1" thickBot="1">
      <c r="A9770" s="6"/>
    </row>
    <row r="9771" spans="1:1" ht="17" thickTop="1" thickBot="1">
      <c r="A9771" s="6"/>
    </row>
    <row r="9772" spans="1:1" ht="17" thickTop="1" thickBot="1">
      <c r="A9772" s="6"/>
    </row>
    <row r="9773" spans="1:1" ht="17" thickTop="1" thickBot="1">
      <c r="A9773" s="6"/>
    </row>
    <row r="9774" spans="1:1" ht="17" thickTop="1" thickBot="1">
      <c r="A9774" s="6"/>
    </row>
    <row r="9775" spans="1:1" ht="17" thickTop="1" thickBot="1">
      <c r="A9775" s="6"/>
    </row>
    <row r="9776" spans="1:1" ht="17" thickTop="1" thickBot="1">
      <c r="A9776" s="6"/>
    </row>
    <row r="9777" spans="1:1" ht="17" thickTop="1" thickBot="1">
      <c r="A9777" s="6"/>
    </row>
    <row r="9778" spans="1:1" ht="17" thickTop="1" thickBot="1">
      <c r="A9778" s="6"/>
    </row>
    <row r="9779" spans="1:1" ht="17" thickTop="1" thickBot="1">
      <c r="A9779" s="6"/>
    </row>
    <row r="9780" spans="1:1" ht="17" thickTop="1" thickBot="1">
      <c r="A9780" s="6"/>
    </row>
    <row r="9781" spans="1:1" ht="17" thickTop="1" thickBot="1">
      <c r="A9781" s="6"/>
    </row>
    <row r="9782" spans="1:1" ht="17" thickTop="1" thickBot="1">
      <c r="A9782" s="6"/>
    </row>
    <row r="9783" spans="1:1" ht="17" thickTop="1" thickBot="1">
      <c r="A9783" s="6"/>
    </row>
    <row r="9784" spans="1:1" ht="17" thickTop="1" thickBot="1">
      <c r="A9784" s="6"/>
    </row>
    <row r="9785" spans="1:1" ht="17" thickTop="1" thickBot="1">
      <c r="A9785" s="6"/>
    </row>
    <row r="9786" spans="1:1" ht="17" thickTop="1" thickBot="1">
      <c r="A9786" s="6"/>
    </row>
    <row r="9787" spans="1:1" ht="17" thickTop="1" thickBot="1">
      <c r="A9787" s="6"/>
    </row>
    <row r="9788" spans="1:1" ht="17" thickTop="1" thickBot="1">
      <c r="A9788" s="6"/>
    </row>
    <row r="9789" spans="1:1" ht="17" thickTop="1" thickBot="1">
      <c r="A9789" s="6"/>
    </row>
    <row r="9790" spans="1:1" ht="17" thickTop="1" thickBot="1">
      <c r="A9790" s="6"/>
    </row>
    <row r="9791" spans="1:1" ht="17" thickTop="1" thickBot="1">
      <c r="A9791" s="6"/>
    </row>
    <row r="9792" spans="1:1" ht="17" thickTop="1" thickBot="1">
      <c r="A9792" s="6"/>
    </row>
    <row r="9793" spans="1:1" ht="17" thickTop="1" thickBot="1">
      <c r="A9793" s="6"/>
    </row>
    <row r="9794" spans="1:1" ht="17" thickTop="1" thickBot="1">
      <c r="A9794" s="6"/>
    </row>
    <row r="9795" spans="1:1" ht="17" thickTop="1" thickBot="1">
      <c r="A9795" s="6"/>
    </row>
    <row r="9796" spans="1:1" ht="17" thickTop="1" thickBot="1">
      <c r="A9796" s="6"/>
    </row>
    <row r="9797" spans="1:1" ht="17" thickTop="1" thickBot="1">
      <c r="A9797" s="6"/>
    </row>
    <row r="9798" spans="1:1" ht="17" thickTop="1" thickBot="1">
      <c r="A9798" s="6"/>
    </row>
    <row r="9799" spans="1:1" ht="17" thickTop="1" thickBot="1">
      <c r="A9799" s="6"/>
    </row>
    <row r="9800" spans="1:1" ht="17" thickTop="1" thickBot="1">
      <c r="A9800" s="6"/>
    </row>
    <row r="9801" spans="1:1" ht="17" thickTop="1" thickBot="1">
      <c r="A9801" s="6"/>
    </row>
    <row r="9802" spans="1:1" ht="17" thickTop="1" thickBot="1">
      <c r="A9802" s="6"/>
    </row>
    <row r="9803" spans="1:1" ht="17" thickTop="1" thickBot="1">
      <c r="A9803" s="6"/>
    </row>
    <row r="9804" spans="1:1" ht="17" thickTop="1" thickBot="1">
      <c r="A9804" s="6"/>
    </row>
    <row r="9805" spans="1:1" ht="17" thickTop="1" thickBot="1">
      <c r="A9805" s="6"/>
    </row>
    <row r="9806" spans="1:1" ht="17" thickTop="1" thickBot="1">
      <c r="A9806" s="6"/>
    </row>
    <row r="9807" spans="1:1" ht="17" thickTop="1" thickBot="1">
      <c r="A9807" s="6"/>
    </row>
    <row r="9808" spans="1:1" ht="17" thickTop="1" thickBot="1">
      <c r="A9808" s="6"/>
    </row>
    <row r="9809" spans="1:1" ht="17" thickTop="1" thickBot="1">
      <c r="A9809" s="6"/>
    </row>
    <row r="9810" spans="1:1" ht="17" thickTop="1" thickBot="1">
      <c r="A9810" s="6"/>
    </row>
    <row r="9811" spans="1:1" ht="17" thickTop="1" thickBot="1">
      <c r="A9811" s="6"/>
    </row>
    <row r="9812" spans="1:1" ht="17" thickTop="1" thickBot="1">
      <c r="A9812" s="6"/>
    </row>
    <row r="9813" spans="1:1" ht="17" thickTop="1" thickBot="1">
      <c r="A9813" s="6"/>
    </row>
    <row r="9814" spans="1:1" ht="17" thickTop="1" thickBot="1">
      <c r="A9814" s="6"/>
    </row>
    <row r="9815" spans="1:1" ht="17" thickTop="1" thickBot="1">
      <c r="A9815" s="6"/>
    </row>
    <row r="9816" spans="1:1" ht="17" thickTop="1" thickBot="1">
      <c r="A9816" s="6"/>
    </row>
    <row r="9817" spans="1:1" ht="17" thickTop="1" thickBot="1">
      <c r="A9817" s="6"/>
    </row>
    <row r="9818" spans="1:1" ht="17" thickTop="1" thickBot="1">
      <c r="A9818" s="6"/>
    </row>
    <row r="9819" spans="1:1" ht="17" thickTop="1" thickBot="1">
      <c r="A9819" s="6"/>
    </row>
    <row r="9820" spans="1:1" ht="17" thickTop="1" thickBot="1">
      <c r="A9820" s="6"/>
    </row>
    <row r="9821" spans="1:1" ht="17" thickTop="1" thickBot="1">
      <c r="A9821" s="6"/>
    </row>
    <row r="9822" spans="1:1" ht="17" thickTop="1" thickBot="1">
      <c r="A9822" s="6"/>
    </row>
    <row r="9823" spans="1:1" ht="17" thickTop="1" thickBot="1">
      <c r="A9823" s="6"/>
    </row>
    <row r="9824" spans="1:1" ht="17" thickTop="1" thickBot="1">
      <c r="A9824" s="6"/>
    </row>
    <row r="9825" spans="1:1" ht="17" thickTop="1" thickBot="1">
      <c r="A9825" s="6"/>
    </row>
    <row r="9826" spans="1:1" ht="17" thickTop="1" thickBot="1">
      <c r="A9826" s="6"/>
    </row>
    <row r="9827" spans="1:1" ht="17" thickTop="1" thickBot="1">
      <c r="A9827" s="6"/>
    </row>
    <row r="9828" spans="1:1" ht="17" thickTop="1" thickBot="1">
      <c r="A9828" s="6"/>
    </row>
    <row r="9829" spans="1:1" ht="17" thickTop="1" thickBot="1">
      <c r="A9829" s="6"/>
    </row>
    <row r="9830" spans="1:1" ht="17" thickTop="1" thickBot="1">
      <c r="A9830" s="6"/>
    </row>
    <row r="9831" spans="1:1" ht="17" thickTop="1" thickBot="1">
      <c r="A9831" s="6"/>
    </row>
    <row r="9832" spans="1:1" ht="17" thickTop="1" thickBot="1">
      <c r="A9832" s="6"/>
    </row>
    <row r="9833" spans="1:1" ht="17" thickTop="1" thickBot="1">
      <c r="A9833" s="6"/>
    </row>
    <row r="9834" spans="1:1" ht="17" thickTop="1" thickBot="1">
      <c r="A9834" s="6"/>
    </row>
    <row r="9835" spans="1:1" ht="17" thickTop="1" thickBot="1">
      <c r="A9835" s="6"/>
    </row>
    <row r="9836" spans="1:1" ht="17" thickTop="1" thickBot="1">
      <c r="A9836" s="6"/>
    </row>
    <row r="9837" spans="1:1" ht="17" thickTop="1" thickBot="1">
      <c r="A9837" s="6"/>
    </row>
    <row r="9838" spans="1:1" ht="17" thickTop="1" thickBot="1">
      <c r="A9838" s="6"/>
    </row>
    <row r="9839" spans="1:1" ht="17" thickTop="1" thickBot="1">
      <c r="A9839" s="6"/>
    </row>
    <row r="9840" spans="1:1" ht="17" thickTop="1" thickBot="1">
      <c r="A9840" s="6"/>
    </row>
    <row r="9841" spans="1:1" ht="17" thickTop="1" thickBot="1">
      <c r="A9841" s="6"/>
    </row>
    <row r="9842" spans="1:1" ht="17" thickTop="1" thickBot="1">
      <c r="A9842" s="6"/>
    </row>
    <row r="9843" spans="1:1" ht="17" thickTop="1" thickBot="1">
      <c r="A9843" s="6"/>
    </row>
    <row r="9844" spans="1:1" ht="17" thickTop="1" thickBot="1">
      <c r="A9844" s="6"/>
    </row>
    <row r="9845" spans="1:1" ht="17" thickTop="1" thickBot="1">
      <c r="A9845" s="6"/>
    </row>
    <row r="9846" spans="1:1" ht="17" thickTop="1" thickBot="1">
      <c r="A9846" s="6"/>
    </row>
    <row r="9847" spans="1:1" ht="17" thickTop="1" thickBot="1">
      <c r="A9847" s="6"/>
    </row>
    <row r="9848" spans="1:1" ht="17" thickTop="1" thickBot="1">
      <c r="A9848" s="6"/>
    </row>
    <row r="9849" spans="1:1" ht="17" thickTop="1" thickBot="1">
      <c r="A9849" s="6"/>
    </row>
    <row r="9850" spans="1:1" ht="17" thickTop="1" thickBot="1">
      <c r="A9850" s="6"/>
    </row>
    <row r="9851" spans="1:1" ht="17" thickTop="1" thickBot="1">
      <c r="A9851" s="6"/>
    </row>
    <row r="9852" spans="1:1" ht="17" thickTop="1" thickBot="1">
      <c r="A9852" s="6"/>
    </row>
    <row r="9853" spans="1:1" ht="17" thickTop="1" thickBot="1">
      <c r="A9853" s="6"/>
    </row>
    <row r="9854" spans="1:1" ht="17" thickTop="1" thickBot="1">
      <c r="A9854" s="6"/>
    </row>
    <row r="9855" spans="1:1" ht="17" thickTop="1" thickBot="1">
      <c r="A9855" s="6"/>
    </row>
    <row r="9856" spans="1:1" ht="17" thickTop="1" thickBot="1">
      <c r="A9856" s="6"/>
    </row>
    <row r="9857" spans="1:1" ht="17" thickTop="1" thickBot="1">
      <c r="A9857" s="6"/>
    </row>
    <row r="9858" spans="1:1" ht="17" thickTop="1" thickBot="1">
      <c r="A9858" s="6"/>
    </row>
    <row r="9859" spans="1:1" ht="17" thickTop="1" thickBot="1">
      <c r="A9859" s="6"/>
    </row>
    <row r="9860" spans="1:1" ht="17" thickTop="1" thickBot="1">
      <c r="A9860" s="6"/>
    </row>
    <row r="9861" spans="1:1" ht="17" thickTop="1" thickBot="1">
      <c r="A9861" s="6"/>
    </row>
    <row r="9862" spans="1:1" ht="17" thickTop="1" thickBot="1">
      <c r="A9862" s="6"/>
    </row>
    <row r="9863" spans="1:1" ht="17" thickTop="1" thickBot="1">
      <c r="A9863" s="6"/>
    </row>
    <row r="9864" spans="1:1" ht="17" thickTop="1" thickBot="1">
      <c r="A9864" s="6"/>
    </row>
    <row r="9865" spans="1:1" ht="17" thickTop="1" thickBot="1">
      <c r="A9865" s="6"/>
    </row>
    <row r="9866" spans="1:1" ht="17" thickTop="1" thickBot="1">
      <c r="A9866" s="6"/>
    </row>
    <row r="9867" spans="1:1" ht="17" thickTop="1" thickBot="1">
      <c r="A9867" s="6"/>
    </row>
    <row r="9868" spans="1:1" ht="17" thickTop="1" thickBot="1">
      <c r="A9868" s="6"/>
    </row>
    <row r="9869" spans="1:1" ht="17" thickTop="1" thickBot="1">
      <c r="A9869" s="6"/>
    </row>
    <row r="9870" spans="1:1" ht="17" thickTop="1" thickBot="1">
      <c r="A9870" s="6"/>
    </row>
    <row r="9871" spans="1:1" ht="17" thickTop="1" thickBot="1">
      <c r="A9871" s="6"/>
    </row>
    <row r="9872" spans="1:1" ht="17" thickTop="1" thickBot="1">
      <c r="A9872" s="6"/>
    </row>
    <row r="9873" spans="1:1" ht="17" thickTop="1" thickBot="1">
      <c r="A9873" s="6"/>
    </row>
    <row r="9874" spans="1:1" ht="17" thickTop="1" thickBot="1">
      <c r="A9874" s="6"/>
    </row>
    <row r="9875" spans="1:1" ht="17" thickTop="1" thickBot="1">
      <c r="A9875" s="6"/>
    </row>
    <row r="9876" spans="1:1" ht="17" thickTop="1" thickBot="1">
      <c r="A9876" s="6"/>
    </row>
    <row r="9877" spans="1:1" ht="17" thickTop="1" thickBot="1">
      <c r="A9877" s="6"/>
    </row>
    <row r="9878" spans="1:1" ht="17" thickTop="1" thickBot="1">
      <c r="A9878" s="6"/>
    </row>
    <row r="9879" spans="1:1" ht="17" thickTop="1" thickBot="1">
      <c r="A9879" s="6"/>
    </row>
    <row r="9880" spans="1:1" ht="17" thickTop="1" thickBot="1">
      <c r="A9880" s="6"/>
    </row>
    <row r="9881" spans="1:1" ht="17" thickTop="1" thickBot="1">
      <c r="A9881" s="6"/>
    </row>
    <row r="9882" spans="1:1" ht="17" thickTop="1" thickBot="1">
      <c r="A9882" s="6"/>
    </row>
    <row r="9883" spans="1:1" ht="17" thickTop="1" thickBot="1">
      <c r="A9883" s="6"/>
    </row>
    <row r="9884" spans="1:1" ht="17" thickTop="1" thickBot="1">
      <c r="A9884" s="6"/>
    </row>
    <row r="9885" spans="1:1" ht="17" thickTop="1" thickBot="1">
      <c r="A9885" s="6"/>
    </row>
    <row r="9886" spans="1:1" ht="17" thickTop="1" thickBot="1">
      <c r="A9886" s="6"/>
    </row>
    <row r="9887" spans="1:1" ht="17" thickTop="1" thickBot="1">
      <c r="A9887" s="6"/>
    </row>
    <row r="9888" spans="1:1" ht="17" thickTop="1" thickBot="1">
      <c r="A9888" s="6"/>
    </row>
    <row r="9889" spans="1:1" ht="17" thickTop="1" thickBot="1">
      <c r="A9889" s="6"/>
    </row>
    <row r="9890" spans="1:1" ht="17" thickTop="1" thickBot="1">
      <c r="A9890" s="6"/>
    </row>
    <row r="9891" spans="1:1" ht="17" thickTop="1" thickBot="1">
      <c r="A9891" s="6"/>
    </row>
    <row r="9892" spans="1:1" ht="17" thickTop="1" thickBot="1">
      <c r="A9892" s="6"/>
    </row>
    <row r="9893" spans="1:1" ht="17" thickTop="1" thickBot="1">
      <c r="A9893" s="6"/>
    </row>
    <row r="9894" spans="1:1" ht="17" thickTop="1" thickBot="1">
      <c r="A9894" s="6"/>
    </row>
    <row r="9895" spans="1:1" ht="17" thickTop="1" thickBot="1">
      <c r="A9895" s="6"/>
    </row>
    <row r="9896" spans="1:1" ht="17" thickTop="1" thickBot="1">
      <c r="A9896" s="6"/>
    </row>
    <row r="9897" spans="1:1" ht="17" thickTop="1" thickBot="1">
      <c r="A9897" s="6"/>
    </row>
    <row r="9898" spans="1:1" ht="17" thickTop="1" thickBot="1">
      <c r="A9898" s="6"/>
    </row>
    <row r="9899" spans="1:1" ht="17" thickTop="1" thickBot="1">
      <c r="A9899" s="6"/>
    </row>
    <row r="9900" spans="1:1" ht="17" thickTop="1" thickBot="1">
      <c r="A9900" s="6"/>
    </row>
    <row r="9901" spans="1:1" ht="17" thickTop="1" thickBot="1">
      <c r="A9901" s="6"/>
    </row>
    <row r="9902" spans="1:1" ht="17" thickTop="1" thickBot="1">
      <c r="A9902" s="6"/>
    </row>
    <row r="9903" spans="1:1" ht="17" thickTop="1" thickBot="1">
      <c r="A9903" s="6"/>
    </row>
    <row r="9904" spans="1:1" ht="17" thickTop="1" thickBot="1">
      <c r="A9904" s="6"/>
    </row>
    <row r="9905" spans="1:1" ht="17" thickTop="1" thickBot="1">
      <c r="A9905" s="6"/>
    </row>
    <row r="9906" spans="1:1" ht="17" thickTop="1" thickBot="1">
      <c r="A9906" s="6"/>
    </row>
    <row r="9907" spans="1:1" ht="17" thickTop="1" thickBot="1">
      <c r="A9907" s="6"/>
    </row>
    <row r="9908" spans="1:1" ht="17" thickTop="1" thickBot="1">
      <c r="A9908" s="6"/>
    </row>
    <row r="9909" spans="1:1" ht="17" thickTop="1" thickBot="1">
      <c r="A9909" s="6"/>
    </row>
    <row r="9910" spans="1:1" ht="17" thickTop="1" thickBot="1">
      <c r="A9910" s="6"/>
    </row>
    <row r="9911" spans="1:1" ht="17" thickTop="1" thickBot="1">
      <c r="A9911" s="6"/>
    </row>
    <row r="9912" spans="1:1" ht="17" thickTop="1" thickBot="1">
      <c r="A9912" s="6"/>
    </row>
    <row r="9913" spans="1:1" ht="17" thickTop="1" thickBot="1">
      <c r="A9913" s="6"/>
    </row>
    <row r="9914" spans="1:1" ht="17" thickTop="1" thickBot="1">
      <c r="A9914" s="6"/>
    </row>
    <row r="9915" spans="1:1" ht="17" thickTop="1" thickBot="1">
      <c r="A9915" s="6"/>
    </row>
    <row r="9916" spans="1:1" ht="17" thickTop="1" thickBot="1">
      <c r="A9916" s="6"/>
    </row>
    <row r="9917" spans="1:1" ht="17" thickTop="1" thickBot="1">
      <c r="A9917" s="6"/>
    </row>
    <row r="9918" spans="1:1" ht="17" thickTop="1" thickBot="1">
      <c r="A9918" s="6"/>
    </row>
    <row r="9919" spans="1:1" ht="17" thickTop="1" thickBot="1">
      <c r="A9919" s="6"/>
    </row>
    <row r="9920" spans="1:1" ht="17" thickTop="1" thickBot="1">
      <c r="A9920" s="6"/>
    </row>
    <row r="9921" spans="1:1" ht="17" thickTop="1" thickBot="1">
      <c r="A9921" s="6"/>
    </row>
    <row r="9922" spans="1:1" ht="17" thickTop="1" thickBot="1">
      <c r="A9922" s="6"/>
    </row>
    <row r="9923" spans="1:1" ht="17" thickTop="1" thickBot="1">
      <c r="A9923" s="6"/>
    </row>
    <row r="9924" spans="1:1" ht="17" thickTop="1" thickBot="1">
      <c r="A9924" s="6"/>
    </row>
    <row r="9925" spans="1:1" ht="17" thickTop="1" thickBot="1">
      <c r="A9925" s="6"/>
    </row>
    <row r="9926" spans="1:1" ht="17" thickTop="1" thickBot="1">
      <c r="A9926" s="6"/>
    </row>
    <row r="9927" spans="1:1" ht="17" thickTop="1" thickBot="1">
      <c r="A9927" s="6"/>
    </row>
    <row r="9928" spans="1:1" ht="17" thickTop="1" thickBot="1">
      <c r="A9928" s="6"/>
    </row>
    <row r="9929" spans="1:1" ht="17" thickTop="1" thickBot="1">
      <c r="A9929" s="6"/>
    </row>
    <row r="9930" spans="1:1" ht="17" thickTop="1" thickBot="1">
      <c r="A9930" s="6"/>
    </row>
    <row r="9931" spans="1:1" ht="17" thickTop="1" thickBot="1">
      <c r="A9931" s="6"/>
    </row>
    <row r="9932" spans="1:1" ht="17" thickTop="1" thickBot="1">
      <c r="A9932" s="6"/>
    </row>
    <row r="9933" spans="1:1" ht="17" thickTop="1" thickBot="1">
      <c r="A9933" s="6"/>
    </row>
    <row r="9934" spans="1:1" ht="17" thickTop="1" thickBot="1">
      <c r="A9934" s="6"/>
    </row>
    <row r="9935" spans="1:1" ht="17" thickTop="1" thickBot="1">
      <c r="A9935" s="6"/>
    </row>
    <row r="9936" spans="1:1" ht="17" thickTop="1" thickBot="1">
      <c r="A9936" s="6"/>
    </row>
    <row r="9937" spans="1:1" ht="17" thickTop="1" thickBot="1">
      <c r="A9937" s="6"/>
    </row>
    <row r="9938" spans="1:1" ht="17" thickTop="1" thickBot="1">
      <c r="A9938" s="6"/>
    </row>
    <row r="9939" spans="1:1" ht="17" thickTop="1" thickBot="1">
      <c r="A9939" s="6"/>
    </row>
    <row r="9940" spans="1:1" ht="17" thickTop="1" thickBot="1">
      <c r="A9940" s="6"/>
    </row>
    <row r="9941" spans="1:1" ht="17" thickTop="1" thickBot="1">
      <c r="A9941" s="6"/>
    </row>
    <row r="9942" spans="1:1" ht="17" thickTop="1" thickBot="1">
      <c r="A9942" s="6"/>
    </row>
    <row r="9943" spans="1:1" ht="17" thickTop="1" thickBot="1">
      <c r="A9943" s="6"/>
    </row>
    <row r="9944" spans="1:1" ht="17" thickTop="1" thickBot="1">
      <c r="A9944" s="6"/>
    </row>
    <row r="9945" spans="1:1" ht="17" thickTop="1" thickBot="1">
      <c r="A9945" s="6"/>
    </row>
    <row r="9946" spans="1:1" ht="17" thickTop="1" thickBot="1">
      <c r="A9946" s="6"/>
    </row>
    <row r="9947" spans="1:1" ht="17" thickTop="1" thickBot="1">
      <c r="A9947" s="6"/>
    </row>
    <row r="9948" spans="1:1" ht="17" thickTop="1" thickBot="1">
      <c r="A9948" s="6"/>
    </row>
    <row r="9949" spans="1:1" ht="17" thickTop="1" thickBot="1">
      <c r="A9949" s="6"/>
    </row>
    <row r="9950" spans="1:1" ht="17" thickTop="1" thickBot="1">
      <c r="A9950" s="6"/>
    </row>
    <row r="9951" spans="1:1" ht="17" thickTop="1" thickBot="1">
      <c r="A9951" s="6"/>
    </row>
    <row r="9952" spans="1:1" ht="17" thickTop="1" thickBot="1">
      <c r="A9952" s="6"/>
    </row>
    <row r="9953" spans="1:1" ht="17" thickTop="1" thickBot="1">
      <c r="A9953" s="6"/>
    </row>
    <row r="9954" spans="1:1" ht="17" thickTop="1" thickBot="1">
      <c r="A9954" s="6"/>
    </row>
    <row r="9955" spans="1:1" ht="17" thickTop="1" thickBot="1">
      <c r="A9955" s="6"/>
    </row>
    <row r="9956" spans="1:1" ht="17" thickTop="1" thickBot="1">
      <c r="A9956" s="6"/>
    </row>
    <row r="9957" spans="1:1" ht="17" thickTop="1" thickBot="1">
      <c r="A9957" s="6"/>
    </row>
    <row r="9958" spans="1:1" ht="17" thickTop="1" thickBot="1">
      <c r="A9958" s="6"/>
    </row>
    <row r="9959" spans="1:1" ht="17" thickTop="1" thickBot="1">
      <c r="A9959" s="6"/>
    </row>
    <row r="9960" spans="1:1" ht="17" thickTop="1" thickBot="1">
      <c r="A9960" s="6"/>
    </row>
    <row r="9961" spans="1:1" ht="17" thickTop="1" thickBot="1">
      <c r="A9961" s="6"/>
    </row>
    <row r="9962" spans="1:1" ht="17" thickTop="1" thickBot="1">
      <c r="A9962" s="6"/>
    </row>
    <row r="9963" spans="1:1" ht="17" thickTop="1" thickBot="1">
      <c r="A9963" s="6"/>
    </row>
    <row r="9964" spans="1:1" ht="17" thickTop="1" thickBot="1">
      <c r="A9964" s="6"/>
    </row>
    <row r="9965" spans="1:1" ht="17" thickTop="1" thickBot="1">
      <c r="A9965" s="6"/>
    </row>
    <row r="9966" spans="1:1" ht="17" thickTop="1" thickBot="1">
      <c r="A9966" s="6"/>
    </row>
    <row r="9967" spans="1:1" ht="17" thickTop="1" thickBot="1">
      <c r="A9967" s="6"/>
    </row>
    <row r="9968" spans="1:1" ht="17" thickTop="1" thickBot="1">
      <c r="A9968" s="6"/>
    </row>
    <row r="9969" spans="1:1" ht="17" thickTop="1" thickBot="1">
      <c r="A9969" s="6"/>
    </row>
    <row r="9970" spans="1:1" ht="17" thickTop="1" thickBot="1">
      <c r="A9970" s="6"/>
    </row>
    <row r="9971" spans="1:1" ht="17" thickTop="1" thickBot="1">
      <c r="A9971" s="6"/>
    </row>
    <row r="9972" spans="1:1" ht="17" thickTop="1" thickBot="1">
      <c r="A9972" s="6"/>
    </row>
    <row r="9973" spans="1:1" ht="17" thickTop="1" thickBot="1">
      <c r="A9973" s="6"/>
    </row>
    <row r="9974" spans="1:1" ht="17" thickTop="1" thickBot="1">
      <c r="A9974" s="6"/>
    </row>
    <row r="9975" spans="1:1" ht="17" thickTop="1" thickBot="1">
      <c r="A9975" s="6"/>
    </row>
    <row r="9976" spans="1:1" ht="17" thickTop="1" thickBot="1">
      <c r="A9976" s="6"/>
    </row>
    <row r="9977" spans="1:1" ht="17" thickTop="1" thickBot="1">
      <c r="A9977" s="6"/>
    </row>
    <row r="9978" spans="1:1" ht="17" thickTop="1" thickBot="1">
      <c r="A9978" s="6"/>
    </row>
    <row r="9979" spans="1:1" ht="17" thickTop="1" thickBot="1">
      <c r="A9979" s="6"/>
    </row>
    <row r="9980" spans="1:1" ht="17" thickTop="1" thickBot="1">
      <c r="A9980" s="6"/>
    </row>
    <row r="9981" spans="1:1" ht="17" thickTop="1" thickBot="1">
      <c r="A9981" s="6"/>
    </row>
    <row r="9982" spans="1:1" ht="17" thickTop="1" thickBot="1">
      <c r="A9982" s="6"/>
    </row>
    <row r="9983" spans="1:1" ht="17" thickTop="1" thickBot="1">
      <c r="A9983" s="6"/>
    </row>
    <row r="9984" spans="1:1" ht="17" thickTop="1" thickBot="1">
      <c r="A9984" s="6"/>
    </row>
    <row r="9985" spans="1:1" ht="17" thickTop="1" thickBot="1">
      <c r="A9985" s="6"/>
    </row>
    <row r="9986" spans="1:1" ht="17" thickTop="1" thickBot="1">
      <c r="A9986" s="6"/>
    </row>
    <row r="9987" spans="1:1" ht="17" thickTop="1" thickBot="1">
      <c r="A9987" s="6"/>
    </row>
    <row r="9988" spans="1:1" ht="17" thickTop="1" thickBot="1">
      <c r="A9988" s="6"/>
    </row>
    <row r="9989" spans="1:1" ht="17" thickTop="1" thickBot="1">
      <c r="A9989" s="6"/>
    </row>
    <row r="9990" spans="1:1" ht="17" thickTop="1" thickBot="1">
      <c r="A9990" s="6"/>
    </row>
    <row r="9991" spans="1:1" ht="17" thickTop="1" thickBot="1">
      <c r="A9991" s="6"/>
    </row>
    <row r="9992" spans="1:1" ht="17" thickTop="1" thickBot="1">
      <c r="A9992" s="6"/>
    </row>
    <row r="9993" spans="1:1" ht="17" thickTop="1" thickBot="1">
      <c r="A9993" s="6"/>
    </row>
    <row r="9994" spans="1:1" ht="17" thickTop="1" thickBot="1">
      <c r="A9994" s="6"/>
    </row>
    <row r="9995" spans="1:1" ht="17" thickTop="1" thickBot="1">
      <c r="A9995" s="6"/>
    </row>
    <row r="9996" spans="1:1" ht="17" thickTop="1" thickBot="1">
      <c r="A9996" s="6"/>
    </row>
    <row r="9997" spans="1:1" ht="17" thickTop="1" thickBot="1">
      <c r="A9997" s="6"/>
    </row>
    <row r="9998" spans="1:1" ht="17" thickTop="1" thickBot="1">
      <c r="A9998" s="6"/>
    </row>
    <row r="9999" spans="1:1" ht="17" thickTop="1" thickBot="1">
      <c r="A9999" s="6"/>
    </row>
    <row r="10000" spans="1:1" ht="17" thickTop="1" thickBot="1">
      <c r="A10000" s="6"/>
    </row>
    <row r="10001" spans="1:1" ht="17" thickTop="1" thickBot="1">
      <c r="A10001" s="6"/>
    </row>
    <row r="10002" spans="1:1" ht="17" thickTop="1" thickBot="1">
      <c r="A10002" s="6"/>
    </row>
    <row r="10003" spans="1:1" ht="17" thickTop="1" thickBot="1">
      <c r="A10003" s="6"/>
    </row>
    <row r="10004" spans="1:1" ht="17" thickTop="1" thickBot="1">
      <c r="A10004" s="6"/>
    </row>
    <row r="10005" spans="1:1" ht="17" thickTop="1" thickBot="1">
      <c r="A10005" s="6"/>
    </row>
    <row r="10006" spans="1:1" ht="17" thickTop="1" thickBot="1">
      <c r="A10006" s="6"/>
    </row>
    <row r="10007" spans="1:1" ht="17" thickTop="1" thickBot="1">
      <c r="A10007" s="6"/>
    </row>
    <row r="10008" spans="1:1" ht="17" thickTop="1" thickBot="1">
      <c r="A10008" s="6"/>
    </row>
    <row r="10009" spans="1:1" ht="17" thickTop="1" thickBot="1">
      <c r="A10009" s="6"/>
    </row>
    <row r="10010" spans="1:1" ht="17" thickTop="1" thickBot="1">
      <c r="A10010" s="6"/>
    </row>
    <row r="10011" spans="1:1" ht="17" thickTop="1" thickBot="1">
      <c r="A10011" s="6"/>
    </row>
    <row r="10012" spans="1:1" ht="17" thickTop="1" thickBot="1">
      <c r="A10012" s="6"/>
    </row>
    <row r="10013" spans="1:1" ht="17" thickTop="1" thickBot="1">
      <c r="A10013" s="6"/>
    </row>
    <row r="10014" spans="1:1" ht="17" thickTop="1" thickBot="1">
      <c r="A10014" s="6"/>
    </row>
    <row r="10015" spans="1:1" ht="17" thickTop="1" thickBot="1">
      <c r="A10015" s="6"/>
    </row>
    <row r="10016" spans="1:1" ht="17" thickTop="1" thickBot="1">
      <c r="A10016" s="6"/>
    </row>
    <row r="10017" spans="1:1" ht="17" thickTop="1" thickBot="1">
      <c r="A10017" s="6"/>
    </row>
    <row r="10018" spans="1:1" ht="17" thickTop="1" thickBot="1">
      <c r="A10018" s="6"/>
    </row>
    <row r="10019" spans="1:1" ht="17" thickTop="1" thickBot="1">
      <c r="A10019" s="6"/>
    </row>
    <row r="10020" spans="1:1" ht="17" thickTop="1" thickBot="1">
      <c r="A10020" s="6"/>
    </row>
    <row r="10021" spans="1:1" ht="17" thickTop="1" thickBot="1">
      <c r="A10021" s="6"/>
    </row>
    <row r="10022" spans="1:1" ht="17" thickTop="1" thickBot="1">
      <c r="A10022" s="6"/>
    </row>
    <row r="10023" spans="1:1" ht="17" thickTop="1" thickBot="1">
      <c r="A10023" s="6"/>
    </row>
    <row r="10024" spans="1:1" ht="17" thickTop="1" thickBot="1">
      <c r="A10024" s="6"/>
    </row>
    <row r="10025" spans="1:1" ht="17" thickTop="1" thickBot="1">
      <c r="A10025" s="6"/>
    </row>
    <row r="10026" spans="1:1" ht="17" thickTop="1" thickBot="1">
      <c r="A10026" s="6"/>
    </row>
    <row r="10027" spans="1:1" ht="17" thickTop="1" thickBot="1">
      <c r="A10027" s="6"/>
    </row>
    <row r="10028" spans="1:1" ht="17" thickTop="1" thickBot="1">
      <c r="A10028" s="6"/>
    </row>
    <row r="10029" spans="1:1" ht="17" thickTop="1" thickBot="1">
      <c r="A10029" s="6"/>
    </row>
    <row r="10030" spans="1:1" ht="17" thickTop="1" thickBot="1">
      <c r="A10030" s="6"/>
    </row>
    <row r="10031" spans="1:1" ht="17" thickTop="1" thickBot="1">
      <c r="A10031" s="6"/>
    </row>
    <row r="10032" spans="1:1" ht="17" thickTop="1" thickBot="1">
      <c r="A10032" s="6"/>
    </row>
    <row r="10033" spans="1:1" ht="17" thickTop="1" thickBot="1">
      <c r="A10033" s="6"/>
    </row>
    <row r="10034" spans="1:1" ht="17" thickTop="1" thickBot="1">
      <c r="A10034" s="6"/>
    </row>
    <row r="10035" spans="1:1" ht="17" thickTop="1" thickBot="1">
      <c r="A10035" s="6"/>
    </row>
    <row r="10036" spans="1:1" ht="17" thickTop="1" thickBot="1">
      <c r="A10036" s="6"/>
    </row>
    <row r="10037" spans="1:1" ht="17" thickTop="1" thickBot="1">
      <c r="A10037" s="6"/>
    </row>
    <row r="10038" spans="1:1" ht="17" thickTop="1" thickBot="1">
      <c r="A10038" s="6"/>
    </row>
    <row r="10039" spans="1:1" ht="17" thickTop="1" thickBot="1">
      <c r="A10039" s="6"/>
    </row>
    <row r="10040" spans="1:1" ht="17" thickTop="1" thickBot="1">
      <c r="A10040" s="6"/>
    </row>
    <row r="10041" spans="1:1" ht="17" thickTop="1" thickBot="1">
      <c r="A10041" s="6"/>
    </row>
    <row r="10042" spans="1:1" ht="17" thickTop="1" thickBot="1">
      <c r="A10042" s="6"/>
    </row>
    <row r="10043" spans="1:1" ht="17" thickTop="1" thickBot="1">
      <c r="A10043" s="6"/>
    </row>
    <row r="10044" spans="1:1" ht="17" thickTop="1" thickBot="1">
      <c r="A10044" s="6"/>
    </row>
    <row r="10045" spans="1:1" ht="17" thickTop="1" thickBot="1">
      <c r="A10045" s="6"/>
    </row>
    <row r="10046" spans="1:1" ht="17" thickTop="1" thickBot="1">
      <c r="A10046" s="6"/>
    </row>
    <row r="10047" spans="1:1" ht="17" thickTop="1" thickBot="1">
      <c r="A10047" s="6"/>
    </row>
    <row r="10048" spans="1:1" ht="17" thickTop="1" thickBot="1">
      <c r="A10048" s="6"/>
    </row>
    <row r="10049" spans="1:1" ht="17" thickTop="1" thickBot="1">
      <c r="A10049" s="6"/>
    </row>
    <row r="10050" spans="1:1" ht="17" thickTop="1" thickBot="1">
      <c r="A10050" s="6"/>
    </row>
    <row r="10051" spans="1:1" ht="17" thickTop="1" thickBot="1">
      <c r="A10051" s="6"/>
    </row>
    <row r="10052" spans="1:1" ht="17" thickTop="1" thickBot="1">
      <c r="A10052" s="6"/>
    </row>
    <row r="10053" spans="1:1" ht="17" thickTop="1" thickBot="1">
      <c r="A10053" s="6"/>
    </row>
    <row r="10054" spans="1:1" ht="17" thickTop="1" thickBot="1">
      <c r="A10054" s="6"/>
    </row>
    <row r="10055" spans="1:1" ht="17" thickTop="1" thickBot="1">
      <c r="A10055" s="6"/>
    </row>
    <row r="10056" spans="1:1" ht="17" thickTop="1" thickBot="1">
      <c r="A10056" s="6"/>
    </row>
    <row r="10057" spans="1:1" ht="17" thickTop="1" thickBot="1">
      <c r="A10057" s="6"/>
    </row>
    <row r="10058" spans="1:1" ht="17" thickTop="1" thickBot="1">
      <c r="A10058" s="6"/>
    </row>
    <row r="10059" spans="1:1" ht="17" thickTop="1" thickBot="1">
      <c r="A10059" s="6"/>
    </row>
    <row r="10060" spans="1:1" ht="17" thickTop="1" thickBot="1">
      <c r="A10060" s="6"/>
    </row>
    <row r="10061" spans="1:1" ht="17" thickTop="1" thickBot="1">
      <c r="A10061" s="6"/>
    </row>
    <row r="10062" spans="1:1" ht="17" thickTop="1" thickBot="1">
      <c r="A10062" s="6"/>
    </row>
    <row r="10063" spans="1:1" ht="17" thickTop="1" thickBot="1">
      <c r="A10063" s="6"/>
    </row>
    <row r="10064" spans="1:1" ht="17" thickTop="1" thickBot="1">
      <c r="A10064" s="6"/>
    </row>
    <row r="10065" spans="1:1" ht="17" thickTop="1" thickBot="1">
      <c r="A10065" s="6"/>
    </row>
    <row r="10066" spans="1:1" ht="17" thickTop="1" thickBot="1">
      <c r="A10066" s="6"/>
    </row>
    <row r="10067" spans="1:1" ht="17" thickTop="1" thickBot="1">
      <c r="A10067" s="6"/>
    </row>
    <row r="10068" spans="1:1" ht="17" thickTop="1" thickBot="1">
      <c r="A10068" s="6"/>
    </row>
    <row r="10069" spans="1:1" ht="17" thickTop="1" thickBot="1">
      <c r="A10069" s="6"/>
    </row>
    <row r="10070" spans="1:1" ht="17" thickTop="1" thickBot="1">
      <c r="A10070" s="6"/>
    </row>
    <row r="10071" spans="1:1" ht="17" thickTop="1" thickBot="1">
      <c r="A10071" s="6"/>
    </row>
    <row r="10072" spans="1:1" ht="17" thickTop="1" thickBot="1">
      <c r="A10072" s="6"/>
    </row>
    <row r="10073" spans="1:1" ht="17" thickTop="1" thickBot="1">
      <c r="A10073" s="6"/>
    </row>
    <row r="10074" spans="1:1" ht="17" thickTop="1" thickBot="1">
      <c r="A10074" s="6"/>
    </row>
    <row r="10075" spans="1:1" ht="17" thickTop="1" thickBot="1">
      <c r="A10075" s="6"/>
    </row>
    <row r="10076" spans="1:1" ht="17" thickTop="1" thickBot="1">
      <c r="A10076" s="6"/>
    </row>
    <row r="10077" spans="1:1" ht="17" thickTop="1" thickBot="1">
      <c r="A10077" s="6"/>
    </row>
    <row r="10078" spans="1:1" ht="17" thickTop="1" thickBot="1">
      <c r="A10078" s="6"/>
    </row>
    <row r="10079" spans="1:1" ht="17" thickTop="1" thickBot="1">
      <c r="A10079" s="6"/>
    </row>
    <row r="10080" spans="1:1" ht="17" thickTop="1" thickBot="1">
      <c r="A10080" s="6"/>
    </row>
    <row r="10081" spans="1:1" ht="17" thickTop="1" thickBot="1">
      <c r="A10081" s="6"/>
    </row>
    <row r="10082" spans="1:1" ht="17" thickTop="1" thickBot="1">
      <c r="A10082" s="6"/>
    </row>
    <row r="10083" spans="1:1" ht="17" thickTop="1" thickBot="1">
      <c r="A10083" s="6"/>
    </row>
    <row r="10084" spans="1:1" ht="17" thickTop="1" thickBot="1">
      <c r="A10084" s="6"/>
    </row>
    <row r="10085" spans="1:1" ht="17" thickTop="1" thickBot="1">
      <c r="A10085" s="6"/>
    </row>
    <row r="10086" spans="1:1" ht="17" thickTop="1" thickBot="1">
      <c r="A10086" s="6"/>
    </row>
    <row r="10087" spans="1:1" ht="17" thickTop="1" thickBot="1">
      <c r="A10087" s="6"/>
    </row>
    <row r="10088" spans="1:1" ht="17" thickTop="1" thickBot="1">
      <c r="A10088" s="6"/>
    </row>
    <row r="10089" spans="1:1" ht="17" thickTop="1" thickBot="1">
      <c r="A10089" s="6"/>
    </row>
    <row r="10090" spans="1:1" ht="17" thickTop="1" thickBot="1">
      <c r="A10090" s="6"/>
    </row>
    <row r="10091" spans="1:1" ht="17" thickTop="1" thickBot="1">
      <c r="A10091" s="6"/>
    </row>
    <row r="10092" spans="1:1" ht="17" thickTop="1" thickBot="1">
      <c r="A10092" s="6"/>
    </row>
    <row r="10093" spans="1:1" ht="17" thickTop="1" thickBot="1">
      <c r="A10093" s="6"/>
    </row>
    <row r="10094" spans="1:1" ht="17" thickTop="1" thickBot="1">
      <c r="A10094" s="6"/>
    </row>
    <row r="10095" spans="1:1" ht="17" thickTop="1" thickBot="1">
      <c r="A10095" s="6"/>
    </row>
    <row r="10096" spans="1:1" ht="17" thickTop="1" thickBot="1">
      <c r="A10096" s="6"/>
    </row>
    <row r="10097" spans="1:1" ht="17" thickTop="1" thickBot="1">
      <c r="A10097" s="6"/>
    </row>
    <row r="10098" spans="1:1" ht="17" thickTop="1" thickBot="1">
      <c r="A10098" s="6"/>
    </row>
    <row r="10099" spans="1:1" ht="17" thickTop="1" thickBot="1">
      <c r="A10099" s="6"/>
    </row>
    <row r="10100" spans="1:1" ht="17" thickTop="1" thickBot="1">
      <c r="A10100" s="6"/>
    </row>
    <row r="10101" spans="1:1" ht="17" thickTop="1" thickBot="1">
      <c r="A10101" s="6"/>
    </row>
    <row r="10102" spans="1:1" ht="17" thickTop="1" thickBot="1">
      <c r="A10102" s="6"/>
    </row>
    <row r="10103" spans="1:1" ht="17" thickTop="1" thickBot="1">
      <c r="A10103" s="6"/>
    </row>
    <row r="10104" spans="1:1" ht="17" thickTop="1" thickBot="1">
      <c r="A10104" s="6"/>
    </row>
    <row r="10105" spans="1:1" ht="17" thickTop="1" thickBot="1">
      <c r="A10105" s="6"/>
    </row>
    <row r="10106" spans="1:1" ht="17" thickTop="1" thickBot="1">
      <c r="A10106" s="6"/>
    </row>
    <row r="10107" spans="1:1" ht="17" thickTop="1" thickBot="1">
      <c r="A10107" s="6"/>
    </row>
    <row r="10108" spans="1:1" ht="17" thickTop="1" thickBot="1">
      <c r="A10108" s="6"/>
    </row>
    <row r="10109" spans="1:1" ht="17" thickTop="1" thickBot="1">
      <c r="A10109" s="6"/>
    </row>
    <row r="10110" spans="1:1" ht="17" thickTop="1" thickBot="1">
      <c r="A10110" s="6"/>
    </row>
    <row r="10111" spans="1:1" ht="17" thickTop="1" thickBot="1">
      <c r="A10111" s="6"/>
    </row>
    <row r="10112" spans="1:1" ht="17" thickTop="1" thickBot="1">
      <c r="A10112" s="6"/>
    </row>
    <row r="10113" spans="1:1" ht="17" thickTop="1" thickBot="1">
      <c r="A10113" s="6"/>
    </row>
    <row r="10114" spans="1:1" ht="17" thickTop="1" thickBot="1">
      <c r="A10114" s="6"/>
    </row>
    <row r="10115" spans="1:1" ht="17" thickTop="1" thickBot="1">
      <c r="A10115" s="6"/>
    </row>
    <row r="10116" spans="1:1" ht="17" thickTop="1" thickBot="1">
      <c r="A10116" s="6"/>
    </row>
    <row r="10117" spans="1:1" ht="17" thickTop="1" thickBot="1">
      <c r="A10117" s="6"/>
    </row>
    <row r="10118" spans="1:1" ht="17" thickTop="1" thickBot="1">
      <c r="A10118" s="6"/>
    </row>
    <row r="10119" spans="1:1" ht="17" thickTop="1" thickBot="1">
      <c r="A10119" s="6"/>
    </row>
    <row r="10120" spans="1:1" ht="17" thickTop="1" thickBot="1">
      <c r="A10120" s="6"/>
    </row>
    <row r="10121" spans="1:1" ht="17" thickTop="1" thickBot="1">
      <c r="A10121" s="6"/>
    </row>
    <row r="10122" spans="1:1" ht="17" thickTop="1" thickBot="1">
      <c r="A10122" s="6"/>
    </row>
    <row r="10123" spans="1:1" ht="17" thickTop="1" thickBot="1">
      <c r="A10123" s="6"/>
    </row>
    <row r="10124" spans="1:1" ht="17" thickTop="1" thickBot="1">
      <c r="A10124" s="6"/>
    </row>
    <row r="10125" spans="1:1" ht="17" thickTop="1" thickBot="1">
      <c r="A10125" s="6"/>
    </row>
    <row r="10126" spans="1:1" ht="17" thickTop="1" thickBot="1">
      <c r="A10126" s="6"/>
    </row>
    <row r="10127" spans="1:1" ht="17" thickTop="1" thickBot="1">
      <c r="A10127" s="6"/>
    </row>
    <row r="10128" spans="1:1" ht="17" thickTop="1" thickBot="1">
      <c r="A10128" s="6"/>
    </row>
    <row r="10129" spans="1:1" ht="17" thickTop="1" thickBot="1">
      <c r="A10129" s="6"/>
    </row>
    <row r="10130" spans="1:1" ht="17" thickTop="1" thickBot="1">
      <c r="A10130" s="6"/>
    </row>
    <row r="10131" spans="1:1" ht="17" thickTop="1" thickBot="1">
      <c r="A10131" s="6"/>
    </row>
    <row r="10132" spans="1:1" ht="17" thickTop="1" thickBot="1">
      <c r="A10132" s="6"/>
    </row>
    <row r="10133" spans="1:1" ht="17" thickTop="1" thickBot="1">
      <c r="A10133" s="6"/>
    </row>
    <row r="10134" spans="1:1" ht="17" thickTop="1" thickBot="1">
      <c r="A10134" s="6"/>
    </row>
    <row r="10135" spans="1:1" ht="17" thickTop="1" thickBot="1">
      <c r="A10135" s="6"/>
    </row>
    <row r="10136" spans="1:1" ht="17" thickTop="1" thickBot="1">
      <c r="A10136" s="6"/>
    </row>
    <row r="10137" spans="1:1" ht="17" thickTop="1" thickBot="1">
      <c r="A10137" s="6"/>
    </row>
    <row r="10138" spans="1:1" ht="17" thickTop="1" thickBot="1">
      <c r="A10138" s="6"/>
    </row>
    <row r="10139" spans="1:1" ht="17" thickTop="1" thickBot="1">
      <c r="A10139" s="6"/>
    </row>
    <row r="10140" spans="1:1" ht="17" thickTop="1" thickBot="1">
      <c r="A10140" s="6"/>
    </row>
    <row r="10141" spans="1:1" ht="17" thickTop="1" thickBot="1">
      <c r="A10141" s="6"/>
    </row>
    <row r="10142" spans="1:1" ht="17" thickTop="1" thickBot="1">
      <c r="A10142" s="6"/>
    </row>
    <row r="10143" spans="1:1" ht="17" thickTop="1" thickBot="1">
      <c r="A10143" s="6"/>
    </row>
    <row r="10144" spans="1:1" ht="17" thickTop="1" thickBot="1">
      <c r="A10144" s="6"/>
    </row>
    <row r="10145" spans="1:1" ht="17" thickTop="1" thickBot="1">
      <c r="A10145" s="6"/>
    </row>
    <row r="10146" spans="1:1" ht="17" thickTop="1" thickBot="1">
      <c r="A10146" s="6"/>
    </row>
    <row r="10147" spans="1:1" ht="17" thickTop="1" thickBot="1">
      <c r="A10147" s="6"/>
    </row>
    <row r="10148" spans="1:1" ht="17" thickTop="1" thickBot="1">
      <c r="A10148" s="6"/>
    </row>
    <row r="10149" spans="1:1" ht="17" thickTop="1" thickBot="1">
      <c r="A10149" s="6"/>
    </row>
    <row r="10150" spans="1:1" ht="17" thickTop="1" thickBot="1">
      <c r="A10150" s="6"/>
    </row>
    <row r="10151" spans="1:1" ht="17" thickTop="1" thickBot="1">
      <c r="A10151" s="6"/>
    </row>
    <row r="10152" spans="1:1" ht="17" thickTop="1" thickBot="1">
      <c r="A10152" s="6"/>
    </row>
    <row r="10153" spans="1:1" ht="17" thickTop="1" thickBot="1">
      <c r="A10153" s="6"/>
    </row>
    <row r="10154" spans="1:1" ht="17" thickTop="1" thickBot="1">
      <c r="A10154" s="6"/>
    </row>
    <row r="10155" spans="1:1" ht="17" thickTop="1" thickBot="1">
      <c r="A10155" s="6"/>
    </row>
    <row r="10156" spans="1:1" ht="17" thickTop="1" thickBot="1">
      <c r="A10156" s="6"/>
    </row>
    <row r="10157" spans="1:1" ht="17" thickTop="1" thickBot="1">
      <c r="A10157" s="6"/>
    </row>
    <row r="10158" spans="1:1" ht="17" thickTop="1" thickBot="1">
      <c r="A10158" s="6"/>
    </row>
    <row r="10159" spans="1:1" ht="17" thickTop="1" thickBot="1">
      <c r="A10159" s="6"/>
    </row>
    <row r="10160" spans="1:1" ht="17" thickTop="1" thickBot="1">
      <c r="A10160" s="6"/>
    </row>
    <row r="10161" spans="1:1" ht="17" thickTop="1" thickBot="1">
      <c r="A10161" s="6"/>
    </row>
    <row r="10162" spans="1:1" ht="17" thickTop="1" thickBot="1">
      <c r="A10162" s="6"/>
    </row>
    <row r="10163" spans="1:1" ht="17" thickTop="1" thickBot="1">
      <c r="A10163" s="6"/>
    </row>
    <row r="10164" spans="1:1" ht="17" thickTop="1" thickBot="1">
      <c r="A10164" s="6"/>
    </row>
    <row r="10165" spans="1:1" ht="17" thickTop="1" thickBot="1">
      <c r="A10165" s="6"/>
    </row>
    <row r="10166" spans="1:1" ht="17" thickTop="1" thickBot="1">
      <c r="A10166" s="6"/>
    </row>
    <row r="10167" spans="1:1" ht="17" thickTop="1" thickBot="1">
      <c r="A10167" s="6"/>
    </row>
    <row r="10168" spans="1:1" ht="17" thickTop="1" thickBot="1">
      <c r="A10168" s="6"/>
    </row>
    <row r="10169" spans="1:1" ht="17" thickTop="1" thickBot="1">
      <c r="A10169" s="6"/>
    </row>
    <row r="10170" spans="1:1" ht="17" thickTop="1" thickBot="1">
      <c r="A10170" s="6"/>
    </row>
    <row r="10171" spans="1:1" ht="17" thickTop="1" thickBot="1">
      <c r="A10171" s="6"/>
    </row>
    <row r="10172" spans="1:1" ht="17" thickTop="1" thickBot="1">
      <c r="A10172" s="6"/>
    </row>
    <row r="10173" spans="1:1" ht="17" thickTop="1" thickBot="1">
      <c r="A10173" s="6"/>
    </row>
    <row r="10174" spans="1:1" ht="17" thickTop="1" thickBot="1">
      <c r="A10174" s="6"/>
    </row>
    <row r="10175" spans="1:1" ht="17" thickTop="1" thickBot="1">
      <c r="A10175" s="6"/>
    </row>
    <row r="10176" spans="1:1" ht="17" thickTop="1" thickBot="1">
      <c r="A10176" s="6"/>
    </row>
    <row r="10177" spans="1:1" ht="17" thickTop="1" thickBot="1">
      <c r="A10177" s="6"/>
    </row>
    <row r="10178" spans="1:1" ht="17" thickTop="1" thickBot="1">
      <c r="A10178" s="6"/>
    </row>
    <row r="10179" spans="1:1" ht="17" thickTop="1" thickBot="1">
      <c r="A10179" s="6"/>
    </row>
    <row r="10180" spans="1:1" ht="17" thickTop="1" thickBot="1">
      <c r="A10180" s="6"/>
    </row>
    <row r="10181" spans="1:1" ht="17" thickTop="1" thickBot="1">
      <c r="A10181" s="6"/>
    </row>
    <row r="10182" spans="1:1" ht="17" thickTop="1" thickBot="1">
      <c r="A10182" s="6"/>
    </row>
    <row r="10183" spans="1:1" ht="17" thickTop="1" thickBot="1">
      <c r="A10183" s="6"/>
    </row>
    <row r="10184" spans="1:1" ht="17" thickTop="1" thickBot="1">
      <c r="A10184" s="6"/>
    </row>
    <row r="10185" spans="1:1" ht="17" thickTop="1" thickBot="1">
      <c r="A10185" s="6"/>
    </row>
    <row r="10186" spans="1:1" ht="17" thickTop="1" thickBot="1">
      <c r="A10186" s="6"/>
    </row>
    <row r="10187" spans="1:1" ht="17" thickTop="1" thickBot="1">
      <c r="A10187" s="6"/>
    </row>
    <row r="10188" spans="1:1" ht="17" thickTop="1" thickBot="1">
      <c r="A10188" s="6"/>
    </row>
    <row r="10189" spans="1:1" ht="17" thickTop="1" thickBot="1">
      <c r="A10189" s="6"/>
    </row>
    <row r="10190" spans="1:1" ht="17" thickTop="1" thickBot="1">
      <c r="A10190" s="6"/>
    </row>
    <row r="10191" spans="1:1" ht="17" thickTop="1" thickBot="1">
      <c r="A10191" s="6"/>
    </row>
    <row r="10192" spans="1:1" ht="17" thickTop="1" thickBot="1">
      <c r="A10192" s="6"/>
    </row>
    <row r="10193" spans="1:1" ht="17" thickTop="1" thickBot="1">
      <c r="A10193" s="6"/>
    </row>
    <row r="10194" spans="1:1" ht="17" thickTop="1" thickBot="1">
      <c r="A10194" s="6"/>
    </row>
    <row r="10195" spans="1:1" ht="17" thickTop="1" thickBot="1">
      <c r="A10195" s="6"/>
    </row>
    <row r="10196" spans="1:1" ht="17" thickTop="1" thickBot="1">
      <c r="A10196" s="6"/>
    </row>
    <row r="10197" spans="1:1" ht="17" thickTop="1" thickBot="1">
      <c r="A10197" s="6"/>
    </row>
    <row r="10198" spans="1:1" ht="17" thickTop="1" thickBot="1">
      <c r="A10198" s="6"/>
    </row>
    <row r="10199" spans="1:1" ht="17" thickTop="1" thickBot="1">
      <c r="A10199" s="6"/>
    </row>
    <row r="10200" spans="1:1" ht="17" thickTop="1" thickBot="1">
      <c r="A10200" s="6"/>
    </row>
    <row r="10201" spans="1:1" ht="17" thickTop="1" thickBot="1">
      <c r="A10201" s="6"/>
    </row>
    <row r="10202" spans="1:1" ht="17" thickTop="1" thickBot="1">
      <c r="A10202" s="6"/>
    </row>
    <row r="10203" spans="1:1" ht="17" thickTop="1" thickBot="1">
      <c r="A10203" s="6"/>
    </row>
    <row r="10204" spans="1:1" ht="17" thickTop="1" thickBot="1">
      <c r="A10204" s="6"/>
    </row>
    <row r="10205" spans="1:1" ht="17" thickTop="1" thickBot="1">
      <c r="A10205" s="6"/>
    </row>
    <row r="10206" spans="1:1" ht="17" thickTop="1" thickBot="1">
      <c r="A10206" s="6"/>
    </row>
    <row r="10207" spans="1:1" ht="17" thickTop="1" thickBot="1">
      <c r="A10207" s="6"/>
    </row>
    <row r="10208" spans="1:1" ht="17" thickTop="1" thickBot="1">
      <c r="A10208" s="6"/>
    </row>
    <row r="10209" spans="1:1" ht="17" thickTop="1" thickBot="1">
      <c r="A10209" s="6"/>
    </row>
    <row r="10210" spans="1:1" ht="17" thickTop="1" thickBot="1">
      <c r="A10210" s="6"/>
    </row>
    <row r="10211" spans="1:1" ht="17" thickTop="1" thickBot="1">
      <c r="A10211" s="6"/>
    </row>
    <row r="10212" spans="1:1" ht="17" thickTop="1" thickBot="1">
      <c r="A10212" s="6"/>
    </row>
    <row r="10213" spans="1:1" ht="17" thickTop="1" thickBot="1">
      <c r="A10213" s="6"/>
    </row>
    <row r="10214" spans="1:1" ht="17" thickTop="1" thickBot="1">
      <c r="A10214" s="6"/>
    </row>
    <row r="10215" spans="1:1" ht="17" thickTop="1" thickBot="1">
      <c r="A10215" s="6"/>
    </row>
    <row r="10216" spans="1:1" ht="17" thickTop="1" thickBot="1">
      <c r="A10216" s="6"/>
    </row>
    <row r="10217" spans="1:1" ht="17" thickTop="1" thickBot="1">
      <c r="A10217" s="6"/>
    </row>
    <row r="10218" spans="1:1" ht="17" thickTop="1" thickBot="1">
      <c r="A10218" s="6"/>
    </row>
    <row r="10219" spans="1:1" ht="17" thickTop="1" thickBot="1">
      <c r="A10219" s="6"/>
    </row>
    <row r="10220" spans="1:1" ht="17" thickTop="1" thickBot="1">
      <c r="A10220" s="6"/>
    </row>
    <row r="10221" spans="1:1" ht="17" thickTop="1" thickBot="1">
      <c r="A10221" s="6"/>
    </row>
    <row r="10222" spans="1:1" ht="17" thickTop="1" thickBot="1">
      <c r="A10222" s="6"/>
    </row>
    <row r="10223" spans="1:1" ht="17" thickTop="1" thickBot="1">
      <c r="A10223" s="6"/>
    </row>
    <row r="10224" spans="1:1" ht="17" thickTop="1" thickBot="1">
      <c r="A10224" s="6"/>
    </row>
    <row r="10225" spans="1:1" ht="17" thickTop="1" thickBot="1">
      <c r="A10225" s="6"/>
    </row>
    <row r="10226" spans="1:1" ht="17" thickTop="1" thickBot="1">
      <c r="A10226" s="6"/>
    </row>
    <row r="10227" spans="1:1" ht="17" thickTop="1" thickBot="1">
      <c r="A10227" s="6"/>
    </row>
    <row r="10228" spans="1:1" ht="17" thickTop="1" thickBot="1">
      <c r="A10228" s="6"/>
    </row>
    <row r="10229" spans="1:1" ht="17" thickTop="1" thickBot="1">
      <c r="A10229" s="6"/>
    </row>
    <row r="10230" spans="1:1" ht="17" thickTop="1" thickBot="1">
      <c r="A10230" s="6"/>
    </row>
    <row r="10231" spans="1:1" ht="17" thickTop="1" thickBot="1">
      <c r="A10231" s="6"/>
    </row>
    <row r="10232" spans="1:1" ht="17" thickTop="1" thickBot="1">
      <c r="A10232" s="6"/>
    </row>
    <row r="10233" spans="1:1" ht="17" thickTop="1" thickBot="1">
      <c r="A10233" s="6"/>
    </row>
    <row r="10234" spans="1:1" ht="17" thickTop="1" thickBot="1">
      <c r="A10234" s="6"/>
    </row>
    <row r="10235" spans="1:1" ht="17" thickTop="1" thickBot="1">
      <c r="A10235" s="6"/>
    </row>
    <row r="10236" spans="1:1" ht="17" thickTop="1" thickBot="1">
      <c r="A10236" s="6"/>
    </row>
    <row r="10237" spans="1:1" ht="17" thickTop="1" thickBot="1">
      <c r="A10237" s="6"/>
    </row>
    <row r="10238" spans="1:1" ht="17" thickTop="1" thickBot="1">
      <c r="A10238" s="6"/>
    </row>
    <row r="10239" spans="1:1" ht="17" thickTop="1" thickBot="1">
      <c r="A10239" s="6"/>
    </row>
    <row r="10240" spans="1:1" ht="17" thickTop="1" thickBot="1">
      <c r="A10240" s="6"/>
    </row>
    <row r="10241" spans="1:1" ht="17" thickTop="1" thickBot="1">
      <c r="A10241" s="6"/>
    </row>
    <row r="10242" spans="1:1" ht="17" thickTop="1" thickBot="1">
      <c r="A10242" s="6"/>
    </row>
    <row r="10243" spans="1:1" ht="17" thickTop="1" thickBot="1">
      <c r="A10243" s="6"/>
    </row>
    <row r="10244" spans="1:1" ht="17" thickTop="1" thickBot="1">
      <c r="A10244" s="6"/>
    </row>
    <row r="10245" spans="1:1" ht="17" thickTop="1" thickBot="1">
      <c r="A10245" s="6"/>
    </row>
    <row r="10246" spans="1:1" ht="17" thickTop="1" thickBot="1">
      <c r="A10246" s="6"/>
    </row>
    <row r="10247" spans="1:1" ht="17" thickTop="1" thickBot="1">
      <c r="A10247" s="6"/>
    </row>
    <row r="10248" spans="1:1" ht="17" thickTop="1" thickBot="1">
      <c r="A10248" s="6"/>
    </row>
    <row r="10249" spans="1:1" ht="17" thickTop="1" thickBot="1">
      <c r="A10249" s="6"/>
    </row>
    <row r="10250" spans="1:1" ht="17" thickTop="1" thickBot="1">
      <c r="A10250" s="6"/>
    </row>
    <row r="10251" spans="1:1" ht="17" thickTop="1" thickBot="1">
      <c r="A10251" s="6"/>
    </row>
    <row r="10252" spans="1:1" ht="17" thickTop="1" thickBot="1">
      <c r="A10252" s="6"/>
    </row>
    <row r="10253" spans="1:1" ht="17" thickTop="1" thickBot="1">
      <c r="A10253" s="6"/>
    </row>
    <row r="10254" spans="1:1" ht="17" thickTop="1" thickBot="1">
      <c r="A10254" s="6"/>
    </row>
    <row r="10255" spans="1:1" ht="17" thickTop="1" thickBot="1">
      <c r="A10255" s="6"/>
    </row>
    <row r="10256" spans="1:1" ht="17" thickTop="1" thickBot="1">
      <c r="A10256" s="6"/>
    </row>
    <row r="10257" spans="1:1" ht="17" thickTop="1" thickBot="1">
      <c r="A10257" s="6"/>
    </row>
    <row r="10258" spans="1:1" ht="17" thickTop="1" thickBot="1">
      <c r="A10258" s="6"/>
    </row>
    <row r="10259" spans="1:1" ht="17" thickTop="1" thickBot="1">
      <c r="A10259" s="6"/>
    </row>
    <row r="10260" spans="1:1" ht="17" thickTop="1" thickBot="1">
      <c r="A10260" s="6"/>
    </row>
    <row r="10261" spans="1:1" ht="17" thickTop="1" thickBot="1">
      <c r="A10261" s="6"/>
    </row>
    <row r="10262" spans="1:1" ht="17" thickTop="1" thickBot="1">
      <c r="A10262" s="6"/>
    </row>
    <row r="10263" spans="1:1" ht="17" thickTop="1" thickBot="1">
      <c r="A10263" s="6"/>
    </row>
    <row r="10264" spans="1:1" ht="17" thickTop="1" thickBot="1">
      <c r="A10264" s="6"/>
    </row>
    <row r="10265" spans="1:1" ht="17" thickTop="1" thickBot="1">
      <c r="A10265" s="6"/>
    </row>
    <row r="10266" spans="1:1" ht="17" thickTop="1" thickBot="1">
      <c r="A10266" s="6"/>
    </row>
    <row r="10267" spans="1:1" ht="17" thickTop="1" thickBot="1">
      <c r="A10267" s="6"/>
    </row>
    <row r="10268" spans="1:1" ht="17" thickTop="1" thickBot="1">
      <c r="A10268" s="6"/>
    </row>
    <row r="10269" spans="1:1" ht="17" thickTop="1" thickBot="1">
      <c r="A10269" s="6"/>
    </row>
    <row r="10270" spans="1:1" ht="17" thickTop="1" thickBot="1">
      <c r="A10270" s="6"/>
    </row>
    <row r="10271" spans="1:1" ht="17" thickTop="1" thickBot="1">
      <c r="A10271" s="6"/>
    </row>
    <row r="10272" spans="1:1" ht="17" thickTop="1" thickBot="1">
      <c r="A10272" s="6"/>
    </row>
    <row r="10273" spans="1:1" ht="17" thickTop="1" thickBot="1">
      <c r="A10273" s="6"/>
    </row>
    <row r="10274" spans="1:1" ht="17" thickTop="1" thickBot="1">
      <c r="A10274" s="6"/>
    </row>
    <row r="10275" spans="1:1" ht="17" thickTop="1" thickBot="1">
      <c r="A10275" s="6"/>
    </row>
    <row r="10276" spans="1:1" ht="17" thickTop="1" thickBot="1">
      <c r="A10276" s="6"/>
    </row>
    <row r="10277" spans="1:1" ht="17" thickTop="1" thickBot="1">
      <c r="A10277" s="6"/>
    </row>
    <row r="10278" spans="1:1" ht="17" thickTop="1" thickBot="1">
      <c r="A10278" s="6"/>
    </row>
    <row r="10279" spans="1:1" ht="17" thickTop="1" thickBot="1">
      <c r="A10279" s="6"/>
    </row>
    <row r="10280" spans="1:1" ht="17" thickTop="1" thickBot="1">
      <c r="A10280" s="6"/>
    </row>
    <row r="10281" spans="1:1" ht="17" thickTop="1" thickBot="1">
      <c r="A10281" s="6"/>
    </row>
    <row r="10282" spans="1:1" ht="17" thickTop="1" thickBot="1">
      <c r="A10282" s="6"/>
    </row>
    <row r="10283" spans="1:1" ht="17" thickTop="1" thickBot="1">
      <c r="A10283" s="6"/>
    </row>
    <row r="10284" spans="1:1" ht="17" thickTop="1" thickBot="1">
      <c r="A10284" s="6"/>
    </row>
    <row r="10285" spans="1:1" ht="17" thickTop="1" thickBot="1">
      <c r="A10285" s="6"/>
    </row>
    <row r="10286" spans="1:1" ht="17" thickTop="1" thickBot="1">
      <c r="A10286" s="6"/>
    </row>
    <row r="10287" spans="1:1" ht="17" thickTop="1" thickBot="1">
      <c r="A10287" s="6"/>
    </row>
    <row r="10288" spans="1:1" ht="17" thickTop="1" thickBot="1">
      <c r="A10288" s="6"/>
    </row>
    <row r="10289" spans="1:1" ht="17" thickTop="1" thickBot="1">
      <c r="A10289" s="6"/>
    </row>
    <row r="10290" spans="1:1" ht="17" thickTop="1" thickBot="1">
      <c r="A10290" s="6"/>
    </row>
    <row r="10291" spans="1:1" ht="17" thickTop="1" thickBot="1">
      <c r="A10291" s="6"/>
    </row>
    <row r="10292" spans="1:1" ht="17" thickTop="1" thickBot="1">
      <c r="A10292" s="6"/>
    </row>
    <row r="10293" spans="1:1" ht="17" thickTop="1" thickBot="1">
      <c r="A10293" s="6"/>
    </row>
    <row r="10294" spans="1:1" ht="17" thickTop="1" thickBot="1">
      <c r="A10294" s="6"/>
    </row>
    <row r="10295" spans="1:1" ht="17" thickTop="1" thickBot="1">
      <c r="A10295" s="6"/>
    </row>
    <row r="10296" spans="1:1" ht="17" thickTop="1" thickBot="1">
      <c r="A10296" s="6"/>
    </row>
    <row r="10297" spans="1:1" ht="17" thickTop="1" thickBot="1">
      <c r="A10297" s="6"/>
    </row>
    <row r="10298" spans="1:1" ht="17" thickTop="1" thickBot="1">
      <c r="A10298" s="6"/>
    </row>
    <row r="10299" spans="1:1" ht="17" thickTop="1" thickBot="1">
      <c r="A10299" s="6"/>
    </row>
    <row r="10300" spans="1:1" ht="17" thickTop="1" thickBot="1">
      <c r="A10300" s="6"/>
    </row>
    <row r="10301" spans="1:1" ht="17" thickTop="1" thickBot="1">
      <c r="A10301" s="6"/>
    </row>
    <row r="10302" spans="1:1" ht="17" thickTop="1" thickBot="1">
      <c r="A10302" s="6"/>
    </row>
    <row r="10303" spans="1:1" ht="17" thickTop="1" thickBot="1">
      <c r="A10303" s="6"/>
    </row>
    <row r="10304" spans="1:1" ht="17" thickTop="1" thickBot="1">
      <c r="A10304" s="6"/>
    </row>
    <row r="10305" spans="1:1" ht="17" thickTop="1" thickBot="1">
      <c r="A10305" s="6"/>
    </row>
    <row r="10306" spans="1:1" ht="17" thickTop="1" thickBot="1">
      <c r="A10306" s="6"/>
    </row>
    <row r="10307" spans="1:1" ht="17" thickTop="1" thickBot="1">
      <c r="A10307" s="6"/>
    </row>
    <row r="10308" spans="1:1" ht="17" thickTop="1" thickBot="1">
      <c r="A10308" s="6"/>
    </row>
    <row r="10309" spans="1:1" ht="17" thickTop="1" thickBot="1">
      <c r="A10309" s="6"/>
    </row>
    <row r="10310" spans="1:1" ht="17" thickTop="1" thickBot="1">
      <c r="A10310" s="6"/>
    </row>
    <row r="10311" spans="1:1" ht="17" thickTop="1" thickBot="1">
      <c r="A10311" s="6"/>
    </row>
    <row r="10312" spans="1:1" ht="17" thickTop="1" thickBot="1">
      <c r="A10312" s="6"/>
    </row>
    <row r="10313" spans="1:1" ht="17" thickTop="1" thickBot="1">
      <c r="A10313" s="6"/>
    </row>
    <row r="10314" spans="1:1" ht="17" thickTop="1" thickBot="1">
      <c r="A10314" s="6"/>
    </row>
    <row r="10315" spans="1:1" ht="17" thickTop="1" thickBot="1">
      <c r="A10315" s="6"/>
    </row>
    <row r="10316" spans="1:1" ht="17" thickTop="1" thickBot="1">
      <c r="A10316" s="6"/>
    </row>
    <row r="10317" spans="1:1" ht="17" thickTop="1" thickBot="1">
      <c r="A10317" s="6"/>
    </row>
    <row r="10318" spans="1:1" ht="17" thickTop="1" thickBot="1">
      <c r="A10318" s="6"/>
    </row>
    <row r="10319" spans="1:1" ht="17" thickTop="1" thickBot="1">
      <c r="A10319" s="6"/>
    </row>
    <row r="10320" spans="1:1" ht="17" thickTop="1" thickBot="1">
      <c r="A10320" s="6"/>
    </row>
    <row r="10321" spans="1:1" ht="17" thickTop="1" thickBot="1">
      <c r="A10321" s="6"/>
    </row>
    <row r="10322" spans="1:1" ht="17" thickTop="1" thickBot="1">
      <c r="A10322" s="6"/>
    </row>
    <row r="10323" spans="1:1" ht="17" thickTop="1" thickBot="1">
      <c r="A10323" s="6"/>
    </row>
    <row r="10324" spans="1:1" ht="17" thickTop="1" thickBot="1">
      <c r="A10324" s="6"/>
    </row>
    <row r="10325" spans="1:1" ht="17" thickTop="1" thickBot="1">
      <c r="A10325" s="6"/>
    </row>
    <row r="10326" spans="1:1" ht="17" thickTop="1" thickBot="1">
      <c r="A10326" s="6"/>
    </row>
    <row r="10327" spans="1:1" ht="17" thickTop="1" thickBot="1">
      <c r="A10327" s="6"/>
    </row>
    <row r="10328" spans="1:1" ht="17" thickTop="1" thickBot="1">
      <c r="A10328" s="6"/>
    </row>
    <row r="10329" spans="1:1" ht="17" thickTop="1" thickBot="1">
      <c r="A10329" s="6"/>
    </row>
    <row r="10330" spans="1:1" ht="17" thickTop="1" thickBot="1">
      <c r="A10330" s="6"/>
    </row>
    <row r="10331" spans="1:1" ht="17" thickTop="1" thickBot="1">
      <c r="A10331" s="6"/>
    </row>
    <row r="10332" spans="1:1" ht="17" thickTop="1" thickBot="1">
      <c r="A10332" s="6"/>
    </row>
    <row r="10333" spans="1:1" ht="17" thickTop="1" thickBot="1">
      <c r="A10333" s="6"/>
    </row>
    <row r="10334" spans="1:1" ht="17" thickTop="1" thickBot="1">
      <c r="A10334" s="6"/>
    </row>
    <row r="10335" spans="1:1" ht="17" thickTop="1" thickBot="1">
      <c r="A10335" s="6"/>
    </row>
    <row r="10336" spans="1:1" ht="17" thickTop="1" thickBot="1">
      <c r="A10336" s="6"/>
    </row>
    <row r="10337" spans="1:1" ht="17" thickTop="1" thickBot="1">
      <c r="A10337" s="6"/>
    </row>
    <row r="10338" spans="1:1" ht="17" thickTop="1" thickBot="1">
      <c r="A10338" s="6"/>
    </row>
    <row r="10339" spans="1:1" ht="17" thickTop="1" thickBot="1">
      <c r="A10339" s="6"/>
    </row>
    <row r="10340" spans="1:1" ht="17" thickTop="1" thickBot="1">
      <c r="A10340" s="6"/>
    </row>
    <row r="10341" spans="1:1" ht="17" thickTop="1" thickBot="1">
      <c r="A10341" s="6"/>
    </row>
    <row r="10342" spans="1:1" ht="17" thickTop="1" thickBot="1">
      <c r="A10342" s="6"/>
    </row>
    <row r="10343" spans="1:1" ht="17" thickTop="1" thickBot="1">
      <c r="A10343" s="6"/>
    </row>
    <row r="10344" spans="1:1" ht="17" thickTop="1" thickBot="1">
      <c r="A10344" s="6"/>
    </row>
    <row r="10345" spans="1:1" ht="17" thickTop="1" thickBot="1">
      <c r="A10345" s="6"/>
    </row>
    <row r="10346" spans="1:1" ht="17" thickTop="1" thickBot="1">
      <c r="A10346" s="6"/>
    </row>
    <row r="10347" spans="1:1" ht="17" thickTop="1" thickBot="1">
      <c r="A10347" s="6"/>
    </row>
    <row r="10348" spans="1:1" ht="17" thickTop="1" thickBot="1">
      <c r="A10348" s="6"/>
    </row>
    <row r="10349" spans="1:1" ht="17" thickTop="1" thickBot="1">
      <c r="A10349" s="6"/>
    </row>
    <row r="10350" spans="1:1" ht="17" thickTop="1" thickBot="1">
      <c r="A10350" s="6"/>
    </row>
    <row r="10351" spans="1:1" ht="17" thickTop="1" thickBot="1">
      <c r="A10351" s="6"/>
    </row>
    <row r="10352" spans="1:1" ht="17" thickTop="1" thickBot="1">
      <c r="A10352" s="6"/>
    </row>
    <row r="10353" spans="1:1" ht="17" thickTop="1" thickBot="1">
      <c r="A10353" s="6"/>
    </row>
    <row r="10354" spans="1:1" ht="17" thickTop="1" thickBot="1">
      <c r="A10354" s="6"/>
    </row>
    <row r="10355" spans="1:1" ht="17" thickTop="1" thickBot="1">
      <c r="A10355" s="6"/>
    </row>
    <row r="10356" spans="1:1" ht="17" thickTop="1" thickBot="1">
      <c r="A10356" s="6"/>
    </row>
    <row r="10357" spans="1:1" ht="17" thickTop="1" thickBot="1">
      <c r="A10357" s="6"/>
    </row>
    <row r="10358" spans="1:1" ht="17" thickTop="1" thickBot="1">
      <c r="A10358" s="6"/>
    </row>
    <row r="10359" spans="1:1" ht="17" thickTop="1" thickBot="1">
      <c r="A10359" s="6"/>
    </row>
    <row r="10360" spans="1:1" ht="17" thickTop="1" thickBot="1">
      <c r="A10360" s="6"/>
    </row>
    <row r="10361" spans="1:1" ht="17" thickTop="1" thickBot="1">
      <c r="A10361" s="6"/>
    </row>
    <row r="10362" spans="1:1" ht="17" thickTop="1" thickBot="1">
      <c r="A10362" s="6"/>
    </row>
    <row r="10363" spans="1:1" ht="17" thickTop="1" thickBot="1">
      <c r="A10363" s="6"/>
    </row>
    <row r="10364" spans="1:1" ht="17" thickTop="1" thickBot="1">
      <c r="A10364" s="6"/>
    </row>
    <row r="10365" spans="1:1" ht="17" thickTop="1" thickBot="1">
      <c r="A10365" s="6"/>
    </row>
    <row r="10366" spans="1:1" ht="17" thickTop="1" thickBot="1">
      <c r="A10366" s="6"/>
    </row>
    <row r="10367" spans="1:1" ht="17" thickTop="1" thickBot="1">
      <c r="A10367" s="6"/>
    </row>
    <row r="10368" spans="1:1" ht="17" thickTop="1" thickBot="1">
      <c r="A10368" s="6"/>
    </row>
    <row r="10369" spans="1:1" ht="17" thickTop="1" thickBot="1">
      <c r="A10369" s="6"/>
    </row>
    <row r="10370" spans="1:1" ht="17" thickTop="1" thickBot="1">
      <c r="A10370" s="6"/>
    </row>
    <row r="10371" spans="1:1" ht="17" thickTop="1" thickBot="1">
      <c r="A10371" s="6"/>
    </row>
    <row r="10372" spans="1:1" ht="17" thickTop="1" thickBot="1">
      <c r="A10372" s="6"/>
    </row>
    <row r="10373" spans="1:1" ht="17" thickTop="1" thickBot="1">
      <c r="A10373" s="6"/>
    </row>
    <row r="10374" spans="1:1" ht="17" thickTop="1" thickBot="1">
      <c r="A10374" s="6"/>
    </row>
    <row r="10375" spans="1:1" ht="17" thickTop="1" thickBot="1">
      <c r="A10375" s="6"/>
    </row>
    <row r="10376" spans="1:1" ht="17" thickTop="1" thickBot="1">
      <c r="A10376" s="6"/>
    </row>
    <row r="10377" spans="1:1" ht="17" thickTop="1" thickBot="1">
      <c r="A10377" s="6"/>
    </row>
    <row r="10378" spans="1:1" ht="17" thickTop="1" thickBot="1">
      <c r="A10378" s="6"/>
    </row>
    <row r="10379" spans="1:1" ht="17" thickTop="1" thickBot="1">
      <c r="A10379" s="6"/>
    </row>
    <row r="10380" spans="1:1" ht="17" thickTop="1" thickBot="1">
      <c r="A10380" s="6"/>
    </row>
    <row r="10381" spans="1:1" ht="17" thickTop="1" thickBot="1">
      <c r="A10381" s="6"/>
    </row>
    <row r="10382" spans="1:1" ht="17" thickTop="1" thickBot="1">
      <c r="A10382" s="6"/>
    </row>
    <row r="10383" spans="1:1" ht="17" thickTop="1" thickBot="1">
      <c r="A10383" s="6"/>
    </row>
    <row r="10384" spans="1:1" ht="17" thickTop="1" thickBot="1">
      <c r="A10384" s="6"/>
    </row>
    <row r="10385" spans="1:1" ht="17" thickTop="1" thickBot="1">
      <c r="A10385" s="6"/>
    </row>
    <row r="10386" spans="1:1" ht="17" thickTop="1" thickBot="1">
      <c r="A10386" s="6"/>
    </row>
    <row r="10387" spans="1:1" ht="17" thickTop="1" thickBot="1">
      <c r="A10387" s="6"/>
    </row>
    <row r="10388" spans="1:1" ht="17" thickTop="1" thickBot="1">
      <c r="A10388" s="6"/>
    </row>
    <row r="10389" spans="1:1" ht="17" thickTop="1" thickBot="1">
      <c r="A10389" s="6"/>
    </row>
    <row r="10390" spans="1:1" ht="17" thickTop="1" thickBot="1">
      <c r="A10390" s="6"/>
    </row>
    <row r="10391" spans="1:1" ht="17" thickTop="1" thickBot="1">
      <c r="A10391" s="6"/>
    </row>
    <row r="10392" spans="1:1" ht="17" thickTop="1" thickBot="1">
      <c r="A10392" s="6"/>
    </row>
    <row r="10393" spans="1:1" ht="17" thickTop="1" thickBot="1">
      <c r="A10393" s="6"/>
    </row>
    <row r="10394" spans="1:1" ht="17" thickTop="1" thickBot="1">
      <c r="A10394" s="6"/>
    </row>
    <row r="10395" spans="1:1" ht="17" thickTop="1" thickBot="1">
      <c r="A10395" s="6"/>
    </row>
    <row r="10396" spans="1:1" ht="17" thickTop="1" thickBot="1">
      <c r="A10396" s="6"/>
    </row>
    <row r="10397" spans="1:1" ht="17" thickTop="1" thickBot="1">
      <c r="A10397" s="6"/>
    </row>
    <row r="10398" spans="1:1" ht="17" thickTop="1" thickBot="1">
      <c r="A10398" s="6"/>
    </row>
    <row r="10399" spans="1:1" ht="17" thickTop="1" thickBot="1">
      <c r="A10399" s="6"/>
    </row>
    <row r="10400" spans="1:1" ht="17" thickTop="1" thickBot="1">
      <c r="A10400" s="6"/>
    </row>
    <row r="10401" spans="1:1" ht="17" thickTop="1" thickBot="1">
      <c r="A10401" s="6"/>
    </row>
    <row r="10402" spans="1:1" ht="17" thickTop="1" thickBot="1">
      <c r="A10402" s="6"/>
    </row>
    <row r="10403" spans="1:1" ht="17" thickTop="1" thickBot="1">
      <c r="A10403" s="6"/>
    </row>
    <row r="10404" spans="1:1" ht="17" thickTop="1" thickBot="1">
      <c r="A10404" s="6"/>
    </row>
    <row r="10405" spans="1:1" ht="17" thickTop="1" thickBot="1">
      <c r="A10405" s="6"/>
    </row>
    <row r="10406" spans="1:1" ht="17" thickTop="1" thickBot="1">
      <c r="A10406" s="6"/>
    </row>
    <row r="10407" spans="1:1" ht="17" thickTop="1" thickBot="1">
      <c r="A10407" s="6"/>
    </row>
    <row r="10408" spans="1:1" ht="17" thickTop="1" thickBot="1">
      <c r="A10408" s="6"/>
    </row>
    <row r="10409" spans="1:1" ht="17" thickTop="1" thickBot="1">
      <c r="A10409" s="6"/>
    </row>
    <row r="10410" spans="1:1" ht="17" thickTop="1" thickBot="1">
      <c r="A10410" s="6"/>
    </row>
    <row r="10411" spans="1:1" ht="17" thickTop="1" thickBot="1">
      <c r="A10411" s="6"/>
    </row>
    <row r="10412" spans="1:1" ht="17" thickTop="1" thickBot="1">
      <c r="A10412" s="6"/>
    </row>
    <row r="10413" spans="1:1" ht="17" thickTop="1" thickBot="1">
      <c r="A10413" s="6"/>
    </row>
    <row r="10414" spans="1:1" ht="17" thickTop="1" thickBot="1">
      <c r="A10414" s="6"/>
    </row>
    <row r="10415" spans="1:1" ht="17" thickTop="1" thickBot="1">
      <c r="A10415" s="6"/>
    </row>
    <row r="10416" spans="1:1" ht="17" thickTop="1" thickBot="1">
      <c r="A10416" s="6"/>
    </row>
    <row r="10417" spans="1:1" ht="17" thickTop="1" thickBot="1">
      <c r="A10417" s="6"/>
    </row>
    <row r="10418" spans="1:1" ht="17" thickTop="1" thickBot="1">
      <c r="A10418" s="6"/>
    </row>
    <row r="10419" spans="1:1" ht="17" thickTop="1" thickBot="1">
      <c r="A10419" s="6"/>
    </row>
    <row r="10420" spans="1:1" ht="17" thickTop="1" thickBot="1">
      <c r="A10420" s="6"/>
    </row>
    <row r="10421" spans="1:1" ht="17" thickTop="1" thickBot="1">
      <c r="A10421" s="6"/>
    </row>
    <row r="10422" spans="1:1" ht="17" thickTop="1" thickBot="1">
      <c r="A10422" s="6"/>
    </row>
    <row r="10423" spans="1:1" ht="17" thickTop="1" thickBot="1">
      <c r="A10423" s="6"/>
    </row>
    <row r="10424" spans="1:1" ht="17" thickTop="1" thickBot="1">
      <c r="A10424" s="6"/>
    </row>
    <row r="10425" spans="1:1" ht="17" thickTop="1" thickBot="1">
      <c r="A10425" s="6"/>
    </row>
    <row r="10426" spans="1:1" ht="17" thickTop="1" thickBot="1">
      <c r="A10426" s="6"/>
    </row>
    <row r="10427" spans="1:1" ht="17" thickTop="1" thickBot="1">
      <c r="A10427" s="6"/>
    </row>
    <row r="10428" spans="1:1" ht="17" thickTop="1" thickBot="1">
      <c r="A10428" s="6"/>
    </row>
    <row r="10429" spans="1:1" ht="17" thickTop="1" thickBot="1">
      <c r="A10429" s="6"/>
    </row>
    <row r="10430" spans="1:1" ht="17" thickTop="1" thickBot="1">
      <c r="A10430" s="6"/>
    </row>
    <row r="10431" spans="1:1" ht="17" thickTop="1" thickBot="1">
      <c r="A10431" s="6"/>
    </row>
    <row r="10432" spans="1:1" ht="17" thickTop="1" thickBot="1">
      <c r="A10432" s="6"/>
    </row>
    <row r="10433" spans="1:1" ht="17" thickTop="1" thickBot="1">
      <c r="A10433" s="6"/>
    </row>
    <row r="10434" spans="1:1" ht="17" thickTop="1" thickBot="1">
      <c r="A10434" s="6"/>
    </row>
    <row r="10435" spans="1:1" ht="17" thickTop="1" thickBot="1">
      <c r="A10435" s="6"/>
    </row>
    <row r="10436" spans="1:1" ht="17" thickTop="1" thickBot="1">
      <c r="A10436" s="6"/>
    </row>
    <row r="10437" spans="1:1" ht="17" thickTop="1" thickBot="1">
      <c r="A10437" s="6"/>
    </row>
    <row r="10438" spans="1:1" ht="17" thickTop="1" thickBot="1">
      <c r="A10438" s="6"/>
    </row>
    <row r="10439" spans="1:1" ht="17" thickTop="1" thickBot="1">
      <c r="A10439" s="6"/>
    </row>
    <row r="10440" spans="1:1" ht="17" thickTop="1" thickBot="1">
      <c r="A10440" s="6"/>
    </row>
    <row r="10441" spans="1:1" ht="17" thickTop="1" thickBot="1">
      <c r="A10441" s="6"/>
    </row>
    <row r="10442" spans="1:1" ht="17" thickTop="1" thickBot="1">
      <c r="A10442" s="6"/>
    </row>
    <row r="10443" spans="1:1" ht="17" thickTop="1" thickBot="1">
      <c r="A10443" s="6"/>
    </row>
    <row r="10444" spans="1:1" ht="17" thickTop="1" thickBot="1">
      <c r="A10444" s="6"/>
    </row>
    <row r="10445" spans="1:1" ht="17" thickTop="1" thickBot="1">
      <c r="A10445" s="6"/>
    </row>
    <row r="10446" spans="1:1" ht="17" thickTop="1" thickBot="1">
      <c r="A10446" s="6"/>
    </row>
    <row r="10447" spans="1:1" ht="17" thickTop="1" thickBot="1">
      <c r="A10447" s="6"/>
    </row>
    <row r="10448" spans="1:1" ht="17" thickTop="1" thickBot="1">
      <c r="A10448" s="6"/>
    </row>
    <row r="10449" spans="1:1" ht="17" thickTop="1" thickBot="1">
      <c r="A10449" s="6"/>
    </row>
    <row r="10450" spans="1:1" ht="17" thickTop="1" thickBot="1">
      <c r="A10450" s="6"/>
    </row>
    <row r="10451" spans="1:1" ht="17" thickTop="1" thickBot="1">
      <c r="A10451" s="6"/>
    </row>
    <row r="10452" spans="1:1" ht="17" thickTop="1" thickBot="1">
      <c r="A10452" s="6"/>
    </row>
    <row r="10453" spans="1:1" ht="17" thickTop="1" thickBot="1">
      <c r="A10453" s="6"/>
    </row>
    <row r="10454" spans="1:1" ht="17" thickTop="1" thickBot="1">
      <c r="A10454" s="6"/>
    </row>
    <row r="10455" spans="1:1" ht="17" thickTop="1" thickBot="1">
      <c r="A10455" s="6"/>
    </row>
    <row r="10456" spans="1:1" ht="17" thickTop="1" thickBot="1">
      <c r="A10456" s="6"/>
    </row>
    <row r="10457" spans="1:1" ht="17" thickTop="1" thickBot="1">
      <c r="A10457" s="6"/>
    </row>
    <row r="10458" spans="1:1" ht="17" thickTop="1" thickBot="1">
      <c r="A10458" s="6"/>
    </row>
    <row r="10459" spans="1:1" ht="17" thickTop="1" thickBot="1">
      <c r="A10459" s="6"/>
    </row>
    <row r="10460" spans="1:1" ht="17" thickTop="1" thickBot="1">
      <c r="A10460" s="6"/>
    </row>
    <row r="10461" spans="1:1" ht="17" thickTop="1" thickBot="1">
      <c r="A10461" s="6"/>
    </row>
    <row r="10462" spans="1:1" ht="17" thickTop="1" thickBot="1">
      <c r="A10462" s="6"/>
    </row>
    <row r="10463" spans="1:1" ht="17" thickTop="1" thickBot="1">
      <c r="A10463" s="6"/>
    </row>
    <row r="10464" spans="1:1" ht="17" thickTop="1" thickBot="1">
      <c r="A10464" s="6"/>
    </row>
    <row r="10465" spans="1:1" ht="17" thickTop="1" thickBot="1">
      <c r="A10465" s="6"/>
    </row>
    <row r="10466" spans="1:1" ht="17" thickTop="1" thickBot="1">
      <c r="A10466" s="6"/>
    </row>
    <row r="10467" spans="1:1" ht="17" thickTop="1" thickBot="1">
      <c r="A10467" s="6"/>
    </row>
    <row r="10468" spans="1:1" ht="17" thickTop="1" thickBot="1">
      <c r="A10468" s="6"/>
    </row>
    <row r="10469" spans="1:1" ht="17" thickTop="1" thickBot="1">
      <c r="A10469" s="6"/>
    </row>
    <row r="10470" spans="1:1" ht="17" thickTop="1" thickBot="1">
      <c r="A10470" s="6"/>
    </row>
    <row r="10471" spans="1:1" ht="17" thickTop="1" thickBot="1">
      <c r="A10471" s="6"/>
    </row>
    <row r="10472" spans="1:1" ht="17" thickTop="1" thickBot="1">
      <c r="A10472" s="6"/>
    </row>
    <row r="10473" spans="1:1" ht="17" thickTop="1" thickBot="1">
      <c r="A10473" s="6"/>
    </row>
    <row r="10474" spans="1:1" ht="17" thickTop="1" thickBot="1">
      <c r="A10474" s="6"/>
    </row>
    <row r="10475" spans="1:1" ht="17" thickTop="1" thickBot="1">
      <c r="A10475" s="6"/>
    </row>
    <row r="10476" spans="1:1" ht="17" thickTop="1" thickBot="1">
      <c r="A10476" s="6"/>
    </row>
    <row r="10477" spans="1:1" ht="17" thickTop="1" thickBot="1">
      <c r="A10477" s="6"/>
    </row>
    <row r="10478" spans="1:1" ht="17" thickTop="1" thickBot="1">
      <c r="A10478" s="6"/>
    </row>
    <row r="10479" spans="1:1" ht="17" thickTop="1" thickBot="1">
      <c r="A10479" s="6"/>
    </row>
    <row r="10480" spans="1:1" ht="17" thickTop="1" thickBot="1">
      <c r="A10480" s="6"/>
    </row>
    <row r="10481" spans="1:1" ht="17" thickTop="1" thickBot="1">
      <c r="A10481" s="6"/>
    </row>
    <row r="10482" spans="1:1" ht="17" thickTop="1" thickBot="1">
      <c r="A10482" s="6"/>
    </row>
    <row r="10483" spans="1:1" ht="17" thickTop="1" thickBot="1">
      <c r="A10483" s="6"/>
    </row>
    <row r="10484" spans="1:1" ht="17" thickTop="1" thickBot="1">
      <c r="A10484" s="6"/>
    </row>
    <row r="10485" spans="1:1" ht="17" thickTop="1" thickBot="1">
      <c r="A10485" s="6"/>
    </row>
    <row r="10486" spans="1:1" ht="17" thickTop="1" thickBot="1">
      <c r="A10486" s="6"/>
    </row>
    <row r="10487" spans="1:1" ht="17" thickTop="1" thickBot="1">
      <c r="A10487" s="6"/>
    </row>
    <row r="10488" spans="1:1" ht="17" thickTop="1" thickBot="1">
      <c r="A10488" s="6"/>
    </row>
    <row r="10489" spans="1:1" ht="17" thickTop="1" thickBot="1">
      <c r="A10489" s="6"/>
    </row>
    <row r="10490" spans="1:1" ht="17" thickTop="1" thickBot="1">
      <c r="A10490" s="6"/>
    </row>
    <row r="10491" spans="1:1" ht="17" thickTop="1" thickBot="1">
      <c r="A10491" s="6"/>
    </row>
    <row r="10492" spans="1:1" ht="17" thickTop="1" thickBot="1">
      <c r="A10492" s="6"/>
    </row>
    <row r="10493" spans="1:1" ht="17" thickTop="1" thickBot="1">
      <c r="A10493" s="6"/>
    </row>
    <row r="10494" spans="1:1" ht="17" thickTop="1" thickBot="1">
      <c r="A10494" s="6"/>
    </row>
    <row r="10495" spans="1:1" ht="17" thickTop="1" thickBot="1">
      <c r="A10495" s="6"/>
    </row>
    <row r="10496" spans="1:1" ht="17" thickTop="1" thickBot="1">
      <c r="A10496" s="6"/>
    </row>
    <row r="10497" spans="1:1" ht="17" thickTop="1" thickBot="1">
      <c r="A10497" s="6"/>
    </row>
    <row r="10498" spans="1:1" ht="17" thickTop="1" thickBot="1">
      <c r="A10498" s="6"/>
    </row>
    <row r="10499" spans="1:1" ht="17" thickTop="1" thickBot="1">
      <c r="A10499" s="6"/>
    </row>
    <row r="10500" spans="1:1" ht="17" thickTop="1" thickBot="1">
      <c r="A10500" s="6"/>
    </row>
    <row r="10501" spans="1:1" ht="17" thickTop="1" thickBot="1">
      <c r="A10501" s="6"/>
    </row>
    <row r="10502" spans="1:1" ht="17" thickTop="1" thickBot="1">
      <c r="A10502" s="6"/>
    </row>
    <row r="10503" spans="1:1" ht="17" thickTop="1" thickBot="1">
      <c r="A10503" s="6"/>
    </row>
    <row r="10504" spans="1:1" ht="17" thickTop="1" thickBot="1">
      <c r="A10504" s="6"/>
    </row>
    <row r="10505" spans="1:1" ht="17" thickTop="1" thickBot="1">
      <c r="A10505" s="6"/>
    </row>
    <row r="10506" spans="1:1" ht="17" thickTop="1" thickBot="1">
      <c r="A10506" s="6"/>
    </row>
    <row r="10507" spans="1:1" ht="17" thickTop="1" thickBot="1">
      <c r="A10507" s="6"/>
    </row>
    <row r="10508" spans="1:1" ht="17" thickTop="1" thickBot="1">
      <c r="A10508" s="6"/>
    </row>
    <row r="10509" spans="1:1" ht="17" thickTop="1" thickBot="1">
      <c r="A10509" s="6"/>
    </row>
    <row r="10510" spans="1:1" ht="17" thickTop="1" thickBot="1">
      <c r="A10510" s="6"/>
    </row>
    <row r="10511" spans="1:1" ht="17" thickTop="1" thickBot="1">
      <c r="A10511" s="6"/>
    </row>
    <row r="10512" spans="1:1" ht="17" thickTop="1" thickBot="1">
      <c r="A10512" s="6"/>
    </row>
    <row r="10513" spans="1:1" ht="17" thickTop="1" thickBot="1">
      <c r="A10513" s="6"/>
    </row>
    <row r="10514" spans="1:1" ht="17" thickTop="1" thickBot="1">
      <c r="A10514" s="6"/>
    </row>
    <row r="10515" spans="1:1" ht="17" thickTop="1" thickBot="1">
      <c r="A10515" s="6"/>
    </row>
    <row r="10516" spans="1:1" ht="17" thickTop="1" thickBot="1">
      <c r="A10516" s="6"/>
    </row>
    <row r="10517" spans="1:1" ht="17" thickTop="1" thickBot="1">
      <c r="A10517" s="6"/>
    </row>
    <row r="10518" spans="1:1" ht="17" thickTop="1" thickBot="1">
      <c r="A10518" s="6"/>
    </row>
    <row r="10519" spans="1:1" ht="17" thickTop="1" thickBot="1">
      <c r="A10519" s="6"/>
    </row>
    <row r="10520" spans="1:1" ht="17" thickTop="1" thickBot="1">
      <c r="A10520" s="6"/>
    </row>
    <row r="10521" spans="1:1" ht="17" thickTop="1" thickBot="1">
      <c r="A10521" s="6"/>
    </row>
    <row r="10522" spans="1:1" ht="17" thickTop="1" thickBot="1">
      <c r="A10522" s="6"/>
    </row>
    <row r="10523" spans="1:1" ht="17" thickTop="1" thickBot="1">
      <c r="A10523" s="6"/>
    </row>
    <row r="10524" spans="1:1" ht="17" thickTop="1" thickBot="1">
      <c r="A10524" s="6"/>
    </row>
    <row r="10525" spans="1:1" ht="17" thickTop="1" thickBot="1">
      <c r="A10525" s="6"/>
    </row>
    <row r="10526" spans="1:1" ht="17" thickTop="1" thickBot="1">
      <c r="A10526" s="6"/>
    </row>
    <row r="10527" spans="1:1" ht="17" thickTop="1" thickBot="1">
      <c r="A10527" s="6"/>
    </row>
    <row r="10528" spans="1:1" ht="17" thickTop="1" thickBot="1">
      <c r="A10528" s="6"/>
    </row>
    <row r="10529" spans="1:1" ht="17" thickTop="1" thickBot="1">
      <c r="A10529" s="6"/>
    </row>
    <row r="10530" spans="1:1" ht="17" thickTop="1" thickBot="1">
      <c r="A10530" s="6"/>
    </row>
    <row r="10531" spans="1:1" ht="17" thickTop="1" thickBot="1">
      <c r="A10531" s="6"/>
    </row>
    <row r="10532" spans="1:1" ht="17" thickTop="1" thickBot="1">
      <c r="A10532" s="6"/>
    </row>
    <row r="10533" spans="1:1" ht="17" thickTop="1" thickBot="1">
      <c r="A10533" s="6"/>
    </row>
    <row r="10534" spans="1:1" ht="17" thickTop="1" thickBot="1">
      <c r="A10534" s="6"/>
    </row>
    <row r="10535" spans="1:1" ht="17" thickTop="1" thickBot="1">
      <c r="A10535" s="6"/>
    </row>
    <row r="10536" spans="1:1" ht="17" thickTop="1" thickBot="1">
      <c r="A10536" s="6"/>
    </row>
    <row r="10537" spans="1:1" ht="17" thickTop="1" thickBot="1">
      <c r="A10537" s="6"/>
    </row>
    <row r="10538" spans="1:1" ht="17" thickTop="1" thickBot="1">
      <c r="A10538" s="6"/>
    </row>
    <row r="10539" spans="1:1" ht="17" thickTop="1" thickBot="1">
      <c r="A10539" s="6"/>
    </row>
    <row r="10540" spans="1:1" ht="17" thickTop="1" thickBot="1">
      <c r="A10540" s="6"/>
    </row>
    <row r="10541" spans="1:1" ht="17" thickTop="1" thickBot="1">
      <c r="A10541" s="6"/>
    </row>
    <row r="10542" spans="1:1" ht="17" thickTop="1" thickBot="1">
      <c r="A10542" s="6"/>
    </row>
    <row r="10543" spans="1:1" ht="17" thickTop="1" thickBot="1">
      <c r="A10543" s="6"/>
    </row>
    <row r="10544" spans="1:1" ht="17" thickTop="1" thickBot="1">
      <c r="A10544" s="6"/>
    </row>
    <row r="10545" spans="1:1" ht="17" thickTop="1" thickBot="1">
      <c r="A10545" s="6"/>
    </row>
    <row r="10546" spans="1:1" ht="17" thickTop="1" thickBot="1">
      <c r="A10546" s="6"/>
    </row>
    <row r="10547" spans="1:1" ht="17" thickTop="1" thickBot="1">
      <c r="A10547" s="6"/>
    </row>
    <row r="10548" spans="1:1" ht="17" thickTop="1" thickBot="1">
      <c r="A10548" s="6"/>
    </row>
    <row r="10549" spans="1:1" ht="17" thickTop="1" thickBot="1">
      <c r="A10549" s="6"/>
    </row>
    <row r="10550" spans="1:1" ht="17" thickTop="1" thickBot="1">
      <c r="A10550" s="6"/>
    </row>
    <row r="10551" spans="1:1" ht="17" thickTop="1" thickBot="1">
      <c r="A10551" s="6"/>
    </row>
    <row r="10552" spans="1:1" ht="17" thickTop="1" thickBot="1">
      <c r="A10552" s="6"/>
    </row>
    <row r="10553" spans="1:1" ht="17" thickTop="1" thickBot="1">
      <c r="A10553" s="6"/>
    </row>
    <row r="10554" spans="1:1" ht="17" thickTop="1" thickBot="1">
      <c r="A10554" s="6"/>
    </row>
    <row r="10555" spans="1:1" ht="17" thickTop="1" thickBot="1">
      <c r="A10555" s="6"/>
    </row>
    <row r="10556" spans="1:1" ht="17" thickTop="1" thickBot="1">
      <c r="A10556" s="6"/>
    </row>
    <row r="10557" spans="1:1" ht="17" thickTop="1" thickBot="1">
      <c r="A10557" s="6"/>
    </row>
    <row r="10558" spans="1:1" ht="17" thickTop="1" thickBot="1">
      <c r="A10558" s="6"/>
    </row>
    <row r="10559" spans="1:1" ht="17" thickTop="1" thickBot="1">
      <c r="A10559" s="6"/>
    </row>
    <row r="10560" spans="1:1" ht="17" thickTop="1" thickBot="1">
      <c r="A10560" s="6"/>
    </row>
    <row r="10561" spans="1:1" ht="17" thickTop="1" thickBot="1">
      <c r="A10561" s="6"/>
    </row>
    <row r="10562" spans="1:1" ht="17" thickTop="1" thickBot="1">
      <c r="A10562" s="6"/>
    </row>
    <row r="10563" spans="1:1" ht="17" thickTop="1" thickBot="1">
      <c r="A10563" s="6"/>
    </row>
    <row r="10564" spans="1:1" ht="17" thickTop="1" thickBot="1">
      <c r="A10564" s="6"/>
    </row>
    <row r="10565" spans="1:1" ht="17" thickTop="1" thickBot="1">
      <c r="A10565" s="6"/>
    </row>
    <row r="10566" spans="1:1" ht="17" thickTop="1" thickBot="1">
      <c r="A10566" s="6"/>
    </row>
    <row r="10567" spans="1:1" ht="17" thickTop="1" thickBot="1">
      <c r="A10567" s="6"/>
    </row>
    <row r="10568" spans="1:1" ht="17" thickTop="1" thickBot="1">
      <c r="A10568" s="6"/>
    </row>
    <row r="10569" spans="1:1" ht="17" thickTop="1" thickBot="1">
      <c r="A10569" s="6"/>
    </row>
    <row r="10570" spans="1:1" ht="17" thickTop="1" thickBot="1">
      <c r="A10570" s="6"/>
    </row>
    <row r="10571" spans="1:1" ht="17" thickTop="1" thickBot="1">
      <c r="A10571" s="6"/>
    </row>
    <row r="10572" spans="1:1" ht="17" thickTop="1" thickBot="1">
      <c r="A10572" s="6"/>
    </row>
    <row r="10573" spans="1:1" ht="17" thickTop="1" thickBot="1">
      <c r="A10573" s="6"/>
    </row>
    <row r="10574" spans="1:1" ht="17" thickTop="1" thickBot="1">
      <c r="A10574" s="6"/>
    </row>
    <row r="10575" spans="1:1" ht="17" thickTop="1" thickBot="1">
      <c r="A10575" s="6"/>
    </row>
    <row r="10576" spans="1:1" ht="17" thickTop="1" thickBot="1">
      <c r="A10576" s="6"/>
    </row>
    <row r="10577" spans="1:1" ht="17" thickTop="1" thickBot="1">
      <c r="A10577" s="6"/>
    </row>
    <row r="10578" spans="1:1" ht="17" thickTop="1" thickBot="1">
      <c r="A10578" s="6"/>
    </row>
    <row r="10579" spans="1:1" ht="17" thickTop="1" thickBot="1">
      <c r="A10579" s="6"/>
    </row>
    <row r="10580" spans="1:1" ht="17" thickTop="1" thickBot="1">
      <c r="A10580" s="6"/>
    </row>
    <row r="10581" spans="1:1" ht="17" thickTop="1" thickBot="1">
      <c r="A10581" s="6"/>
    </row>
    <row r="10582" spans="1:1" ht="17" thickTop="1" thickBot="1">
      <c r="A10582" s="6"/>
    </row>
    <row r="10583" spans="1:1" ht="17" thickTop="1" thickBot="1">
      <c r="A10583" s="6"/>
    </row>
    <row r="10584" spans="1:1" ht="17" thickTop="1" thickBot="1">
      <c r="A10584" s="6"/>
    </row>
    <row r="10585" spans="1:1" ht="17" thickTop="1" thickBot="1">
      <c r="A10585" s="6"/>
    </row>
    <row r="10586" spans="1:1" ht="17" thickTop="1" thickBot="1">
      <c r="A10586" s="6"/>
    </row>
    <row r="10587" spans="1:1" ht="17" thickTop="1" thickBot="1">
      <c r="A10587" s="6"/>
    </row>
    <row r="10588" spans="1:1" ht="17" thickTop="1" thickBot="1">
      <c r="A10588" s="6"/>
    </row>
    <row r="10589" spans="1:1" ht="17" thickTop="1" thickBot="1">
      <c r="A10589" s="6"/>
    </row>
    <row r="10590" spans="1:1" ht="17" thickTop="1" thickBot="1">
      <c r="A10590" s="6"/>
    </row>
    <row r="10591" spans="1:1" ht="17" thickTop="1" thickBot="1">
      <c r="A10591" s="6"/>
    </row>
    <row r="10592" spans="1:1" ht="17" thickTop="1" thickBot="1">
      <c r="A10592" s="6"/>
    </row>
    <row r="10593" spans="1:1" ht="17" thickTop="1" thickBot="1">
      <c r="A10593" s="6"/>
    </row>
    <row r="10594" spans="1:1" ht="17" thickTop="1" thickBot="1">
      <c r="A10594" s="6"/>
    </row>
    <row r="10595" spans="1:1" ht="17" thickTop="1" thickBot="1">
      <c r="A10595" s="6"/>
    </row>
    <row r="10596" spans="1:1" ht="17" thickTop="1" thickBot="1">
      <c r="A10596" s="6"/>
    </row>
    <row r="10597" spans="1:1" ht="17" thickTop="1" thickBot="1">
      <c r="A10597" s="6"/>
    </row>
    <row r="10598" spans="1:1" ht="17" thickTop="1" thickBot="1">
      <c r="A10598" s="6"/>
    </row>
    <row r="10599" spans="1:1" ht="17" thickTop="1" thickBot="1">
      <c r="A10599" s="6"/>
    </row>
    <row r="10600" spans="1:1" ht="17" thickTop="1" thickBot="1">
      <c r="A10600" s="6"/>
    </row>
    <row r="10601" spans="1:1" ht="17" thickTop="1" thickBot="1">
      <c r="A10601" s="6"/>
    </row>
    <row r="10602" spans="1:1" ht="17" thickTop="1" thickBot="1">
      <c r="A10602" s="6"/>
    </row>
    <row r="10603" spans="1:1" ht="17" thickTop="1" thickBot="1">
      <c r="A10603" s="6"/>
    </row>
    <row r="10604" spans="1:1" ht="17" thickTop="1" thickBot="1">
      <c r="A10604" s="6"/>
    </row>
    <row r="10605" spans="1:1" ht="17" thickTop="1" thickBot="1">
      <c r="A10605" s="6"/>
    </row>
    <row r="10606" spans="1:1" ht="17" thickTop="1" thickBot="1">
      <c r="A10606" s="6"/>
    </row>
    <row r="10607" spans="1:1" ht="17" thickTop="1" thickBot="1">
      <c r="A10607" s="6"/>
    </row>
    <row r="10608" spans="1:1" ht="17" thickTop="1" thickBot="1">
      <c r="A10608" s="6"/>
    </row>
    <row r="10609" spans="1:1" ht="17" thickTop="1" thickBot="1">
      <c r="A10609" s="6"/>
    </row>
    <row r="10610" spans="1:1" ht="17" thickTop="1" thickBot="1">
      <c r="A10610" s="6"/>
    </row>
    <row r="10611" spans="1:1" ht="17" thickTop="1" thickBot="1">
      <c r="A10611" s="6"/>
    </row>
    <row r="10612" spans="1:1" ht="17" thickTop="1" thickBot="1">
      <c r="A10612" s="6"/>
    </row>
    <row r="10613" spans="1:1" ht="17" thickTop="1" thickBot="1">
      <c r="A10613" s="6"/>
    </row>
    <row r="10614" spans="1:1" ht="17" thickTop="1" thickBot="1">
      <c r="A10614" s="6"/>
    </row>
    <row r="10615" spans="1:1" ht="17" thickTop="1" thickBot="1">
      <c r="A10615" s="6"/>
    </row>
    <row r="10616" spans="1:1" ht="17" thickTop="1" thickBot="1">
      <c r="A10616" s="6"/>
    </row>
    <row r="10617" spans="1:1" ht="17" thickTop="1" thickBot="1">
      <c r="A10617" s="6"/>
    </row>
    <row r="10618" spans="1:1" ht="17" thickTop="1" thickBot="1">
      <c r="A10618" s="6"/>
    </row>
    <row r="10619" spans="1:1" ht="17" thickTop="1" thickBot="1">
      <c r="A10619" s="6"/>
    </row>
    <row r="10620" spans="1:1" ht="17" thickTop="1" thickBot="1">
      <c r="A10620" s="6"/>
    </row>
    <row r="10621" spans="1:1" ht="17" thickTop="1" thickBot="1">
      <c r="A10621" s="6"/>
    </row>
    <row r="10622" spans="1:1" ht="17" thickTop="1" thickBot="1">
      <c r="A10622" s="6"/>
    </row>
    <row r="10623" spans="1:1" ht="17" thickTop="1" thickBot="1">
      <c r="A10623" s="6"/>
    </row>
    <row r="10624" spans="1:1" ht="17" thickTop="1" thickBot="1">
      <c r="A10624" s="6"/>
    </row>
    <row r="10625" spans="1:1" ht="17" thickTop="1" thickBot="1">
      <c r="A10625" s="6"/>
    </row>
    <row r="10626" spans="1:1" ht="17" thickTop="1" thickBot="1">
      <c r="A10626" s="6"/>
    </row>
    <row r="10627" spans="1:1" ht="17" thickTop="1" thickBot="1">
      <c r="A10627" s="6"/>
    </row>
    <row r="10628" spans="1:1" ht="17" thickTop="1" thickBot="1">
      <c r="A10628" s="6"/>
    </row>
    <row r="10629" spans="1:1" ht="17" thickTop="1" thickBot="1">
      <c r="A10629" s="6"/>
    </row>
    <row r="10630" spans="1:1" ht="17" thickTop="1" thickBot="1">
      <c r="A10630" s="6"/>
    </row>
    <row r="10631" spans="1:1" ht="17" thickTop="1" thickBot="1">
      <c r="A10631" s="6"/>
    </row>
    <row r="10632" spans="1:1" ht="17" thickTop="1" thickBot="1">
      <c r="A10632" s="6"/>
    </row>
    <row r="10633" spans="1:1" ht="17" thickTop="1" thickBot="1">
      <c r="A10633" s="6"/>
    </row>
    <row r="10634" spans="1:1" ht="17" thickTop="1" thickBot="1">
      <c r="A10634" s="6"/>
    </row>
    <row r="10635" spans="1:1" ht="17" thickTop="1" thickBot="1">
      <c r="A10635" s="6"/>
    </row>
    <row r="10636" spans="1:1" ht="17" thickTop="1" thickBot="1">
      <c r="A10636" s="6"/>
    </row>
    <row r="10637" spans="1:1" ht="17" thickTop="1" thickBot="1">
      <c r="A10637" s="6"/>
    </row>
    <row r="10638" spans="1:1" ht="17" thickTop="1" thickBot="1">
      <c r="A10638" s="6"/>
    </row>
    <row r="10639" spans="1:1" ht="17" thickTop="1" thickBot="1">
      <c r="A10639" s="6"/>
    </row>
    <row r="10640" spans="1:1" ht="17" thickTop="1" thickBot="1">
      <c r="A10640" s="6"/>
    </row>
    <row r="10641" spans="1:1" ht="17" thickTop="1" thickBot="1">
      <c r="A10641" s="6"/>
    </row>
    <row r="10642" spans="1:1" ht="17" thickTop="1" thickBot="1">
      <c r="A10642" s="6"/>
    </row>
    <row r="10643" spans="1:1" ht="17" thickTop="1" thickBot="1">
      <c r="A10643" s="6"/>
    </row>
    <row r="10644" spans="1:1" ht="17" thickTop="1" thickBot="1">
      <c r="A10644" s="6"/>
    </row>
    <row r="10645" spans="1:1" ht="17" thickTop="1" thickBot="1">
      <c r="A10645" s="6"/>
    </row>
    <row r="10646" spans="1:1" ht="17" thickTop="1" thickBot="1">
      <c r="A10646" s="6"/>
    </row>
    <row r="10647" spans="1:1" ht="17" thickTop="1" thickBot="1">
      <c r="A10647" s="6"/>
    </row>
    <row r="10648" spans="1:1" ht="17" thickTop="1" thickBot="1">
      <c r="A10648" s="6"/>
    </row>
    <row r="10649" spans="1:1" ht="17" thickTop="1" thickBot="1">
      <c r="A10649" s="6"/>
    </row>
    <row r="10650" spans="1:1" ht="17" thickTop="1" thickBot="1">
      <c r="A10650" s="6"/>
    </row>
    <row r="10651" spans="1:1" ht="17" thickTop="1" thickBot="1">
      <c r="A10651" s="6"/>
    </row>
    <row r="10652" spans="1:1" ht="17" thickTop="1" thickBot="1">
      <c r="A10652" s="6"/>
    </row>
    <row r="10653" spans="1:1" ht="17" thickTop="1" thickBot="1">
      <c r="A10653" s="6"/>
    </row>
    <row r="10654" spans="1:1" ht="17" thickTop="1" thickBot="1">
      <c r="A10654" s="6"/>
    </row>
    <row r="10655" spans="1:1" ht="17" thickTop="1" thickBot="1">
      <c r="A10655" s="6"/>
    </row>
    <row r="10656" spans="1:1" ht="17" thickTop="1" thickBot="1">
      <c r="A10656" s="6"/>
    </row>
    <row r="10657" spans="1:1" ht="17" thickTop="1" thickBot="1">
      <c r="A10657" s="6"/>
    </row>
    <row r="10658" spans="1:1" ht="17" thickTop="1" thickBot="1">
      <c r="A10658" s="6"/>
    </row>
    <row r="10659" spans="1:1" ht="17" thickTop="1" thickBot="1">
      <c r="A10659" s="6"/>
    </row>
    <row r="10660" spans="1:1" ht="17" thickTop="1" thickBot="1">
      <c r="A10660" s="6"/>
    </row>
    <row r="10661" spans="1:1" ht="17" thickTop="1" thickBot="1">
      <c r="A10661" s="6"/>
    </row>
    <row r="10662" spans="1:1" ht="17" thickTop="1" thickBot="1">
      <c r="A10662" s="6"/>
    </row>
    <row r="10663" spans="1:1" ht="17" thickTop="1" thickBot="1">
      <c r="A10663" s="6"/>
    </row>
    <row r="10664" spans="1:1" ht="17" thickTop="1" thickBot="1">
      <c r="A10664" s="6"/>
    </row>
    <row r="10665" spans="1:1" ht="17" thickTop="1" thickBot="1">
      <c r="A10665" s="6"/>
    </row>
    <row r="10666" spans="1:1" ht="17" thickTop="1" thickBot="1">
      <c r="A10666" s="6"/>
    </row>
    <row r="10667" spans="1:1" ht="17" thickTop="1" thickBot="1">
      <c r="A10667" s="6"/>
    </row>
    <row r="10668" spans="1:1" ht="17" thickTop="1" thickBot="1">
      <c r="A10668" s="6"/>
    </row>
    <row r="10669" spans="1:1" ht="17" thickTop="1" thickBot="1">
      <c r="A10669" s="6"/>
    </row>
    <row r="10670" spans="1:1" ht="17" thickTop="1" thickBot="1">
      <c r="A10670" s="6"/>
    </row>
    <row r="10671" spans="1:1" ht="17" thickTop="1" thickBot="1">
      <c r="A10671" s="6"/>
    </row>
    <row r="10672" spans="1:1" ht="17" thickTop="1" thickBot="1">
      <c r="A10672" s="6"/>
    </row>
    <row r="10673" spans="1:1" ht="17" thickTop="1" thickBot="1">
      <c r="A10673" s="6"/>
    </row>
    <row r="10674" spans="1:1" ht="17" thickTop="1" thickBot="1">
      <c r="A10674" s="6"/>
    </row>
    <row r="10675" spans="1:1" ht="17" thickTop="1" thickBot="1">
      <c r="A10675" s="6"/>
    </row>
    <row r="10676" spans="1:1" ht="17" thickTop="1" thickBot="1">
      <c r="A10676" s="6"/>
    </row>
    <row r="10677" spans="1:1" ht="17" thickTop="1" thickBot="1">
      <c r="A10677" s="6"/>
    </row>
    <row r="10678" spans="1:1" ht="17" thickTop="1" thickBot="1">
      <c r="A10678" s="6"/>
    </row>
    <row r="10679" spans="1:1" ht="17" thickTop="1" thickBot="1">
      <c r="A10679" s="6"/>
    </row>
    <row r="10680" spans="1:1" ht="17" thickTop="1" thickBot="1">
      <c r="A10680" s="6"/>
    </row>
    <row r="10681" spans="1:1" ht="17" thickTop="1" thickBot="1">
      <c r="A10681" s="6"/>
    </row>
    <row r="10682" spans="1:1" ht="17" thickTop="1" thickBot="1">
      <c r="A10682" s="6"/>
    </row>
    <row r="10683" spans="1:1" ht="17" thickTop="1" thickBot="1">
      <c r="A10683" s="6"/>
    </row>
    <row r="10684" spans="1:1" ht="17" thickTop="1" thickBot="1">
      <c r="A10684" s="6"/>
    </row>
    <row r="10685" spans="1:1" ht="17" thickTop="1" thickBot="1">
      <c r="A10685" s="6"/>
    </row>
    <row r="10686" spans="1:1" ht="17" thickTop="1" thickBot="1">
      <c r="A10686" s="6"/>
    </row>
    <row r="10687" spans="1:1" ht="17" thickTop="1" thickBot="1">
      <c r="A10687" s="6"/>
    </row>
    <row r="10688" spans="1:1" ht="17" thickTop="1" thickBot="1">
      <c r="A10688" s="6"/>
    </row>
    <row r="10689" spans="1:1" ht="17" thickTop="1" thickBot="1">
      <c r="A10689" s="6"/>
    </row>
    <row r="10690" spans="1:1" ht="17" thickTop="1" thickBot="1">
      <c r="A10690" s="6"/>
    </row>
    <row r="10691" spans="1:1" ht="17" thickTop="1" thickBot="1">
      <c r="A10691" s="6"/>
    </row>
    <row r="10692" spans="1:1" ht="17" thickTop="1" thickBot="1">
      <c r="A10692" s="6"/>
    </row>
    <row r="10693" spans="1:1" ht="17" thickTop="1" thickBot="1">
      <c r="A10693" s="6"/>
    </row>
    <row r="10694" spans="1:1" ht="17" thickTop="1" thickBot="1">
      <c r="A10694" s="6"/>
    </row>
    <row r="10695" spans="1:1" ht="17" thickTop="1" thickBot="1">
      <c r="A10695" s="6"/>
    </row>
    <row r="10696" spans="1:1" ht="17" thickTop="1" thickBot="1">
      <c r="A10696" s="6"/>
    </row>
    <row r="10697" spans="1:1" ht="17" thickTop="1" thickBot="1">
      <c r="A10697" s="6"/>
    </row>
    <row r="10698" spans="1:1" ht="17" thickTop="1" thickBot="1">
      <c r="A10698" s="6"/>
    </row>
    <row r="10699" spans="1:1" ht="17" thickTop="1" thickBot="1">
      <c r="A10699" s="6"/>
    </row>
    <row r="10700" spans="1:1" ht="17" thickTop="1" thickBot="1">
      <c r="A10700" s="6"/>
    </row>
    <row r="10701" spans="1:1" ht="17" thickTop="1" thickBot="1">
      <c r="A10701" s="6"/>
    </row>
    <row r="10702" spans="1:1" ht="17" thickTop="1" thickBot="1">
      <c r="A10702" s="6"/>
    </row>
    <row r="10703" spans="1:1" ht="17" thickTop="1" thickBot="1">
      <c r="A10703" s="6"/>
    </row>
    <row r="10704" spans="1:1" ht="17" thickTop="1" thickBot="1">
      <c r="A10704" s="6"/>
    </row>
    <row r="10705" spans="1:1" ht="17" thickTop="1" thickBot="1">
      <c r="A10705" s="6"/>
    </row>
    <row r="10706" spans="1:1" ht="17" thickTop="1" thickBot="1">
      <c r="A10706" s="6"/>
    </row>
    <row r="10707" spans="1:1" ht="17" thickTop="1" thickBot="1">
      <c r="A10707" s="6"/>
    </row>
    <row r="10708" spans="1:1" ht="17" thickTop="1" thickBot="1">
      <c r="A10708" s="6"/>
    </row>
    <row r="10709" spans="1:1" ht="17" thickTop="1" thickBot="1">
      <c r="A10709" s="6"/>
    </row>
    <row r="10710" spans="1:1" ht="17" thickTop="1" thickBot="1">
      <c r="A10710" s="6"/>
    </row>
    <row r="10711" spans="1:1" ht="17" thickTop="1" thickBot="1">
      <c r="A10711" s="6"/>
    </row>
    <row r="10712" spans="1:1" ht="17" thickTop="1" thickBot="1">
      <c r="A10712" s="6"/>
    </row>
    <row r="10713" spans="1:1" ht="17" thickTop="1" thickBot="1">
      <c r="A10713" s="6"/>
    </row>
    <row r="10714" spans="1:1" ht="17" thickTop="1" thickBot="1">
      <c r="A10714" s="6"/>
    </row>
    <row r="10715" spans="1:1" ht="17" thickTop="1" thickBot="1">
      <c r="A10715" s="6"/>
    </row>
    <row r="10716" spans="1:1" ht="17" thickTop="1" thickBot="1">
      <c r="A10716" s="6"/>
    </row>
    <row r="10717" spans="1:1" ht="17" thickTop="1" thickBot="1">
      <c r="A10717" s="6"/>
    </row>
    <row r="10718" spans="1:1" ht="17" thickTop="1" thickBot="1">
      <c r="A10718" s="6"/>
    </row>
    <row r="10719" spans="1:1" ht="17" thickTop="1" thickBot="1">
      <c r="A10719" s="6"/>
    </row>
    <row r="10720" spans="1:1" ht="17" thickTop="1" thickBot="1">
      <c r="A10720" s="6"/>
    </row>
    <row r="10721" spans="1:1" ht="17" thickTop="1" thickBot="1">
      <c r="A10721" s="6"/>
    </row>
    <row r="10722" spans="1:1" ht="17" thickTop="1" thickBot="1">
      <c r="A10722" s="6"/>
    </row>
    <row r="10723" spans="1:1" ht="17" thickTop="1" thickBot="1">
      <c r="A10723" s="6"/>
    </row>
    <row r="10724" spans="1:1" ht="17" thickTop="1" thickBot="1">
      <c r="A10724" s="6"/>
    </row>
    <row r="10725" spans="1:1" ht="17" thickTop="1" thickBot="1">
      <c r="A10725" s="6"/>
    </row>
    <row r="10726" spans="1:1" ht="17" thickTop="1" thickBot="1">
      <c r="A10726" s="6"/>
    </row>
    <row r="10727" spans="1:1" ht="17" thickTop="1" thickBot="1">
      <c r="A10727" s="6"/>
    </row>
    <row r="10728" spans="1:1" ht="17" thickTop="1" thickBot="1">
      <c r="A10728" s="6"/>
    </row>
    <row r="10729" spans="1:1" ht="17" thickTop="1" thickBot="1">
      <c r="A10729" s="6"/>
    </row>
    <row r="10730" spans="1:1" ht="17" thickTop="1" thickBot="1">
      <c r="A10730" s="6"/>
    </row>
    <row r="10731" spans="1:1" ht="17" thickTop="1" thickBot="1">
      <c r="A10731" s="6"/>
    </row>
    <row r="10732" spans="1:1" ht="17" thickTop="1" thickBot="1">
      <c r="A10732" s="6"/>
    </row>
    <row r="10733" spans="1:1" ht="17" thickTop="1" thickBot="1">
      <c r="A10733" s="6"/>
    </row>
    <row r="10734" spans="1:1" ht="17" thickTop="1" thickBot="1">
      <c r="A10734" s="6"/>
    </row>
    <row r="10735" spans="1:1" ht="17" thickTop="1" thickBot="1">
      <c r="A10735" s="6"/>
    </row>
    <row r="10736" spans="1:1" ht="17" thickTop="1" thickBot="1">
      <c r="A10736" s="6"/>
    </row>
    <row r="10737" spans="1:1" ht="17" thickTop="1" thickBot="1">
      <c r="A10737" s="6"/>
    </row>
    <row r="10738" spans="1:1" ht="17" thickTop="1" thickBot="1">
      <c r="A10738" s="6"/>
    </row>
    <row r="10739" spans="1:1" ht="17" thickTop="1" thickBot="1">
      <c r="A10739" s="6"/>
    </row>
    <row r="10740" spans="1:1" ht="17" thickTop="1" thickBot="1">
      <c r="A10740" s="6"/>
    </row>
    <row r="10741" spans="1:1" ht="17" thickTop="1" thickBot="1">
      <c r="A10741" s="6"/>
    </row>
    <row r="10742" spans="1:1" ht="17" thickTop="1" thickBot="1">
      <c r="A10742" s="6"/>
    </row>
    <row r="10743" spans="1:1" ht="17" thickTop="1" thickBot="1">
      <c r="A10743" s="6"/>
    </row>
    <row r="10744" spans="1:1" ht="17" thickTop="1" thickBot="1">
      <c r="A10744" s="6"/>
    </row>
    <row r="10745" spans="1:1" ht="17" thickTop="1" thickBot="1">
      <c r="A10745" s="6"/>
    </row>
    <row r="10746" spans="1:1" ht="17" thickTop="1" thickBot="1">
      <c r="A10746" s="6"/>
    </row>
    <row r="10747" spans="1:1" ht="17" thickTop="1" thickBot="1">
      <c r="A10747" s="6"/>
    </row>
    <row r="10748" spans="1:1" ht="17" thickTop="1" thickBot="1">
      <c r="A10748" s="6"/>
    </row>
    <row r="10749" spans="1:1" ht="17" thickTop="1" thickBot="1">
      <c r="A10749" s="6"/>
    </row>
    <row r="10750" spans="1:1" ht="17" thickTop="1" thickBot="1">
      <c r="A10750" s="6"/>
    </row>
    <row r="10751" spans="1:1" ht="17" thickTop="1" thickBot="1">
      <c r="A10751" s="6"/>
    </row>
    <row r="10752" spans="1:1" ht="17" thickTop="1" thickBot="1">
      <c r="A10752" s="6"/>
    </row>
    <row r="10753" spans="1:1" ht="17" thickTop="1" thickBot="1">
      <c r="A10753" s="6"/>
    </row>
    <row r="10754" spans="1:1" ht="17" thickTop="1" thickBot="1">
      <c r="A10754" s="6"/>
    </row>
    <row r="10755" spans="1:1" ht="17" thickTop="1" thickBot="1">
      <c r="A10755" s="6"/>
    </row>
    <row r="10756" spans="1:1" ht="17" thickTop="1" thickBot="1">
      <c r="A10756" s="6"/>
    </row>
    <row r="10757" spans="1:1" ht="17" thickTop="1" thickBot="1">
      <c r="A10757" s="6"/>
    </row>
    <row r="10758" spans="1:1" ht="17" thickTop="1" thickBot="1">
      <c r="A10758" s="6"/>
    </row>
    <row r="10759" spans="1:1" ht="17" thickTop="1" thickBot="1">
      <c r="A10759" s="6"/>
    </row>
    <row r="10760" spans="1:1" ht="17" thickTop="1" thickBot="1">
      <c r="A10760" s="6"/>
    </row>
    <row r="10761" spans="1:1" ht="17" thickTop="1" thickBot="1">
      <c r="A10761" s="6"/>
    </row>
    <row r="10762" spans="1:1" ht="17" thickTop="1" thickBot="1">
      <c r="A10762" s="6"/>
    </row>
    <row r="10763" spans="1:1" ht="17" thickTop="1" thickBot="1">
      <c r="A10763" s="6"/>
    </row>
    <row r="10764" spans="1:1" ht="17" thickTop="1" thickBot="1">
      <c r="A10764" s="6"/>
    </row>
    <row r="10765" spans="1:1" ht="17" thickTop="1" thickBot="1">
      <c r="A10765" s="6"/>
    </row>
    <row r="10766" spans="1:1" ht="17" thickTop="1" thickBot="1">
      <c r="A10766" s="6"/>
    </row>
    <row r="10767" spans="1:1" ht="17" thickTop="1" thickBot="1">
      <c r="A10767" s="6"/>
    </row>
    <row r="10768" spans="1:1" ht="17" thickTop="1" thickBot="1">
      <c r="A10768" s="6"/>
    </row>
    <row r="10769" spans="1:1" ht="17" thickTop="1" thickBot="1">
      <c r="A10769" s="6"/>
    </row>
    <row r="10770" spans="1:1" ht="17" thickTop="1" thickBot="1">
      <c r="A10770" s="6"/>
    </row>
    <row r="10771" spans="1:1" ht="17" thickTop="1" thickBot="1">
      <c r="A10771" s="6"/>
    </row>
    <row r="10772" spans="1:1" ht="17" thickTop="1" thickBot="1">
      <c r="A10772" s="6"/>
    </row>
    <row r="10773" spans="1:1" ht="17" thickTop="1" thickBot="1">
      <c r="A10773" s="6"/>
    </row>
    <row r="10774" spans="1:1" ht="17" thickTop="1" thickBot="1">
      <c r="A10774" s="6"/>
    </row>
    <row r="10775" spans="1:1" ht="17" thickTop="1" thickBot="1">
      <c r="A10775" s="6"/>
    </row>
    <row r="10776" spans="1:1" ht="17" thickTop="1" thickBot="1">
      <c r="A10776" s="6"/>
    </row>
    <row r="10777" spans="1:1" ht="17" thickTop="1" thickBot="1">
      <c r="A10777" s="6"/>
    </row>
    <row r="10778" spans="1:1" ht="17" thickTop="1" thickBot="1">
      <c r="A10778" s="6"/>
    </row>
    <row r="10779" spans="1:1" ht="17" thickTop="1" thickBot="1">
      <c r="A10779" s="6"/>
    </row>
    <row r="10780" spans="1:1" ht="17" thickTop="1" thickBot="1">
      <c r="A10780" s="6"/>
    </row>
    <row r="10781" spans="1:1" ht="17" thickTop="1" thickBot="1">
      <c r="A10781" s="6"/>
    </row>
    <row r="10782" spans="1:1" ht="17" thickTop="1" thickBot="1">
      <c r="A10782" s="6"/>
    </row>
    <row r="10783" spans="1:1" ht="17" thickTop="1" thickBot="1">
      <c r="A10783" s="6"/>
    </row>
    <row r="10784" spans="1:1" ht="17" thickTop="1" thickBot="1">
      <c r="A10784" s="6"/>
    </row>
    <row r="10785" spans="1:1" ht="17" thickTop="1" thickBot="1">
      <c r="A10785" s="6"/>
    </row>
    <row r="10786" spans="1:1" ht="17" thickTop="1" thickBot="1">
      <c r="A10786" s="6"/>
    </row>
    <row r="10787" spans="1:1" ht="17" thickTop="1" thickBot="1">
      <c r="A10787" s="6"/>
    </row>
    <row r="10788" spans="1:1" ht="17" thickTop="1" thickBot="1">
      <c r="A10788" s="6"/>
    </row>
    <row r="10789" spans="1:1" ht="17" thickTop="1" thickBot="1">
      <c r="A10789" s="6"/>
    </row>
    <row r="10790" spans="1:1" ht="17" thickTop="1" thickBot="1">
      <c r="A10790" s="6"/>
    </row>
    <row r="10791" spans="1:1" ht="17" thickTop="1" thickBot="1">
      <c r="A10791" s="6"/>
    </row>
    <row r="10792" spans="1:1" ht="17" thickTop="1" thickBot="1">
      <c r="A10792" s="6"/>
    </row>
    <row r="10793" spans="1:1" ht="17" thickTop="1" thickBot="1">
      <c r="A10793" s="6"/>
    </row>
    <row r="10794" spans="1:1" ht="17" thickTop="1" thickBot="1">
      <c r="A10794" s="6"/>
    </row>
    <row r="10795" spans="1:1" ht="17" thickTop="1" thickBot="1">
      <c r="A10795" s="6"/>
    </row>
    <row r="10796" spans="1:1" ht="17" thickTop="1" thickBot="1">
      <c r="A10796" s="6"/>
    </row>
    <row r="10797" spans="1:1" ht="17" thickTop="1" thickBot="1">
      <c r="A10797" s="6"/>
    </row>
    <row r="10798" spans="1:1" ht="17" thickTop="1" thickBot="1">
      <c r="A10798" s="6"/>
    </row>
    <row r="10799" spans="1:1" ht="17" thickTop="1" thickBot="1">
      <c r="A10799" s="6"/>
    </row>
    <row r="10800" spans="1:1" ht="17" thickTop="1" thickBot="1">
      <c r="A10800" s="6"/>
    </row>
    <row r="10801" spans="1:1" ht="17" thickTop="1" thickBot="1">
      <c r="A10801" s="6"/>
    </row>
    <row r="10802" spans="1:1" ht="17" thickTop="1" thickBot="1">
      <c r="A10802" s="6"/>
    </row>
    <row r="10803" spans="1:1" ht="17" thickTop="1" thickBot="1">
      <c r="A10803" s="6"/>
    </row>
    <row r="10804" spans="1:1" ht="17" thickTop="1" thickBot="1">
      <c r="A10804" s="6"/>
    </row>
    <row r="10805" spans="1:1" ht="17" thickTop="1" thickBot="1">
      <c r="A10805" s="6"/>
    </row>
    <row r="10806" spans="1:1" ht="17" thickTop="1" thickBot="1">
      <c r="A10806" s="6"/>
    </row>
    <row r="10807" spans="1:1" ht="17" thickTop="1" thickBot="1">
      <c r="A10807" s="6"/>
    </row>
    <row r="10808" spans="1:1" ht="17" thickTop="1" thickBot="1">
      <c r="A10808" s="6"/>
    </row>
    <row r="10809" spans="1:1" ht="17" thickTop="1" thickBot="1">
      <c r="A10809" s="6"/>
    </row>
    <row r="10810" spans="1:1" ht="17" thickTop="1" thickBot="1">
      <c r="A10810" s="6"/>
    </row>
    <row r="10811" spans="1:1" ht="17" thickTop="1" thickBot="1">
      <c r="A10811" s="6"/>
    </row>
    <row r="10812" spans="1:1" ht="17" thickTop="1" thickBot="1">
      <c r="A10812" s="6"/>
    </row>
    <row r="10813" spans="1:1" ht="17" thickTop="1" thickBot="1">
      <c r="A10813" s="6"/>
    </row>
    <row r="10814" spans="1:1" ht="17" thickTop="1" thickBot="1">
      <c r="A10814" s="6"/>
    </row>
    <row r="10815" spans="1:1" ht="17" thickTop="1" thickBot="1">
      <c r="A10815" s="6"/>
    </row>
    <row r="10816" spans="1:1" ht="17" thickTop="1" thickBot="1">
      <c r="A10816" s="6"/>
    </row>
    <row r="10817" spans="1:1" ht="17" thickTop="1" thickBot="1">
      <c r="A10817" s="6"/>
    </row>
    <row r="10818" spans="1:1" ht="17" thickTop="1" thickBot="1">
      <c r="A10818" s="6"/>
    </row>
    <row r="10819" spans="1:1" ht="17" thickTop="1" thickBot="1">
      <c r="A10819" s="6"/>
    </row>
    <row r="10820" spans="1:1" ht="17" thickTop="1" thickBot="1">
      <c r="A10820" s="6"/>
    </row>
    <row r="10821" spans="1:1" ht="17" thickTop="1" thickBot="1">
      <c r="A10821" s="6"/>
    </row>
    <row r="10822" spans="1:1" ht="17" thickTop="1" thickBot="1">
      <c r="A10822" s="6"/>
    </row>
    <row r="10823" spans="1:1" ht="17" thickTop="1" thickBot="1">
      <c r="A10823" s="6"/>
    </row>
    <row r="10824" spans="1:1" ht="17" thickTop="1" thickBot="1">
      <c r="A10824" s="6"/>
    </row>
    <row r="10825" spans="1:1" ht="17" thickTop="1" thickBot="1">
      <c r="A10825" s="6"/>
    </row>
    <row r="10826" spans="1:1" ht="17" thickTop="1" thickBot="1">
      <c r="A10826" s="6"/>
    </row>
    <row r="10827" spans="1:1" ht="17" thickTop="1" thickBot="1">
      <c r="A10827" s="6"/>
    </row>
    <row r="10828" spans="1:1" ht="17" thickTop="1" thickBot="1">
      <c r="A10828" s="6"/>
    </row>
    <row r="10829" spans="1:1" ht="17" thickTop="1" thickBot="1">
      <c r="A10829" s="6"/>
    </row>
    <row r="10830" spans="1:1" ht="17" thickTop="1" thickBot="1">
      <c r="A10830" s="6"/>
    </row>
    <row r="10831" spans="1:1" ht="17" thickTop="1" thickBot="1">
      <c r="A10831" s="6"/>
    </row>
    <row r="10832" spans="1:1" ht="17" thickTop="1" thickBot="1">
      <c r="A10832" s="6"/>
    </row>
    <row r="10833" spans="1:1" ht="17" thickTop="1" thickBot="1">
      <c r="A10833" s="6"/>
    </row>
    <row r="10834" spans="1:1" ht="17" thickTop="1" thickBot="1">
      <c r="A10834" s="6"/>
    </row>
    <row r="10835" spans="1:1" ht="17" thickTop="1" thickBot="1">
      <c r="A10835" s="6"/>
    </row>
    <row r="10836" spans="1:1" ht="17" thickTop="1" thickBot="1">
      <c r="A10836" s="6"/>
    </row>
    <row r="10837" spans="1:1" ht="17" thickTop="1" thickBot="1">
      <c r="A10837" s="6"/>
    </row>
    <row r="10838" spans="1:1" ht="17" thickTop="1" thickBot="1">
      <c r="A10838" s="6"/>
    </row>
    <row r="10839" spans="1:1" ht="17" thickTop="1" thickBot="1">
      <c r="A10839" s="6"/>
    </row>
    <row r="10840" spans="1:1" ht="17" thickTop="1" thickBot="1">
      <c r="A10840" s="6"/>
    </row>
    <row r="10841" spans="1:1" ht="17" thickTop="1" thickBot="1">
      <c r="A10841" s="6"/>
    </row>
    <row r="10842" spans="1:1" ht="17" thickTop="1" thickBot="1">
      <c r="A10842" s="6"/>
    </row>
    <row r="10843" spans="1:1" ht="17" thickTop="1" thickBot="1">
      <c r="A10843" s="6"/>
    </row>
    <row r="10844" spans="1:1" ht="17" thickTop="1" thickBot="1">
      <c r="A10844" s="6"/>
    </row>
    <row r="10845" spans="1:1" ht="17" thickTop="1" thickBot="1">
      <c r="A10845" s="6"/>
    </row>
    <row r="10846" spans="1:1" ht="17" thickTop="1" thickBot="1">
      <c r="A10846" s="6"/>
    </row>
    <row r="10847" spans="1:1" ht="17" thickTop="1" thickBot="1">
      <c r="A10847" s="6"/>
    </row>
    <row r="10848" spans="1:1" ht="17" thickTop="1" thickBot="1">
      <c r="A10848" s="6"/>
    </row>
    <row r="10849" spans="1:1" ht="17" thickTop="1" thickBot="1">
      <c r="A10849" s="6"/>
    </row>
    <row r="10850" spans="1:1" ht="17" thickTop="1" thickBot="1">
      <c r="A10850" s="6"/>
    </row>
    <row r="10851" spans="1:1" ht="17" thickTop="1" thickBot="1">
      <c r="A10851" s="6"/>
    </row>
    <row r="10852" spans="1:1" ht="17" thickTop="1" thickBot="1">
      <c r="A10852" s="6"/>
    </row>
    <row r="10853" spans="1:1" ht="17" thickTop="1" thickBot="1">
      <c r="A10853" s="6"/>
    </row>
    <row r="10854" spans="1:1" ht="17" thickTop="1" thickBot="1">
      <c r="A10854" s="6"/>
    </row>
    <row r="10855" spans="1:1" ht="17" thickTop="1" thickBot="1">
      <c r="A10855" s="6"/>
    </row>
    <row r="10856" spans="1:1" ht="17" thickTop="1" thickBot="1">
      <c r="A10856" s="6"/>
    </row>
    <row r="10857" spans="1:1" ht="17" thickTop="1" thickBot="1">
      <c r="A10857" s="6"/>
    </row>
    <row r="10858" spans="1:1" ht="17" thickTop="1" thickBot="1">
      <c r="A10858" s="6"/>
    </row>
    <row r="10859" spans="1:1" ht="17" thickTop="1" thickBot="1">
      <c r="A10859" s="6"/>
    </row>
    <row r="10860" spans="1:1" ht="17" thickTop="1" thickBot="1">
      <c r="A10860" s="6"/>
    </row>
    <row r="10861" spans="1:1" ht="17" thickTop="1" thickBot="1">
      <c r="A10861" s="6"/>
    </row>
    <row r="10862" spans="1:1" ht="17" thickTop="1" thickBot="1">
      <c r="A10862" s="6"/>
    </row>
    <row r="10863" spans="1:1" ht="17" thickTop="1" thickBot="1">
      <c r="A10863" s="6"/>
    </row>
    <row r="10864" spans="1:1" ht="17" thickTop="1" thickBot="1">
      <c r="A10864" s="6"/>
    </row>
    <row r="10865" spans="1:1" ht="17" thickTop="1" thickBot="1">
      <c r="A10865" s="6"/>
    </row>
    <row r="10866" spans="1:1" ht="17" thickTop="1" thickBot="1">
      <c r="A10866" s="6"/>
    </row>
    <row r="10867" spans="1:1" ht="17" thickTop="1" thickBot="1">
      <c r="A10867" s="6"/>
    </row>
    <row r="10868" spans="1:1" ht="17" thickTop="1" thickBot="1">
      <c r="A10868" s="6"/>
    </row>
    <row r="10869" spans="1:1" ht="17" thickTop="1" thickBot="1">
      <c r="A10869" s="6"/>
    </row>
    <row r="10870" spans="1:1" ht="17" thickTop="1" thickBot="1">
      <c r="A10870" s="6"/>
    </row>
    <row r="10871" spans="1:1" ht="17" thickTop="1" thickBot="1">
      <c r="A10871" s="6"/>
    </row>
    <row r="10872" spans="1:1" ht="17" thickTop="1" thickBot="1">
      <c r="A10872" s="6"/>
    </row>
    <row r="10873" spans="1:1" ht="17" thickTop="1" thickBot="1">
      <c r="A10873" s="6"/>
    </row>
    <row r="10874" spans="1:1" ht="17" thickTop="1" thickBot="1">
      <c r="A10874" s="6"/>
    </row>
    <row r="10875" spans="1:1" ht="17" thickTop="1" thickBot="1">
      <c r="A10875" s="6"/>
    </row>
    <row r="10876" spans="1:1" ht="17" thickTop="1" thickBot="1">
      <c r="A10876" s="6"/>
    </row>
    <row r="10877" spans="1:1" ht="17" thickTop="1" thickBot="1">
      <c r="A10877" s="6"/>
    </row>
    <row r="10878" spans="1:1" ht="17" thickTop="1" thickBot="1">
      <c r="A10878" s="6"/>
    </row>
    <row r="10879" spans="1:1" ht="17" thickTop="1" thickBot="1">
      <c r="A10879" s="6"/>
    </row>
    <row r="10880" spans="1:1" ht="17" thickTop="1" thickBot="1">
      <c r="A10880" s="6"/>
    </row>
    <row r="10881" spans="1:1" ht="17" thickTop="1" thickBot="1">
      <c r="A10881" s="6"/>
    </row>
    <row r="10882" spans="1:1" ht="17" thickTop="1" thickBot="1">
      <c r="A10882" s="6"/>
    </row>
    <row r="10883" spans="1:1" ht="17" thickTop="1" thickBot="1">
      <c r="A10883" s="6"/>
    </row>
    <row r="10884" spans="1:1" ht="17" thickTop="1" thickBot="1">
      <c r="A10884" s="6"/>
    </row>
    <row r="10885" spans="1:1" ht="17" thickTop="1" thickBot="1">
      <c r="A10885" s="6"/>
    </row>
    <row r="10886" spans="1:1" ht="17" thickTop="1" thickBot="1">
      <c r="A10886" s="6"/>
    </row>
    <row r="10887" spans="1:1" ht="17" thickTop="1" thickBot="1">
      <c r="A10887" s="6"/>
    </row>
    <row r="10888" spans="1:1" ht="17" thickTop="1" thickBot="1">
      <c r="A10888" s="6"/>
    </row>
    <row r="10889" spans="1:1" ht="17" thickTop="1" thickBot="1">
      <c r="A10889" s="6"/>
    </row>
    <row r="10890" spans="1:1" ht="17" thickTop="1" thickBot="1">
      <c r="A10890" s="6"/>
    </row>
    <row r="10891" spans="1:1" ht="17" thickTop="1" thickBot="1">
      <c r="A10891" s="6"/>
    </row>
    <row r="10892" spans="1:1" ht="17" thickTop="1" thickBot="1">
      <c r="A10892" s="6"/>
    </row>
    <row r="10893" spans="1:1" ht="17" thickTop="1" thickBot="1">
      <c r="A10893" s="6"/>
    </row>
    <row r="10894" spans="1:1" ht="17" thickTop="1" thickBot="1">
      <c r="A10894" s="6"/>
    </row>
    <row r="10895" spans="1:1" ht="17" thickTop="1" thickBot="1">
      <c r="A10895" s="6"/>
    </row>
    <row r="10896" spans="1:1" ht="17" thickTop="1" thickBot="1">
      <c r="A10896" s="6"/>
    </row>
    <row r="10897" spans="1:1" ht="17" thickTop="1" thickBot="1">
      <c r="A10897" s="6"/>
    </row>
    <row r="10898" spans="1:1" ht="17" thickTop="1" thickBot="1">
      <c r="A10898" s="6"/>
    </row>
    <row r="10899" spans="1:1" ht="17" thickTop="1" thickBot="1">
      <c r="A10899" s="6"/>
    </row>
    <row r="10900" spans="1:1" ht="17" thickTop="1" thickBot="1">
      <c r="A10900" s="6"/>
    </row>
    <row r="10901" spans="1:1" ht="17" thickTop="1" thickBot="1">
      <c r="A10901" s="6"/>
    </row>
    <row r="10902" spans="1:1" ht="17" thickTop="1" thickBot="1">
      <c r="A10902" s="6"/>
    </row>
    <row r="10903" spans="1:1" ht="17" thickTop="1" thickBot="1">
      <c r="A10903" s="6"/>
    </row>
    <row r="10904" spans="1:1" ht="17" thickTop="1" thickBot="1">
      <c r="A10904" s="6"/>
    </row>
    <row r="10905" spans="1:1" ht="17" thickTop="1" thickBot="1">
      <c r="A10905" s="6"/>
    </row>
    <row r="10906" spans="1:1" ht="17" thickTop="1" thickBot="1">
      <c r="A10906" s="6"/>
    </row>
    <row r="10907" spans="1:1" ht="17" thickTop="1" thickBot="1">
      <c r="A10907" s="6"/>
    </row>
    <row r="10908" spans="1:1" ht="17" thickTop="1" thickBot="1">
      <c r="A10908" s="6"/>
    </row>
    <row r="10909" spans="1:1" ht="17" thickTop="1" thickBot="1">
      <c r="A10909" s="6"/>
    </row>
    <row r="10910" spans="1:1" ht="17" thickTop="1" thickBot="1">
      <c r="A10910" s="6"/>
    </row>
    <row r="10911" spans="1:1" ht="17" thickTop="1" thickBot="1">
      <c r="A10911" s="6"/>
    </row>
    <row r="10912" spans="1:1" ht="17" thickTop="1" thickBot="1">
      <c r="A10912" s="6"/>
    </row>
    <row r="10913" spans="1:1" ht="17" thickTop="1" thickBot="1">
      <c r="A10913" s="6"/>
    </row>
    <row r="10914" spans="1:1" ht="17" thickTop="1" thickBot="1">
      <c r="A10914" s="6"/>
    </row>
    <row r="10915" spans="1:1" ht="17" thickTop="1" thickBot="1">
      <c r="A10915" s="6"/>
    </row>
    <row r="10916" spans="1:1" ht="17" thickTop="1" thickBot="1">
      <c r="A10916" s="6"/>
    </row>
    <row r="10917" spans="1:1" ht="17" thickTop="1" thickBot="1">
      <c r="A10917" s="6"/>
    </row>
    <row r="10918" spans="1:1" ht="17" thickTop="1" thickBot="1">
      <c r="A10918" s="6"/>
    </row>
    <row r="10919" spans="1:1" ht="17" thickTop="1" thickBot="1">
      <c r="A10919" s="6"/>
    </row>
    <row r="10920" spans="1:1" ht="17" thickTop="1" thickBot="1">
      <c r="A10920" s="6"/>
    </row>
    <row r="10921" spans="1:1" ht="17" thickTop="1" thickBot="1">
      <c r="A10921" s="6"/>
    </row>
    <row r="10922" spans="1:1" ht="17" thickTop="1" thickBot="1">
      <c r="A10922" s="6"/>
    </row>
    <row r="10923" spans="1:1" ht="17" thickTop="1" thickBot="1">
      <c r="A10923" s="6"/>
    </row>
    <row r="10924" spans="1:1" ht="17" thickTop="1" thickBot="1">
      <c r="A10924" s="6"/>
    </row>
    <row r="10925" spans="1:1" ht="17" thickTop="1" thickBot="1">
      <c r="A10925" s="6"/>
    </row>
    <row r="10926" spans="1:1" ht="17" thickTop="1" thickBot="1">
      <c r="A10926" s="6"/>
    </row>
    <row r="10927" spans="1:1" ht="17" thickTop="1" thickBot="1">
      <c r="A10927" s="6"/>
    </row>
    <row r="10928" spans="1:1" ht="17" thickTop="1" thickBot="1">
      <c r="A10928" s="6"/>
    </row>
    <row r="10929" spans="1:1" ht="17" thickTop="1" thickBot="1">
      <c r="A10929" s="6"/>
    </row>
    <row r="10930" spans="1:1" ht="17" thickTop="1" thickBot="1">
      <c r="A10930" s="6"/>
    </row>
    <row r="10931" spans="1:1" ht="17" thickTop="1" thickBot="1">
      <c r="A10931" s="6"/>
    </row>
    <row r="10932" spans="1:1" ht="17" thickTop="1" thickBot="1">
      <c r="A10932" s="6"/>
    </row>
    <row r="10933" spans="1:1" ht="17" thickTop="1" thickBot="1">
      <c r="A10933" s="6"/>
    </row>
    <row r="10934" spans="1:1" ht="17" thickTop="1" thickBot="1">
      <c r="A10934" s="6"/>
    </row>
    <row r="10935" spans="1:1" ht="17" thickTop="1" thickBot="1">
      <c r="A10935" s="6"/>
    </row>
    <row r="10936" spans="1:1" ht="17" thickTop="1" thickBot="1">
      <c r="A10936" s="6"/>
    </row>
    <row r="10937" spans="1:1" ht="17" thickTop="1" thickBot="1">
      <c r="A10937" s="6"/>
    </row>
    <row r="10938" spans="1:1" ht="17" thickTop="1" thickBot="1">
      <c r="A10938" s="6"/>
    </row>
    <row r="10939" spans="1:1" ht="17" thickTop="1" thickBot="1">
      <c r="A10939" s="6"/>
    </row>
    <row r="10940" spans="1:1" ht="17" thickTop="1" thickBot="1">
      <c r="A10940" s="6"/>
    </row>
    <row r="10941" spans="1:1" ht="17" thickTop="1" thickBot="1">
      <c r="A10941" s="6"/>
    </row>
    <row r="10942" spans="1:1" ht="17" thickTop="1" thickBot="1">
      <c r="A10942" s="6"/>
    </row>
    <row r="10943" spans="1:1" ht="17" thickTop="1" thickBot="1">
      <c r="A10943" s="6"/>
    </row>
    <row r="10944" spans="1:1" ht="17" thickTop="1" thickBot="1">
      <c r="A10944" s="6"/>
    </row>
    <row r="10945" spans="1:1" ht="17" thickTop="1" thickBot="1">
      <c r="A10945" s="6"/>
    </row>
    <row r="10946" spans="1:1" ht="17" thickTop="1" thickBot="1">
      <c r="A10946" s="6"/>
    </row>
    <row r="10947" spans="1:1" ht="17" thickTop="1" thickBot="1">
      <c r="A10947" s="6"/>
    </row>
    <row r="10948" spans="1:1" ht="17" thickTop="1" thickBot="1">
      <c r="A10948" s="6"/>
    </row>
    <row r="10949" spans="1:1" ht="17" thickTop="1" thickBot="1">
      <c r="A10949" s="6"/>
    </row>
    <row r="10950" spans="1:1" ht="17" thickTop="1" thickBot="1">
      <c r="A10950" s="6"/>
    </row>
    <row r="10951" spans="1:1" ht="17" thickTop="1" thickBot="1">
      <c r="A10951" s="6"/>
    </row>
    <row r="10952" spans="1:1" ht="17" thickTop="1" thickBot="1">
      <c r="A10952" s="6"/>
    </row>
    <row r="10953" spans="1:1" ht="17" thickTop="1" thickBot="1">
      <c r="A10953" s="6"/>
    </row>
    <row r="10954" spans="1:1" ht="17" thickTop="1" thickBot="1">
      <c r="A10954" s="6"/>
    </row>
    <row r="10955" spans="1:1" ht="17" thickTop="1" thickBot="1">
      <c r="A10955" s="6"/>
    </row>
    <row r="10956" spans="1:1" ht="17" thickTop="1" thickBot="1">
      <c r="A10956" s="6"/>
    </row>
    <row r="10957" spans="1:1" ht="17" thickTop="1" thickBot="1">
      <c r="A10957" s="6"/>
    </row>
    <row r="10958" spans="1:1" ht="17" thickTop="1" thickBot="1">
      <c r="A10958" s="6"/>
    </row>
    <row r="10959" spans="1:1" ht="17" thickTop="1" thickBot="1">
      <c r="A10959" s="6"/>
    </row>
    <row r="10960" spans="1:1" ht="17" thickTop="1" thickBot="1">
      <c r="A10960" s="6"/>
    </row>
    <row r="10961" spans="1:1" ht="17" thickTop="1" thickBot="1">
      <c r="A10961" s="6"/>
    </row>
    <row r="10962" spans="1:1" ht="17" thickTop="1" thickBot="1">
      <c r="A10962" s="6"/>
    </row>
    <row r="10963" spans="1:1" ht="17" thickTop="1" thickBot="1">
      <c r="A10963" s="6"/>
    </row>
    <row r="10964" spans="1:1" ht="17" thickTop="1" thickBot="1">
      <c r="A10964" s="6"/>
    </row>
    <row r="10965" spans="1:1" ht="17" thickTop="1" thickBot="1">
      <c r="A10965" s="6"/>
    </row>
    <row r="10966" spans="1:1" ht="17" thickTop="1" thickBot="1">
      <c r="A10966" s="6"/>
    </row>
    <row r="10967" spans="1:1" ht="17" thickTop="1" thickBot="1">
      <c r="A10967" s="6"/>
    </row>
    <row r="10968" spans="1:1" ht="17" thickTop="1" thickBot="1">
      <c r="A10968" s="6"/>
    </row>
    <row r="10969" spans="1:1" ht="17" thickTop="1" thickBot="1">
      <c r="A10969" s="6"/>
    </row>
    <row r="10970" spans="1:1" ht="17" thickTop="1" thickBot="1">
      <c r="A10970" s="6"/>
    </row>
    <row r="10971" spans="1:1" ht="17" thickTop="1" thickBot="1">
      <c r="A10971" s="6"/>
    </row>
    <row r="10972" spans="1:1" ht="17" thickTop="1" thickBot="1">
      <c r="A10972" s="6"/>
    </row>
    <row r="10973" spans="1:1" ht="17" thickTop="1" thickBot="1">
      <c r="A10973" s="6"/>
    </row>
    <row r="10974" spans="1:1" ht="17" thickTop="1" thickBot="1">
      <c r="A10974" s="6"/>
    </row>
    <row r="10975" spans="1:1" ht="17" thickTop="1" thickBot="1">
      <c r="A10975" s="6"/>
    </row>
    <row r="10976" spans="1:1" ht="17" thickTop="1" thickBot="1">
      <c r="A10976" s="6"/>
    </row>
    <row r="10977" spans="1:1" ht="17" thickTop="1" thickBot="1">
      <c r="A10977" s="6"/>
    </row>
    <row r="10978" spans="1:1" ht="17" thickTop="1" thickBot="1">
      <c r="A10978" s="6"/>
    </row>
    <row r="10979" spans="1:1" ht="17" thickTop="1" thickBot="1">
      <c r="A10979" s="6"/>
    </row>
    <row r="10980" spans="1:1" ht="17" thickTop="1" thickBot="1">
      <c r="A10980" s="6"/>
    </row>
    <row r="10981" spans="1:1" ht="17" thickTop="1" thickBot="1">
      <c r="A10981" s="6"/>
    </row>
    <row r="10982" spans="1:1" ht="17" thickTop="1" thickBot="1">
      <c r="A10982" s="6"/>
    </row>
    <row r="10983" spans="1:1" ht="17" thickTop="1" thickBot="1">
      <c r="A10983" s="6"/>
    </row>
    <row r="10984" spans="1:1" ht="17" thickTop="1" thickBot="1">
      <c r="A10984" s="6"/>
    </row>
    <row r="10985" spans="1:1" ht="17" thickTop="1" thickBot="1">
      <c r="A10985" s="6"/>
    </row>
    <row r="10986" spans="1:1" ht="17" thickTop="1" thickBot="1">
      <c r="A10986" s="6"/>
    </row>
    <row r="10987" spans="1:1" ht="17" thickTop="1" thickBot="1">
      <c r="A10987" s="6"/>
    </row>
    <row r="10988" spans="1:1" ht="17" thickTop="1" thickBot="1">
      <c r="A10988" s="6"/>
    </row>
    <row r="10989" spans="1:1" ht="17" thickTop="1" thickBot="1">
      <c r="A10989" s="6"/>
    </row>
    <row r="10990" spans="1:1" ht="17" thickTop="1" thickBot="1">
      <c r="A10990" s="6"/>
    </row>
    <row r="10991" spans="1:1" ht="17" thickTop="1" thickBot="1">
      <c r="A10991" s="6"/>
    </row>
    <row r="10992" spans="1:1" ht="17" thickTop="1" thickBot="1">
      <c r="A10992" s="6"/>
    </row>
    <row r="10993" spans="1:1" ht="17" thickTop="1" thickBot="1">
      <c r="A10993" s="6"/>
    </row>
    <row r="10994" spans="1:1" ht="17" thickTop="1" thickBot="1">
      <c r="A10994" s="6"/>
    </row>
    <row r="10995" spans="1:1" ht="17" thickTop="1" thickBot="1">
      <c r="A10995" s="6"/>
    </row>
    <row r="10996" spans="1:1" ht="17" thickTop="1" thickBot="1">
      <c r="A10996" s="6"/>
    </row>
    <row r="10997" spans="1:1" ht="17" thickTop="1" thickBot="1">
      <c r="A10997" s="6"/>
    </row>
    <row r="10998" spans="1:1" ht="17" thickTop="1" thickBot="1">
      <c r="A10998" s="6"/>
    </row>
    <row r="10999" spans="1:1" ht="17" thickTop="1" thickBot="1">
      <c r="A10999" s="6"/>
    </row>
    <row r="11000" spans="1:1" ht="17" thickTop="1" thickBot="1">
      <c r="A11000" s="6"/>
    </row>
    <row r="11001" spans="1:1" ht="17" thickTop="1" thickBot="1">
      <c r="A11001" s="6"/>
    </row>
    <row r="11002" spans="1:1" ht="17" thickTop="1" thickBot="1">
      <c r="A11002" s="6"/>
    </row>
    <row r="11003" spans="1:1" ht="17" thickTop="1" thickBot="1">
      <c r="A11003" s="6"/>
    </row>
    <row r="11004" spans="1:1" ht="17" thickTop="1" thickBot="1">
      <c r="A11004" s="6"/>
    </row>
    <row r="11005" spans="1:1" ht="17" thickTop="1" thickBot="1">
      <c r="A11005" s="6"/>
    </row>
    <row r="11006" spans="1:1" ht="17" thickTop="1" thickBot="1">
      <c r="A11006" s="6"/>
    </row>
    <row r="11007" spans="1:1" ht="17" thickTop="1" thickBot="1">
      <c r="A11007" s="6"/>
    </row>
    <row r="11008" spans="1:1" ht="17" thickTop="1" thickBot="1">
      <c r="A11008" s="6"/>
    </row>
    <row r="11009" spans="1:1" ht="17" thickTop="1" thickBot="1">
      <c r="A11009" s="6"/>
    </row>
    <row r="11010" spans="1:1" ht="17" thickTop="1" thickBot="1">
      <c r="A11010" s="6"/>
    </row>
    <row r="11011" spans="1:1" ht="17" thickTop="1" thickBot="1">
      <c r="A11011" s="6"/>
    </row>
    <row r="11012" spans="1:1" ht="17" thickTop="1" thickBot="1">
      <c r="A11012" s="6"/>
    </row>
    <row r="11013" spans="1:1" ht="17" thickTop="1" thickBot="1">
      <c r="A11013" s="6"/>
    </row>
    <row r="11014" spans="1:1" ht="17" thickTop="1" thickBot="1">
      <c r="A11014" s="6"/>
    </row>
    <row r="11015" spans="1:1" ht="17" thickTop="1" thickBot="1">
      <c r="A11015" s="6"/>
    </row>
    <row r="11016" spans="1:1" ht="17" thickTop="1" thickBot="1">
      <c r="A11016" s="6"/>
    </row>
    <row r="11017" spans="1:1" ht="17" thickTop="1" thickBot="1">
      <c r="A11017" s="6"/>
    </row>
    <row r="11018" spans="1:1" ht="17" thickTop="1" thickBot="1">
      <c r="A11018" s="6"/>
    </row>
    <row r="11019" spans="1:1" ht="17" thickTop="1" thickBot="1">
      <c r="A11019" s="6"/>
    </row>
    <row r="11020" spans="1:1" ht="17" thickTop="1" thickBot="1">
      <c r="A11020" s="6"/>
    </row>
    <row r="11021" spans="1:1" ht="17" thickTop="1" thickBot="1">
      <c r="A11021" s="6"/>
    </row>
    <row r="11022" spans="1:1" ht="17" thickTop="1" thickBot="1">
      <c r="A11022" s="6"/>
    </row>
    <row r="11023" spans="1:1" ht="17" thickTop="1" thickBot="1">
      <c r="A11023" s="6"/>
    </row>
    <row r="11024" spans="1:1" ht="17" thickTop="1" thickBot="1">
      <c r="A11024" s="6"/>
    </row>
    <row r="11025" spans="1:1" ht="17" thickTop="1" thickBot="1">
      <c r="A11025" s="6"/>
    </row>
    <row r="11026" spans="1:1" ht="17" thickTop="1" thickBot="1">
      <c r="A11026" s="6"/>
    </row>
    <row r="11027" spans="1:1" ht="17" thickTop="1" thickBot="1">
      <c r="A11027" s="6"/>
    </row>
    <row r="11028" spans="1:1" ht="17" thickTop="1" thickBot="1">
      <c r="A11028" s="6"/>
    </row>
    <row r="11029" spans="1:1" ht="17" thickTop="1" thickBot="1">
      <c r="A11029" s="6"/>
    </row>
    <row r="11030" spans="1:1" ht="17" thickTop="1" thickBot="1">
      <c r="A11030" s="6"/>
    </row>
    <row r="11031" spans="1:1" ht="17" thickTop="1" thickBot="1">
      <c r="A11031" s="6"/>
    </row>
    <row r="11032" spans="1:1" ht="17" thickTop="1" thickBot="1">
      <c r="A11032" s="6"/>
    </row>
    <row r="11033" spans="1:1" ht="17" thickTop="1" thickBot="1">
      <c r="A11033" s="6"/>
    </row>
    <row r="11034" spans="1:1" ht="17" thickTop="1" thickBot="1">
      <c r="A11034" s="6"/>
    </row>
    <row r="11035" spans="1:1" ht="17" thickTop="1" thickBot="1">
      <c r="A11035" s="6"/>
    </row>
    <row r="11036" spans="1:1" ht="17" thickTop="1" thickBot="1">
      <c r="A11036" s="6"/>
    </row>
    <row r="11037" spans="1:1" ht="17" thickTop="1" thickBot="1">
      <c r="A11037" s="6"/>
    </row>
    <row r="11038" spans="1:1" ht="17" thickTop="1" thickBot="1">
      <c r="A11038" s="6"/>
    </row>
    <row r="11039" spans="1:1" ht="17" thickTop="1" thickBot="1">
      <c r="A11039" s="6"/>
    </row>
    <row r="11040" spans="1:1" ht="17" thickTop="1" thickBot="1">
      <c r="A11040" s="6"/>
    </row>
    <row r="11041" spans="1:1" ht="17" thickTop="1" thickBot="1">
      <c r="A11041" s="6"/>
    </row>
    <row r="11042" spans="1:1" ht="17" thickTop="1" thickBot="1">
      <c r="A11042" s="6"/>
    </row>
    <row r="11043" spans="1:1" ht="17" thickTop="1" thickBot="1">
      <c r="A11043" s="6"/>
    </row>
    <row r="11044" spans="1:1" ht="17" thickTop="1" thickBot="1">
      <c r="A11044" s="6"/>
    </row>
    <row r="11045" spans="1:1" ht="17" thickTop="1" thickBot="1">
      <c r="A11045" s="6"/>
    </row>
    <row r="11046" spans="1:1" ht="17" thickTop="1" thickBot="1">
      <c r="A11046" s="6"/>
    </row>
    <row r="11047" spans="1:1" ht="17" thickTop="1" thickBot="1">
      <c r="A11047" s="6"/>
    </row>
    <row r="11048" spans="1:1" ht="17" thickTop="1" thickBot="1">
      <c r="A11048" s="6"/>
    </row>
    <row r="11049" spans="1:1" ht="17" thickTop="1" thickBot="1">
      <c r="A11049" s="6"/>
    </row>
    <row r="11050" spans="1:1" ht="17" thickTop="1" thickBot="1">
      <c r="A11050" s="6"/>
    </row>
    <row r="11051" spans="1:1" ht="17" thickTop="1" thickBot="1">
      <c r="A11051" s="6"/>
    </row>
    <row r="11052" spans="1:1" ht="17" thickTop="1" thickBot="1">
      <c r="A11052" s="6"/>
    </row>
    <row r="11053" spans="1:1" ht="17" thickTop="1" thickBot="1">
      <c r="A11053" s="6"/>
    </row>
    <row r="11054" spans="1:1" ht="17" thickTop="1" thickBot="1">
      <c r="A11054" s="6"/>
    </row>
    <row r="11055" spans="1:1" ht="17" thickTop="1" thickBot="1">
      <c r="A11055" s="6"/>
    </row>
    <row r="11056" spans="1:1" ht="17" thickTop="1" thickBot="1">
      <c r="A11056" s="6"/>
    </row>
    <row r="11057" spans="1:1" ht="17" thickTop="1" thickBot="1">
      <c r="A11057" s="6"/>
    </row>
    <row r="11058" spans="1:1" ht="17" thickTop="1" thickBot="1">
      <c r="A11058" s="6"/>
    </row>
    <row r="11059" spans="1:1" ht="17" thickTop="1" thickBot="1">
      <c r="A11059" s="6"/>
    </row>
    <row r="11060" spans="1:1" ht="17" thickTop="1" thickBot="1">
      <c r="A11060" s="6"/>
    </row>
    <row r="11061" spans="1:1" ht="17" thickTop="1" thickBot="1">
      <c r="A11061" s="6"/>
    </row>
    <row r="11062" spans="1:1" ht="17" thickTop="1" thickBot="1">
      <c r="A11062" s="6"/>
    </row>
    <row r="11063" spans="1:1" ht="17" thickTop="1" thickBot="1">
      <c r="A11063" s="6"/>
    </row>
    <row r="11064" spans="1:1" ht="17" thickTop="1" thickBot="1">
      <c r="A11064" s="6"/>
    </row>
    <row r="11065" spans="1:1" ht="17" thickTop="1" thickBot="1">
      <c r="A11065" s="6"/>
    </row>
    <row r="11066" spans="1:1" ht="17" thickTop="1" thickBot="1">
      <c r="A11066" s="6"/>
    </row>
    <row r="11067" spans="1:1" ht="17" thickTop="1" thickBot="1">
      <c r="A11067" s="6"/>
    </row>
    <row r="11068" spans="1:1" ht="17" thickTop="1" thickBot="1">
      <c r="A11068" s="6"/>
    </row>
    <row r="11069" spans="1:1" ht="17" thickTop="1" thickBot="1">
      <c r="A11069" s="6"/>
    </row>
    <row r="11070" spans="1:1" ht="17" thickTop="1" thickBot="1">
      <c r="A11070" s="6"/>
    </row>
    <row r="11071" spans="1:1" ht="17" thickTop="1" thickBot="1">
      <c r="A11071" s="6"/>
    </row>
    <row r="11072" spans="1:1" ht="17" thickTop="1" thickBot="1">
      <c r="A11072" s="6"/>
    </row>
    <row r="11073" spans="1:1" ht="17" thickTop="1" thickBot="1">
      <c r="A11073" s="6"/>
    </row>
    <row r="11074" spans="1:1" ht="17" thickTop="1" thickBot="1">
      <c r="A11074" s="6"/>
    </row>
    <row r="11075" spans="1:1" ht="17" thickTop="1" thickBot="1">
      <c r="A11075" s="6"/>
    </row>
    <row r="11076" spans="1:1" ht="17" thickTop="1" thickBot="1">
      <c r="A11076" s="6"/>
    </row>
    <row r="11077" spans="1:1" ht="17" thickTop="1" thickBot="1">
      <c r="A11077" s="6"/>
    </row>
    <row r="11078" spans="1:1" ht="17" thickTop="1" thickBot="1">
      <c r="A11078" s="6"/>
    </row>
    <row r="11079" spans="1:1" ht="17" thickTop="1" thickBot="1">
      <c r="A11079" s="6"/>
    </row>
    <row r="11080" spans="1:1" ht="17" thickTop="1" thickBot="1">
      <c r="A11080" s="6"/>
    </row>
    <row r="11081" spans="1:1" ht="17" thickTop="1" thickBot="1">
      <c r="A11081" s="6"/>
    </row>
    <row r="11082" spans="1:1" ht="17" thickTop="1" thickBot="1">
      <c r="A11082" s="6"/>
    </row>
    <row r="11083" spans="1:1" ht="17" thickTop="1" thickBot="1">
      <c r="A11083" s="6"/>
    </row>
    <row r="11084" spans="1:1" ht="17" thickTop="1" thickBot="1">
      <c r="A11084" s="6"/>
    </row>
    <row r="11085" spans="1:1" ht="17" thickTop="1" thickBot="1">
      <c r="A11085" s="6"/>
    </row>
    <row r="11086" spans="1:1" ht="17" thickTop="1" thickBot="1">
      <c r="A11086" s="6"/>
    </row>
    <row r="11087" spans="1:1" ht="17" thickTop="1" thickBot="1">
      <c r="A11087" s="6"/>
    </row>
    <row r="11088" spans="1:1" ht="17" thickTop="1" thickBot="1">
      <c r="A11088" s="6"/>
    </row>
    <row r="11089" spans="1:1" ht="17" thickTop="1" thickBot="1">
      <c r="A11089" s="6"/>
    </row>
    <row r="11090" spans="1:1" ht="17" thickTop="1" thickBot="1">
      <c r="A11090" s="6"/>
    </row>
    <row r="11091" spans="1:1" ht="17" thickTop="1" thickBot="1">
      <c r="A11091" s="6"/>
    </row>
    <row r="11092" spans="1:1" ht="17" thickTop="1" thickBot="1">
      <c r="A11092" s="6"/>
    </row>
    <row r="11093" spans="1:1" ht="17" thickTop="1" thickBot="1">
      <c r="A11093" s="6"/>
    </row>
    <row r="11094" spans="1:1" ht="17" thickTop="1" thickBot="1">
      <c r="A11094" s="6"/>
    </row>
    <row r="11095" spans="1:1" ht="17" thickTop="1" thickBot="1">
      <c r="A11095" s="6"/>
    </row>
    <row r="11096" spans="1:1" ht="17" thickTop="1" thickBot="1">
      <c r="A11096" s="6"/>
    </row>
    <row r="11097" spans="1:1" ht="17" thickTop="1" thickBot="1">
      <c r="A11097" s="6"/>
    </row>
    <row r="11098" spans="1:1" ht="17" thickTop="1" thickBot="1">
      <c r="A11098" s="6"/>
    </row>
    <row r="11099" spans="1:1" ht="17" thickTop="1" thickBot="1">
      <c r="A11099" s="6"/>
    </row>
    <row r="11100" spans="1:1" ht="17" thickTop="1" thickBot="1">
      <c r="A11100" s="6"/>
    </row>
    <row r="11101" spans="1:1" ht="17" thickTop="1" thickBot="1">
      <c r="A11101" s="6"/>
    </row>
    <row r="11102" spans="1:1" ht="17" thickTop="1" thickBot="1">
      <c r="A11102" s="6"/>
    </row>
    <row r="11103" spans="1:1" ht="17" thickTop="1" thickBot="1">
      <c r="A11103" s="6"/>
    </row>
    <row r="11104" spans="1:1" ht="17" thickTop="1" thickBot="1">
      <c r="A11104" s="6"/>
    </row>
    <row r="11105" spans="1:1" ht="17" thickTop="1" thickBot="1">
      <c r="A11105" s="6"/>
    </row>
    <row r="11106" spans="1:1" ht="17" thickTop="1" thickBot="1">
      <c r="A11106" s="6"/>
    </row>
    <row r="11107" spans="1:1" ht="17" thickTop="1" thickBot="1">
      <c r="A11107" s="6"/>
    </row>
    <row r="11108" spans="1:1" ht="17" thickTop="1" thickBot="1">
      <c r="A11108" s="6"/>
    </row>
    <row r="11109" spans="1:1" ht="17" thickTop="1" thickBot="1">
      <c r="A11109" s="6"/>
    </row>
    <row r="11110" spans="1:1" ht="17" thickTop="1" thickBot="1">
      <c r="A11110" s="6"/>
    </row>
    <row r="11111" spans="1:1" ht="17" thickTop="1" thickBot="1">
      <c r="A11111" s="6"/>
    </row>
    <row r="11112" spans="1:1" ht="17" thickTop="1" thickBot="1">
      <c r="A11112" s="6"/>
    </row>
    <row r="11113" spans="1:1" ht="17" thickTop="1" thickBot="1">
      <c r="A11113" s="6"/>
    </row>
    <row r="11114" spans="1:1" ht="17" thickTop="1" thickBot="1">
      <c r="A11114" s="6"/>
    </row>
    <row r="11115" spans="1:1" ht="17" thickTop="1" thickBot="1">
      <c r="A11115" s="6"/>
    </row>
    <row r="11116" spans="1:1" ht="17" thickTop="1" thickBot="1">
      <c r="A11116" s="6"/>
    </row>
    <row r="11117" spans="1:1" ht="17" thickTop="1" thickBot="1">
      <c r="A11117" s="6"/>
    </row>
    <row r="11118" spans="1:1" ht="17" thickTop="1" thickBot="1">
      <c r="A11118" s="6"/>
    </row>
    <row r="11119" spans="1:1" ht="17" thickTop="1" thickBot="1">
      <c r="A11119" s="6"/>
    </row>
    <row r="11120" spans="1:1" ht="17" thickTop="1" thickBot="1">
      <c r="A11120" s="6"/>
    </row>
    <row r="11121" spans="1:1" ht="17" thickTop="1" thickBot="1">
      <c r="A11121" s="6"/>
    </row>
    <row r="11122" spans="1:1" ht="17" thickTop="1" thickBot="1">
      <c r="A11122" s="6"/>
    </row>
    <row r="11123" spans="1:1" ht="17" thickTop="1" thickBot="1">
      <c r="A11123" s="6"/>
    </row>
    <row r="11124" spans="1:1" ht="17" thickTop="1" thickBot="1">
      <c r="A11124" s="6"/>
    </row>
    <row r="11125" spans="1:1" ht="17" thickTop="1" thickBot="1">
      <c r="A11125" s="6"/>
    </row>
    <row r="11126" spans="1:1" ht="17" thickTop="1" thickBot="1">
      <c r="A11126" s="6"/>
    </row>
    <row r="11127" spans="1:1" ht="17" thickTop="1" thickBot="1">
      <c r="A11127" s="6"/>
    </row>
    <row r="11128" spans="1:1" ht="17" thickTop="1" thickBot="1">
      <c r="A11128" s="6"/>
    </row>
    <row r="11129" spans="1:1" ht="17" thickTop="1" thickBot="1">
      <c r="A11129" s="6"/>
    </row>
    <row r="11130" spans="1:1" ht="17" thickTop="1" thickBot="1">
      <c r="A11130" s="6"/>
    </row>
    <row r="11131" spans="1:1" ht="17" thickTop="1" thickBot="1">
      <c r="A11131" s="6"/>
    </row>
    <row r="11132" spans="1:1" ht="17" thickTop="1" thickBot="1">
      <c r="A11132" s="6"/>
    </row>
    <row r="11133" spans="1:1" ht="17" thickTop="1" thickBot="1">
      <c r="A11133" s="6"/>
    </row>
    <row r="11134" spans="1:1" ht="17" thickTop="1" thickBot="1">
      <c r="A11134" s="6"/>
    </row>
    <row r="11135" spans="1:1" ht="17" thickTop="1" thickBot="1">
      <c r="A11135" s="6"/>
    </row>
    <row r="11136" spans="1:1" ht="17" thickTop="1" thickBot="1">
      <c r="A11136" s="6"/>
    </row>
    <row r="11137" spans="1:1" ht="17" thickTop="1" thickBot="1">
      <c r="A11137" s="6"/>
    </row>
    <row r="11138" spans="1:1" ht="17" thickTop="1" thickBot="1">
      <c r="A11138" s="6"/>
    </row>
    <row r="11139" spans="1:1" ht="17" thickTop="1" thickBot="1">
      <c r="A11139" s="6"/>
    </row>
    <row r="11140" spans="1:1" ht="17" thickTop="1" thickBot="1">
      <c r="A11140" s="6"/>
    </row>
    <row r="11141" spans="1:1" ht="17" thickTop="1" thickBot="1">
      <c r="A11141" s="6"/>
    </row>
    <row r="11142" spans="1:1" ht="17" thickTop="1" thickBot="1">
      <c r="A11142" s="6"/>
    </row>
    <row r="11143" spans="1:1" ht="17" thickTop="1" thickBot="1">
      <c r="A11143" s="6"/>
    </row>
    <row r="11144" spans="1:1" ht="17" thickTop="1" thickBot="1">
      <c r="A11144" s="6"/>
    </row>
    <row r="11145" spans="1:1" ht="17" thickTop="1" thickBot="1">
      <c r="A11145" s="6"/>
    </row>
    <row r="11146" spans="1:1" ht="17" thickTop="1" thickBot="1">
      <c r="A11146" s="6"/>
    </row>
    <row r="11147" spans="1:1" ht="17" thickTop="1" thickBot="1">
      <c r="A11147" s="6"/>
    </row>
    <row r="11148" spans="1:1" ht="17" thickTop="1" thickBot="1">
      <c r="A11148" s="6"/>
    </row>
    <row r="11149" spans="1:1" ht="17" thickTop="1" thickBot="1">
      <c r="A11149" s="6"/>
    </row>
    <row r="11150" spans="1:1" ht="17" thickTop="1" thickBot="1">
      <c r="A11150" s="6"/>
    </row>
    <row r="11151" spans="1:1" ht="17" thickTop="1" thickBot="1">
      <c r="A11151" s="6"/>
    </row>
    <row r="11152" spans="1:1" ht="17" thickTop="1" thickBot="1">
      <c r="A11152" s="6"/>
    </row>
    <row r="11153" spans="1:1" ht="17" thickTop="1" thickBot="1">
      <c r="A11153" s="6"/>
    </row>
    <row r="11154" spans="1:1" ht="17" thickTop="1" thickBot="1">
      <c r="A11154" s="6"/>
    </row>
    <row r="11155" spans="1:1" ht="17" thickTop="1" thickBot="1">
      <c r="A11155" s="6"/>
    </row>
    <row r="11156" spans="1:1" ht="17" thickTop="1" thickBot="1">
      <c r="A11156" s="6"/>
    </row>
    <row r="11157" spans="1:1" ht="17" thickTop="1" thickBot="1">
      <c r="A11157" s="6"/>
    </row>
    <row r="11158" spans="1:1" ht="17" thickTop="1" thickBot="1">
      <c r="A11158" s="6"/>
    </row>
    <row r="11159" spans="1:1" ht="17" thickTop="1" thickBot="1">
      <c r="A11159" s="6"/>
    </row>
    <row r="11160" spans="1:1" ht="17" thickTop="1" thickBot="1">
      <c r="A11160" s="6"/>
    </row>
    <row r="11161" spans="1:1" ht="17" thickTop="1" thickBot="1">
      <c r="A11161" s="6"/>
    </row>
    <row r="11162" spans="1:1" ht="17" thickTop="1" thickBot="1">
      <c r="A11162" s="6"/>
    </row>
    <row r="11163" spans="1:1" ht="17" thickTop="1" thickBot="1">
      <c r="A11163" s="6"/>
    </row>
    <row r="11164" spans="1:1" ht="17" thickTop="1" thickBot="1">
      <c r="A11164" s="6"/>
    </row>
    <row r="11165" spans="1:1" ht="17" thickTop="1" thickBot="1">
      <c r="A11165" s="6"/>
    </row>
    <row r="11166" spans="1:1" ht="17" thickTop="1" thickBot="1">
      <c r="A11166" s="6"/>
    </row>
    <row r="11167" spans="1:1" ht="17" thickTop="1" thickBot="1">
      <c r="A11167" s="6"/>
    </row>
    <row r="11168" spans="1:1" ht="17" thickTop="1" thickBot="1">
      <c r="A11168" s="6"/>
    </row>
    <row r="11169" spans="1:1" ht="17" thickTop="1" thickBot="1">
      <c r="A11169" s="6"/>
    </row>
    <row r="11170" spans="1:1" ht="17" thickTop="1" thickBot="1">
      <c r="A11170" s="6"/>
    </row>
    <row r="11171" spans="1:1" ht="17" thickTop="1" thickBot="1">
      <c r="A11171" s="6"/>
    </row>
    <row r="11172" spans="1:1" ht="17" thickTop="1" thickBot="1">
      <c r="A11172" s="6"/>
    </row>
    <row r="11173" spans="1:1" ht="17" thickTop="1" thickBot="1">
      <c r="A11173" s="6"/>
    </row>
    <row r="11174" spans="1:1" ht="17" thickTop="1" thickBot="1">
      <c r="A11174" s="6"/>
    </row>
    <row r="11175" spans="1:1" ht="17" thickTop="1" thickBot="1">
      <c r="A11175" s="6"/>
    </row>
    <row r="11176" spans="1:1" ht="17" thickTop="1" thickBot="1">
      <c r="A11176" s="6"/>
    </row>
    <row r="11177" spans="1:1" ht="17" thickTop="1" thickBot="1">
      <c r="A11177" s="6"/>
    </row>
    <row r="11178" spans="1:1" ht="17" thickTop="1" thickBot="1">
      <c r="A11178" s="6"/>
    </row>
    <row r="11179" spans="1:1" ht="17" thickTop="1" thickBot="1">
      <c r="A11179" s="6"/>
    </row>
    <row r="11180" spans="1:1" ht="17" thickTop="1" thickBot="1">
      <c r="A11180" s="6"/>
    </row>
    <row r="11181" spans="1:1" ht="17" thickTop="1" thickBot="1">
      <c r="A11181" s="6"/>
    </row>
    <row r="11182" spans="1:1" ht="17" thickTop="1" thickBot="1">
      <c r="A11182" s="6"/>
    </row>
    <row r="11183" spans="1:1" ht="17" thickTop="1" thickBot="1">
      <c r="A11183" s="6"/>
    </row>
    <row r="11184" spans="1:1" ht="17" thickTop="1" thickBot="1">
      <c r="A11184" s="6"/>
    </row>
    <row r="11185" spans="1:1" ht="17" thickTop="1" thickBot="1">
      <c r="A11185" s="6"/>
    </row>
    <row r="11186" spans="1:1" ht="17" thickTop="1" thickBot="1">
      <c r="A11186" s="6"/>
    </row>
    <row r="11187" spans="1:1" ht="17" thickTop="1" thickBot="1">
      <c r="A11187" s="6"/>
    </row>
    <row r="11188" spans="1:1" ht="17" thickTop="1" thickBot="1">
      <c r="A11188" s="6"/>
    </row>
    <row r="11189" spans="1:1" ht="17" thickTop="1" thickBot="1">
      <c r="A11189" s="6"/>
    </row>
    <row r="11190" spans="1:1" ht="17" thickTop="1" thickBot="1">
      <c r="A11190" s="6"/>
    </row>
    <row r="11191" spans="1:1" ht="17" thickTop="1" thickBot="1">
      <c r="A11191" s="6"/>
    </row>
    <row r="11192" spans="1:1" ht="17" thickTop="1" thickBot="1">
      <c r="A11192" s="6"/>
    </row>
    <row r="11193" spans="1:1" ht="17" thickTop="1" thickBot="1">
      <c r="A11193" s="6"/>
    </row>
    <row r="11194" spans="1:1" ht="17" thickTop="1" thickBot="1">
      <c r="A11194" s="6"/>
    </row>
    <row r="11195" spans="1:1" ht="17" thickTop="1" thickBot="1">
      <c r="A11195" s="6"/>
    </row>
    <row r="11196" spans="1:1" ht="17" thickTop="1" thickBot="1">
      <c r="A11196" s="6"/>
    </row>
    <row r="11197" spans="1:1" ht="17" thickTop="1" thickBot="1">
      <c r="A11197" s="6"/>
    </row>
    <row r="11198" spans="1:1" ht="17" thickTop="1" thickBot="1">
      <c r="A11198" s="6"/>
    </row>
    <row r="11199" spans="1:1" ht="17" thickTop="1" thickBot="1">
      <c r="A11199" s="6"/>
    </row>
    <row r="11200" spans="1:1" ht="17" thickTop="1" thickBot="1">
      <c r="A11200" s="6"/>
    </row>
    <row r="11201" spans="1:1" ht="17" thickTop="1" thickBot="1">
      <c r="A11201" s="6"/>
    </row>
    <row r="11202" spans="1:1" ht="17" thickTop="1" thickBot="1">
      <c r="A11202" s="6"/>
    </row>
    <row r="11203" spans="1:1" ht="17" thickTop="1" thickBot="1">
      <c r="A11203" s="6"/>
    </row>
    <row r="11204" spans="1:1" ht="17" thickTop="1" thickBot="1">
      <c r="A11204" s="6"/>
    </row>
    <row r="11205" spans="1:1" ht="17" thickTop="1" thickBot="1">
      <c r="A11205" s="6"/>
    </row>
    <row r="11206" spans="1:1" ht="17" thickTop="1" thickBot="1">
      <c r="A11206" s="6"/>
    </row>
    <row r="11207" spans="1:1" ht="17" thickTop="1" thickBot="1">
      <c r="A11207" s="6"/>
    </row>
    <row r="11208" spans="1:1" ht="17" thickTop="1" thickBot="1">
      <c r="A11208" s="6"/>
    </row>
    <row r="11209" spans="1:1" ht="17" thickTop="1" thickBot="1">
      <c r="A11209" s="6"/>
    </row>
    <row r="11210" spans="1:1" ht="17" thickTop="1" thickBot="1">
      <c r="A11210" s="6"/>
    </row>
    <row r="11211" spans="1:1" ht="17" thickTop="1" thickBot="1">
      <c r="A11211" s="6"/>
    </row>
    <row r="11212" spans="1:1" ht="17" thickTop="1" thickBot="1">
      <c r="A11212" s="6"/>
    </row>
    <row r="11213" spans="1:1" ht="17" thickTop="1" thickBot="1">
      <c r="A11213" s="6"/>
    </row>
    <row r="11214" spans="1:1" ht="17" thickTop="1" thickBot="1">
      <c r="A11214" s="6"/>
    </row>
    <row r="11215" spans="1:1" ht="17" thickTop="1" thickBot="1">
      <c r="A11215" s="6"/>
    </row>
    <row r="11216" spans="1:1" ht="17" thickTop="1" thickBot="1">
      <c r="A11216" s="6"/>
    </row>
    <row r="11217" spans="1:1" ht="17" thickTop="1" thickBot="1">
      <c r="A11217" s="6"/>
    </row>
    <row r="11218" spans="1:1" ht="17" thickTop="1" thickBot="1">
      <c r="A11218" s="6"/>
    </row>
    <row r="11219" spans="1:1" ht="17" thickTop="1" thickBot="1">
      <c r="A11219" s="6"/>
    </row>
    <row r="11220" spans="1:1" ht="17" thickTop="1" thickBot="1">
      <c r="A11220" s="6"/>
    </row>
    <row r="11221" spans="1:1" ht="17" thickTop="1" thickBot="1">
      <c r="A11221" s="6"/>
    </row>
    <row r="11222" spans="1:1" ht="17" thickTop="1" thickBot="1">
      <c r="A11222" s="6"/>
    </row>
    <row r="11223" spans="1:1" ht="17" thickTop="1" thickBot="1">
      <c r="A11223" s="6"/>
    </row>
    <row r="11224" spans="1:1" ht="17" thickTop="1" thickBot="1">
      <c r="A11224" s="6"/>
    </row>
    <row r="11225" spans="1:1" ht="17" thickTop="1" thickBot="1">
      <c r="A11225" s="6"/>
    </row>
    <row r="11226" spans="1:1" ht="17" thickTop="1" thickBot="1">
      <c r="A11226" s="6"/>
    </row>
    <row r="11227" spans="1:1" ht="17" thickTop="1" thickBot="1">
      <c r="A11227" s="6"/>
    </row>
    <row r="11228" spans="1:1" ht="17" thickTop="1" thickBot="1">
      <c r="A11228" s="6"/>
    </row>
    <row r="11229" spans="1:1" ht="17" thickTop="1" thickBot="1">
      <c r="A11229" s="6"/>
    </row>
    <row r="11230" spans="1:1" ht="17" thickTop="1" thickBot="1">
      <c r="A11230" s="6"/>
    </row>
    <row r="11231" spans="1:1" ht="17" thickTop="1" thickBot="1">
      <c r="A11231" s="6"/>
    </row>
    <row r="11232" spans="1:1" ht="17" thickTop="1" thickBot="1">
      <c r="A11232" s="6"/>
    </row>
    <row r="11233" spans="1:1" ht="17" thickTop="1" thickBot="1">
      <c r="A11233" s="6"/>
    </row>
    <row r="11234" spans="1:1" ht="17" thickTop="1" thickBot="1">
      <c r="A11234" s="6"/>
    </row>
    <row r="11235" spans="1:1" ht="17" thickTop="1" thickBot="1">
      <c r="A11235" s="6"/>
    </row>
    <row r="11236" spans="1:1" ht="17" thickTop="1" thickBot="1">
      <c r="A11236" s="6"/>
    </row>
    <row r="11237" spans="1:1" ht="17" thickTop="1" thickBot="1">
      <c r="A11237" s="6"/>
    </row>
    <row r="11238" spans="1:1" ht="17" thickTop="1" thickBot="1">
      <c r="A11238" s="6"/>
    </row>
    <row r="11239" spans="1:1" ht="17" thickTop="1" thickBot="1">
      <c r="A11239" s="6"/>
    </row>
    <row r="11240" spans="1:1" ht="17" thickTop="1" thickBot="1">
      <c r="A11240" s="6"/>
    </row>
    <row r="11241" spans="1:1" ht="17" thickTop="1" thickBot="1">
      <c r="A11241" s="6"/>
    </row>
    <row r="11242" spans="1:1" ht="17" thickTop="1" thickBot="1">
      <c r="A11242" s="6"/>
    </row>
    <row r="11243" spans="1:1" ht="17" thickTop="1" thickBot="1">
      <c r="A11243" s="6"/>
    </row>
    <row r="11244" spans="1:1" ht="17" thickTop="1" thickBot="1">
      <c r="A11244" s="6"/>
    </row>
    <row r="11245" spans="1:1" ht="17" thickTop="1" thickBot="1">
      <c r="A11245" s="6"/>
    </row>
    <row r="11246" spans="1:1" ht="17" thickTop="1" thickBot="1">
      <c r="A11246" s="6"/>
    </row>
    <row r="11247" spans="1:1" ht="17" thickTop="1" thickBot="1">
      <c r="A11247" s="6"/>
    </row>
    <row r="11248" spans="1:1" ht="17" thickTop="1" thickBot="1">
      <c r="A11248" s="6"/>
    </row>
    <row r="11249" spans="1:1" ht="17" thickTop="1" thickBot="1">
      <c r="A11249" s="6"/>
    </row>
    <row r="11250" spans="1:1" ht="17" thickTop="1" thickBot="1">
      <c r="A11250" s="6"/>
    </row>
    <row r="11251" spans="1:1" ht="17" thickTop="1" thickBot="1">
      <c r="A11251" s="6"/>
    </row>
    <row r="11252" spans="1:1" ht="17" thickTop="1" thickBot="1">
      <c r="A11252" s="6"/>
    </row>
    <row r="11253" spans="1:1" ht="17" thickTop="1" thickBot="1">
      <c r="A11253" s="6"/>
    </row>
    <row r="11254" spans="1:1" ht="17" thickTop="1" thickBot="1">
      <c r="A11254" s="6"/>
    </row>
    <row r="11255" spans="1:1" ht="17" thickTop="1" thickBot="1">
      <c r="A11255" s="6"/>
    </row>
    <row r="11256" spans="1:1" ht="17" thickTop="1" thickBot="1">
      <c r="A11256" s="6"/>
    </row>
    <row r="11257" spans="1:1" ht="17" thickTop="1" thickBot="1">
      <c r="A11257" s="6"/>
    </row>
    <row r="11258" spans="1:1" ht="17" thickTop="1" thickBot="1">
      <c r="A11258" s="6"/>
    </row>
    <row r="11259" spans="1:1" ht="17" thickTop="1" thickBot="1">
      <c r="A11259" s="6"/>
    </row>
    <row r="11260" spans="1:1" ht="17" thickTop="1" thickBot="1">
      <c r="A11260" s="6"/>
    </row>
    <row r="11261" spans="1:1" ht="17" thickTop="1" thickBot="1">
      <c r="A11261" s="6"/>
    </row>
    <row r="11262" spans="1:1" ht="17" thickTop="1" thickBot="1">
      <c r="A11262" s="6"/>
    </row>
    <row r="11263" spans="1:1" ht="17" thickTop="1" thickBot="1">
      <c r="A11263" s="6"/>
    </row>
    <row r="11264" spans="1:1" ht="17" thickTop="1" thickBot="1">
      <c r="A11264" s="6"/>
    </row>
    <row r="11265" spans="1:1" ht="17" thickTop="1" thickBot="1">
      <c r="A11265" s="6"/>
    </row>
    <row r="11266" spans="1:1" ht="17" thickTop="1" thickBot="1">
      <c r="A11266" s="6"/>
    </row>
    <row r="11267" spans="1:1" ht="17" thickTop="1" thickBot="1">
      <c r="A11267" s="6"/>
    </row>
    <row r="11268" spans="1:1" ht="17" thickTop="1" thickBot="1">
      <c r="A11268" s="6"/>
    </row>
    <row r="11269" spans="1:1" ht="17" thickTop="1" thickBot="1">
      <c r="A11269" s="6"/>
    </row>
    <row r="11270" spans="1:1" ht="17" thickTop="1" thickBot="1">
      <c r="A11270" s="6"/>
    </row>
    <row r="11271" spans="1:1" ht="17" thickTop="1" thickBot="1">
      <c r="A11271" s="6"/>
    </row>
    <row r="11272" spans="1:1" ht="17" thickTop="1" thickBot="1">
      <c r="A11272" s="6"/>
    </row>
    <row r="11273" spans="1:1" ht="17" thickTop="1" thickBot="1">
      <c r="A11273" s="6"/>
    </row>
    <row r="11274" spans="1:1" ht="17" thickTop="1" thickBot="1">
      <c r="A11274" s="6"/>
    </row>
    <row r="11275" spans="1:1" ht="17" thickTop="1" thickBot="1">
      <c r="A11275" s="6"/>
    </row>
    <row r="11276" spans="1:1" ht="17" thickTop="1" thickBot="1">
      <c r="A11276" s="6"/>
    </row>
    <row r="11277" spans="1:1" ht="17" thickTop="1" thickBot="1">
      <c r="A11277" s="6"/>
    </row>
    <row r="11278" spans="1:1" ht="17" thickTop="1" thickBot="1">
      <c r="A11278" s="6"/>
    </row>
    <row r="11279" spans="1:1" ht="17" thickTop="1" thickBot="1">
      <c r="A11279" s="6"/>
    </row>
    <row r="11280" spans="1:1" ht="17" thickTop="1" thickBot="1">
      <c r="A11280" s="6"/>
    </row>
    <row r="11281" spans="1:1" ht="17" thickTop="1" thickBot="1">
      <c r="A11281" s="6"/>
    </row>
    <row r="11282" spans="1:1" ht="17" thickTop="1" thickBot="1">
      <c r="A11282" s="6"/>
    </row>
    <row r="11283" spans="1:1" ht="17" thickTop="1" thickBot="1">
      <c r="A11283" s="6"/>
    </row>
    <row r="11284" spans="1:1" ht="17" thickTop="1" thickBot="1">
      <c r="A11284" s="6"/>
    </row>
    <row r="11285" spans="1:1" ht="17" thickTop="1" thickBot="1">
      <c r="A11285" s="6"/>
    </row>
    <row r="11286" spans="1:1" ht="17" thickTop="1" thickBot="1">
      <c r="A11286" s="6"/>
    </row>
    <row r="11287" spans="1:1" ht="17" thickTop="1" thickBot="1">
      <c r="A11287" s="6"/>
    </row>
    <row r="11288" spans="1:1" ht="17" thickTop="1" thickBot="1">
      <c r="A11288" s="6"/>
    </row>
    <row r="11289" spans="1:1" ht="17" thickTop="1" thickBot="1">
      <c r="A11289" s="6"/>
    </row>
    <row r="11290" spans="1:1" ht="17" thickTop="1" thickBot="1">
      <c r="A11290" s="6"/>
    </row>
    <row r="11291" spans="1:1" ht="17" thickTop="1" thickBot="1">
      <c r="A11291" s="6"/>
    </row>
    <row r="11292" spans="1:1" ht="17" thickTop="1" thickBot="1">
      <c r="A11292" s="6"/>
    </row>
    <row r="11293" spans="1:1" ht="17" thickTop="1" thickBot="1">
      <c r="A11293" s="6"/>
    </row>
    <row r="11294" spans="1:1" ht="17" thickTop="1" thickBot="1">
      <c r="A11294" s="6"/>
    </row>
    <row r="11295" spans="1:1" ht="17" thickTop="1" thickBot="1">
      <c r="A11295" s="6"/>
    </row>
    <row r="11296" spans="1:1" ht="17" thickTop="1" thickBot="1">
      <c r="A11296" s="6"/>
    </row>
    <row r="11297" spans="1:1" ht="17" thickTop="1" thickBot="1">
      <c r="A11297" s="6"/>
    </row>
    <row r="11298" spans="1:1" ht="17" thickTop="1" thickBot="1">
      <c r="A11298" s="6"/>
    </row>
    <row r="11299" spans="1:1" ht="17" thickTop="1" thickBot="1">
      <c r="A11299" s="6"/>
    </row>
    <row r="11300" spans="1:1" ht="17" thickTop="1" thickBot="1">
      <c r="A11300" s="6"/>
    </row>
    <row r="11301" spans="1:1" ht="17" thickTop="1" thickBot="1">
      <c r="A11301" s="6"/>
    </row>
    <row r="11302" spans="1:1" ht="17" thickTop="1" thickBot="1">
      <c r="A11302" s="6"/>
    </row>
    <row r="11303" spans="1:1" ht="17" thickTop="1" thickBot="1">
      <c r="A11303" s="6"/>
    </row>
    <row r="11304" spans="1:1" ht="17" thickTop="1" thickBot="1">
      <c r="A11304" s="6"/>
    </row>
    <row r="11305" spans="1:1" ht="17" thickTop="1" thickBot="1">
      <c r="A11305" s="6"/>
    </row>
    <row r="11306" spans="1:1" ht="17" thickTop="1" thickBot="1">
      <c r="A11306" s="6"/>
    </row>
    <row r="11307" spans="1:1" ht="17" thickTop="1" thickBot="1">
      <c r="A11307" s="6"/>
    </row>
    <row r="11308" spans="1:1" ht="17" thickTop="1" thickBot="1">
      <c r="A11308" s="6"/>
    </row>
    <row r="11309" spans="1:1" ht="17" thickTop="1" thickBot="1">
      <c r="A11309" s="6"/>
    </row>
    <row r="11310" spans="1:1" ht="17" thickTop="1" thickBot="1">
      <c r="A11310" s="6"/>
    </row>
    <row r="11311" spans="1:1" ht="17" thickTop="1" thickBot="1">
      <c r="A11311" s="6"/>
    </row>
    <row r="11312" spans="1:1" ht="17" thickTop="1" thickBot="1">
      <c r="A11312" s="6"/>
    </row>
    <row r="11313" spans="1:1" ht="17" thickTop="1" thickBot="1">
      <c r="A11313" s="6"/>
    </row>
    <row r="11314" spans="1:1" ht="17" thickTop="1" thickBot="1">
      <c r="A11314" s="6"/>
    </row>
    <row r="11315" spans="1:1" ht="17" thickTop="1" thickBot="1">
      <c r="A11315" s="6"/>
    </row>
    <row r="11316" spans="1:1" ht="17" thickTop="1" thickBot="1">
      <c r="A11316" s="6"/>
    </row>
    <row r="11317" spans="1:1" ht="17" thickTop="1" thickBot="1">
      <c r="A11317" s="6"/>
    </row>
    <row r="11318" spans="1:1" ht="17" thickTop="1" thickBot="1">
      <c r="A11318" s="6"/>
    </row>
    <row r="11319" spans="1:1" ht="17" thickTop="1" thickBot="1">
      <c r="A11319" s="6"/>
    </row>
    <row r="11320" spans="1:1" ht="17" thickTop="1" thickBot="1">
      <c r="A11320" s="6"/>
    </row>
    <row r="11321" spans="1:1" ht="17" thickTop="1" thickBot="1">
      <c r="A11321" s="6"/>
    </row>
    <row r="11322" spans="1:1" ht="17" thickTop="1" thickBot="1">
      <c r="A11322" s="6"/>
    </row>
    <row r="11323" spans="1:1" ht="17" thickTop="1" thickBot="1">
      <c r="A11323" s="6"/>
    </row>
    <row r="11324" spans="1:1" ht="17" thickTop="1" thickBot="1">
      <c r="A11324" s="6"/>
    </row>
    <row r="11325" spans="1:1" ht="17" thickTop="1" thickBot="1">
      <c r="A11325" s="6"/>
    </row>
    <row r="11326" spans="1:1" ht="17" thickTop="1" thickBot="1">
      <c r="A11326" s="6"/>
    </row>
    <row r="11327" spans="1:1" ht="17" thickTop="1" thickBot="1">
      <c r="A11327" s="6"/>
    </row>
    <row r="11328" spans="1:1" ht="17" thickTop="1" thickBot="1">
      <c r="A11328" s="6"/>
    </row>
    <row r="11329" spans="1:1" ht="17" thickTop="1" thickBot="1">
      <c r="A11329" s="6"/>
    </row>
    <row r="11330" spans="1:1" ht="17" thickTop="1" thickBot="1">
      <c r="A11330" s="6"/>
    </row>
    <row r="11331" spans="1:1" ht="17" thickTop="1" thickBot="1">
      <c r="A11331" s="6"/>
    </row>
    <row r="11332" spans="1:1" ht="17" thickTop="1" thickBot="1">
      <c r="A11332" s="6"/>
    </row>
    <row r="11333" spans="1:1" ht="17" thickTop="1" thickBot="1">
      <c r="A11333" s="6"/>
    </row>
    <row r="11334" spans="1:1" ht="17" thickTop="1" thickBot="1">
      <c r="A11334" s="6"/>
    </row>
    <row r="11335" spans="1:1" ht="17" thickTop="1" thickBot="1">
      <c r="A11335" s="6"/>
    </row>
    <row r="11336" spans="1:1" ht="17" thickTop="1" thickBot="1">
      <c r="A11336" s="6"/>
    </row>
    <row r="11337" spans="1:1" ht="17" thickTop="1" thickBot="1">
      <c r="A11337" s="6"/>
    </row>
    <row r="11338" spans="1:1" ht="17" thickTop="1" thickBot="1">
      <c r="A11338" s="6"/>
    </row>
    <row r="11339" spans="1:1" ht="17" thickTop="1" thickBot="1">
      <c r="A11339" s="6"/>
    </row>
    <row r="11340" spans="1:1" ht="17" thickTop="1" thickBot="1">
      <c r="A11340" s="6"/>
    </row>
    <row r="11341" spans="1:1" ht="17" thickTop="1" thickBot="1">
      <c r="A11341" s="6"/>
    </row>
    <row r="11342" spans="1:1" ht="17" thickTop="1" thickBot="1">
      <c r="A11342" s="6"/>
    </row>
    <row r="11343" spans="1:1" ht="17" thickTop="1" thickBot="1">
      <c r="A11343" s="6"/>
    </row>
    <row r="11344" spans="1:1" ht="17" thickTop="1" thickBot="1">
      <c r="A11344" s="6"/>
    </row>
    <row r="11345" spans="1:1" ht="17" thickTop="1" thickBot="1">
      <c r="A11345" s="6"/>
    </row>
    <row r="11346" spans="1:1" ht="17" thickTop="1" thickBot="1">
      <c r="A11346" s="6"/>
    </row>
    <row r="11347" spans="1:1" ht="17" thickTop="1" thickBot="1">
      <c r="A11347" s="6"/>
    </row>
    <row r="11348" spans="1:1" ht="17" thickTop="1" thickBot="1">
      <c r="A11348" s="6"/>
    </row>
    <row r="11349" spans="1:1" ht="17" thickTop="1" thickBot="1">
      <c r="A11349" s="6"/>
    </row>
    <row r="11350" spans="1:1" ht="17" thickTop="1" thickBot="1">
      <c r="A11350" s="6"/>
    </row>
    <row r="11351" spans="1:1" ht="17" thickTop="1" thickBot="1">
      <c r="A11351" s="6"/>
    </row>
    <row r="11352" spans="1:1" ht="17" thickTop="1" thickBot="1">
      <c r="A11352" s="6"/>
    </row>
    <row r="11353" spans="1:1" ht="17" thickTop="1" thickBot="1">
      <c r="A11353" s="6"/>
    </row>
    <row r="11354" spans="1:1" ht="17" thickTop="1" thickBot="1">
      <c r="A11354" s="6"/>
    </row>
    <row r="11355" spans="1:1" ht="17" thickTop="1" thickBot="1">
      <c r="A11355" s="6"/>
    </row>
    <row r="11356" spans="1:1" ht="17" thickTop="1" thickBot="1">
      <c r="A11356" s="6"/>
    </row>
    <row r="11357" spans="1:1" ht="17" thickTop="1" thickBot="1">
      <c r="A11357" s="6"/>
    </row>
    <row r="11358" spans="1:1" ht="17" thickTop="1" thickBot="1">
      <c r="A11358" s="6"/>
    </row>
    <row r="11359" spans="1:1" ht="17" thickTop="1" thickBot="1">
      <c r="A11359" s="6"/>
    </row>
    <row r="11360" spans="1:1" ht="17" thickTop="1" thickBot="1">
      <c r="A11360" s="6"/>
    </row>
    <row r="11361" spans="1:1" ht="17" thickTop="1" thickBot="1">
      <c r="A11361" s="6"/>
    </row>
    <row r="11362" spans="1:1" ht="17" thickTop="1" thickBot="1">
      <c r="A11362" s="6"/>
    </row>
    <row r="11363" spans="1:1" ht="17" thickTop="1" thickBot="1">
      <c r="A11363" s="6"/>
    </row>
    <row r="11364" spans="1:1" ht="17" thickTop="1" thickBot="1">
      <c r="A11364" s="6"/>
    </row>
    <row r="11365" spans="1:1" ht="17" thickTop="1" thickBot="1">
      <c r="A11365" s="6"/>
    </row>
    <row r="11366" spans="1:1" ht="17" thickTop="1" thickBot="1">
      <c r="A11366" s="6"/>
    </row>
    <row r="11367" spans="1:1" ht="17" thickTop="1" thickBot="1">
      <c r="A11367" s="6"/>
    </row>
    <row r="11368" spans="1:1" ht="17" thickTop="1" thickBot="1">
      <c r="A11368" s="6"/>
    </row>
    <row r="11369" spans="1:1" ht="17" thickTop="1" thickBot="1">
      <c r="A11369" s="6"/>
    </row>
    <row r="11370" spans="1:1" ht="17" thickTop="1" thickBot="1">
      <c r="A11370" s="6"/>
    </row>
    <row r="11371" spans="1:1" ht="17" thickTop="1" thickBot="1">
      <c r="A11371" s="6"/>
    </row>
    <row r="11372" spans="1:1" ht="17" thickTop="1" thickBot="1">
      <c r="A11372" s="6"/>
    </row>
    <row r="11373" spans="1:1" ht="17" thickTop="1" thickBot="1">
      <c r="A11373" s="6"/>
    </row>
    <row r="11374" spans="1:1" ht="17" thickTop="1" thickBot="1">
      <c r="A11374" s="6"/>
    </row>
    <row r="11375" spans="1:1" ht="17" thickTop="1" thickBot="1">
      <c r="A11375" s="6"/>
    </row>
    <row r="11376" spans="1:1" ht="17" thickTop="1" thickBot="1">
      <c r="A11376" s="6"/>
    </row>
    <row r="11377" spans="1:1" ht="17" thickTop="1" thickBot="1">
      <c r="A11377" s="6"/>
    </row>
    <row r="11378" spans="1:1" ht="17" thickTop="1" thickBot="1">
      <c r="A11378" s="6"/>
    </row>
    <row r="11379" spans="1:1" ht="17" thickTop="1" thickBot="1">
      <c r="A11379" s="6"/>
    </row>
    <row r="11380" spans="1:1" ht="17" thickTop="1" thickBot="1">
      <c r="A11380" s="6"/>
    </row>
    <row r="11381" spans="1:1" ht="17" thickTop="1" thickBot="1">
      <c r="A11381" s="6"/>
    </row>
    <row r="11382" spans="1:1" ht="17" thickTop="1" thickBot="1">
      <c r="A11382" s="6"/>
    </row>
    <row r="11383" spans="1:1" ht="17" thickTop="1" thickBot="1">
      <c r="A11383" s="6"/>
    </row>
    <row r="11384" spans="1:1" ht="17" thickTop="1" thickBot="1">
      <c r="A11384" s="6"/>
    </row>
    <row r="11385" spans="1:1" ht="17" thickTop="1" thickBot="1">
      <c r="A11385" s="6"/>
    </row>
    <row r="11386" spans="1:1" ht="17" thickTop="1" thickBot="1">
      <c r="A11386" s="6"/>
    </row>
    <row r="11387" spans="1:1" ht="17" thickTop="1" thickBot="1">
      <c r="A11387" s="6"/>
    </row>
    <row r="11388" spans="1:1" ht="17" thickTop="1" thickBot="1">
      <c r="A11388" s="6"/>
    </row>
    <row r="11389" spans="1:1" ht="17" thickTop="1" thickBot="1">
      <c r="A11389" s="6"/>
    </row>
    <row r="11390" spans="1:1" ht="17" thickTop="1" thickBot="1">
      <c r="A11390" s="6"/>
    </row>
    <row r="11391" spans="1:1" ht="17" thickTop="1" thickBot="1">
      <c r="A11391" s="6"/>
    </row>
    <row r="11392" spans="1:1" ht="17" thickTop="1" thickBot="1">
      <c r="A11392" s="6"/>
    </row>
    <row r="11393" spans="1:1" ht="17" thickTop="1" thickBot="1">
      <c r="A11393" s="6"/>
    </row>
    <row r="11394" spans="1:1" ht="17" thickTop="1" thickBot="1">
      <c r="A11394" s="6"/>
    </row>
    <row r="11395" spans="1:1" ht="17" thickTop="1" thickBot="1">
      <c r="A11395" s="6"/>
    </row>
    <row r="11396" spans="1:1" ht="17" thickTop="1" thickBot="1">
      <c r="A11396" s="6"/>
    </row>
    <row r="11397" spans="1:1" ht="17" thickTop="1" thickBot="1">
      <c r="A11397" s="6"/>
    </row>
    <row r="11398" spans="1:1" ht="17" thickTop="1" thickBot="1">
      <c r="A11398" s="6"/>
    </row>
    <row r="11399" spans="1:1" ht="17" thickTop="1" thickBot="1">
      <c r="A11399" s="6"/>
    </row>
    <row r="11400" spans="1:1" ht="17" thickTop="1" thickBot="1">
      <c r="A11400" s="6"/>
    </row>
    <row r="11401" spans="1:1" ht="17" thickTop="1" thickBot="1">
      <c r="A11401" s="6"/>
    </row>
    <row r="11402" spans="1:1" ht="17" thickTop="1" thickBot="1">
      <c r="A11402" s="6"/>
    </row>
    <row r="11403" spans="1:1" ht="17" thickTop="1" thickBot="1">
      <c r="A11403" s="6"/>
    </row>
    <row r="11404" spans="1:1" ht="17" thickTop="1" thickBot="1">
      <c r="A11404" s="6"/>
    </row>
    <row r="11405" spans="1:1" ht="17" thickTop="1" thickBot="1">
      <c r="A11405" s="6"/>
    </row>
    <row r="11406" spans="1:1" ht="17" thickTop="1" thickBot="1">
      <c r="A11406" s="6"/>
    </row>
    <row r="11407" spans="1:1" ht="17" thickTop="1" thickBot="1">
      <c r="A11407" s="6"/>
    </row>
    <row r="11408" spans="1:1" ht="17" thickTop="1" thickBot="1">
      <c r="A11408" s="6"/>
    </row>
    <row r="11409" spans="1:1" ht="17" thickTop="1" thickBot="1">
      <c r="A11409" s="6"/>
    </row>
    <row r="11410" spans="1:1" ht="17" thickTop="1" thickBot="1">
      <c r="A11410" s="6"/>
    </row>
    <row r="11411" spans="1:1" ht="17" thickTop="1" thickBot="1">
      <c r="A11411" s="6"/>
    </row>
    <row r="11412" spans="1:1" ht="17" thickTop="1" thickBot="1">
      <c r="A11412" s="6"/>
    </row>
    <row r="11413" spans="1:1" ht="17" thickTop="1" thickBot="1">
      <c r="A11413" s="6"/>
    </row>
    <row r="11414" spans="1:1" ht="17" thickTop="1" thickBot="1">
      <c r="A11414" s="6"/>
    </row>
    <row r="11415" spans="1:1" ht="17" thickTop="1" thickBot="1">
      <c r="A11415" s="6"/>
    </row>
    <row r="11416" spans="1:1" ht="17" thickTop="1" thickBot="1">
      <c r="A11416" s="6"/>
    </row>
    <row r="11417" spans="1:1" ht="17" thickTop="1" thickBot="1">
      <c r="A11417" s="6"/>
    </row>
    <row r="11418" spans="1:1" ht="17" thickTop="1" thickBot="1">
      <c r="A11418" s="6"/>
    </row>
    <row r="11419" spans="1:1" ht="17" thickTop="1" thickBot="1">
      <c r="A11419" s="6"/>
    </row>
    <row r="11420" spans="1:1" ht="17" thickTop="1" thickBot="1">
      <c r="A11420" s="6"/>
    </row>
    <row r="11421" spans="1:1" ht="17" thickTop="1" thickBot="1">
      <c r="A11421" s="6"/>
    </row>
    <row r="11422" spans="1:1" ht="17" thickTop="1" thickBot="1">
      <c r="A11422" s="6"/>
    </row>
    <row r="11423" spans="1:1" ht="17" thickTop="1" thickBot="1">
      <c r="A11423" s="6"/>
    </row>
    <row r="11424" spans="1:1" ht="17" thickTop="1" thickBot="1">
      <c r="A11424" s="6"/>
    </row>
    <row r="11425" spans="1:1" ht="17" thickTop="1" thickBot="1">
      <c r="A11425" s="6"/>
    </row>
    <row r="11426" spans="1:1" ht="17" thickTop="1" thickBot="1">
      <c r="A11426" s="6"/>
    </row>
    <row r="11427" spans="1:1" ht="17" thickTop="1" thickBot="1">
      <c r="A11427" s="6"/>
    </row>
    <row r="11428" spans="1:1" ht="17" thickTop="1" thickBot="1">
      <c r="A11428" s="6"/>
    </row>
    <row r="11429" spans="1:1" ht="17" thickTop="1" thickBot="1">
      <c r="A11429" s="6"/>
    </row>
    <row r="11430" spans="1:1" ht="17" thickTop="1" thickBot="1">
      <c r="A11430" s="6"/>
    </row>
    <row r="11431" spans="1:1" ht="17" thickTop="1" thickBot="1">
      <c r="A11431" s="6"/>
    </row>
    <row r="11432" spans="1:1" ht="17" thickTop="1" thickBot="1">
      <c r="A11432" s="6"/>
    </row>
    <row r="11433" spans="1:1" ht="17" thickTop="1" thickBot="1">
      <c r="A11433" s="6"/>
    </row>
    <row r="11434" spans="1:1" ht="17" thickTop="1" thickBot="1">
      <c r="A11434" s="6"/>
    </row>
    <row r="11435" spans="1:1" ht="17" thickTop="1" thickBot="1">
      <c r="A11435" s="6"/>
    </row>
    <row r="11436" spans="1:1" ht="17" thickTop="1" thickBot="1">
      <c r="A11436" s="6"/>
    </row>
    <row r="11437" spans="1:1" ht="17" thickTop="1" thickBot="1">
      <c r="A11437" s="6"/>
    </row>
    <row r="11438" spans="1:1" ht="17" thickTop="1" thickBot="1">
      <c r="A11438" s="6"/>
    </row>
    <row r="11439" spans="1:1" ht="17" thickTop="1" thickBot="1">
      <c r="A11439" s="6"/>
    </row>
    <row r="11440" spans="1:1" ht="17" thickTop="1" thickBot="1">
      <c r="A11440" s="6"/>
    </row>
    <row r="11441" spans="1:1" ht="17" thickTop="1" thickBot="1">
      <c r="A11441" s="6"/>
    </row>
    <row r="11442" spans="1:1" ht="17" thickTop="1" thickBot="1">
      <c r="A11442" s="6"/>
    </row>
    <row r="11443" spans="1:1" ht="17" thickTop="1" thickBot="1">
      <c r="A11443" s="6"/>
    </row>
    <row r="11444" spans="1:1" ht="17" thickTop="1" thickBot="1">
      <c r="A11444" s="6"/>
    </row>
    <row r="11445" spans="1:1" ht="17" thickTop="1" thickBot="1">
      <c r="A11445" s="6"/>
    </row>
    <row r="11446" spans="1:1" ht="17" thickTop="1" thickBot="1">
      <c r="A11446" s="6"/>
    </row>
    <row r="11447" spans="1:1" ht="17" thickTop="1" thickBot="1">
      <c r="A11447" s="6"/>
    </row>
    <row r="11448" spans="1:1" ht="17" thickTop="1" thickBot="1">
      <c r="A11448" s="6"/>
    </row>
    <row r="11449" spans="1:1" ht="17" thickTop="1" thickBot="1">
      <c r="A11449" s="6"/>
    </row>
    <row r="11450" spans="1:1" ht="17" thickTop="1" thickBot="1">
      <c r="A11450" s="6"/>
    </row>
    <row r="11451" spans="1:1" ht="17" thickTop="1" thickBot="1">
      <c r="A11451" s="6"/>
    </row>
    <row r="11452" spans="1:1" ht="17" thickTop="1" thickBot="1">
      <c r="A11452" s="6"/>
    </row>
    <row r="11453" spans="1:1" ht="17" thickTop="1" thickBot="1">
      <c r="A11453" s="6"/>
    </row>
    <row r="11454" spans="1:1" ht="17" thickTop="1" thickBot="1">
      <c r="A11454" s="6"/>
    </row>
    <row r="11455" spans="1:1" ht="17" thickTop="1" thickBot="1">
      <c r="A11455" s="6"/>
    </row>
    <row r="11456" spans="1:1" ht="17" thickTop="1" thickBot="1">
      <c r="A11456" s="6"/>
    </row>
    <row r="11457" spans="1:1" ht="17" thickTop="1" thickBot="1">
      <c r="A11457" s="6"/>
    </row>
    <row r="11458" spans="1:1" ht="17" thickTop="1" thickBot="1">
      <c r="A11458" s="6"/>
    </row>
    <row r="11459" spans="1:1" ht="17" thickTop="1" thickBot="1">
      <c r="A11459" s="6"/>
    </row>
    <row r="11460" spans="1:1" ht="17" thickTop="1" thickBot="1">
      <c r="A11460" s="6"/>
    </row>
    <row r="11461" spans="1:1" ht="17" thickTop="1" thickBot="1">
      <c r="A11461" s="6"/>
    </row>
    <row r="11462" spans="1:1" ht="17" thickTop="1" thickBot="1">
      <c r="A11462" s="6"/>
    </row>
    <row r="11463" spans="1:1" ht="17" thickTop="1" thickBot="1">
      <c r="A11463" s="6"/>
    </row>
    <row r="11464" spans="1:1" ht="17" thickTop="1" thickBot="1">
      <c r="A11464" s="6"/>
    </row>
    <row r="11465" spans="1:1" ht="17" thickTop="1" thickBot="1">
      <c r="A11465" s="6"/>
    </row>
    <row r="11466" spans="1:1" ht="17" thickTop="1" thickBot="1">
      <c r="A11466" s="6"/>
    </row>
    <row r="11467" spans="1:1" ht="17" thickTop="1" thickBot="1">
      <c r="A11467" s="6"/>
    </row>
    <row r="11468" spans="1:1" ht="17" thickTop="1" thickBot="1">
      <c r="A11468" s="6"/>
    </row>
    <row r="11469" spans="1:1" ht="17" thickTop="1" thickBot="1">
      <c r="A11469" s="6"/>
    </row>
    <row r="11470" spans="1:1" ht="17" thickTop="1" thickBot="1">
      <c r="A11470" s="6"/>
    </row>
    <row r="11471" spans="1:1" ht="17" thickTop="1" thickBot="1">
      <c r="A11471" s="6"/>
    </row>
    <row r="11472" spans="1:1" ht="17" thickTop="1" thickBot="1">
      <c r="A11472" s="6"/>
    </row>
    <row r="11473" spans="1:1" ht="17" thickTop="1" thickBot="1">
      <c r="A11473" s="6"/>
    </row>
    <row r="11474" spans="1:1" ht="17" thickTop="1" thickBot="1">
      <c r="A11474" s="6"/>
    </row>
    <row r="11475" spans="1:1" ht="17" thickTop="1" thickBot="1">
      <c r="A11475" s="6"/>
    </row>
    <row r="11476" spans="1:1" ht="17" thickTop="1" thickBot="1">
      <c r="A11476" s="6"/>
    </row>
    <row r="11477" spans="1:1" ht="17" thickTop="1" thickBot="1">
      <c r="A11477" s="6"/>
    </row>
    <row r="11478" spans="1:1" ht="17" thickTop="1" thickBot="1">
      <c r="A11478" s="6"/>
    </row>
    <row r="11479" spans="1:1" ht="17" thickTop="1" thickBot="1">
      <c r="A11479" s="6"/>
    </row>
    <row r="11480" spans="1:1" ht="17" thickTop="1" thickBot="1">
      <c r="A11480" s="6"/>
    </row>
    <row r="11481" spans="1:1" ht="17" thickTop="1" thickBot="1">
      <c r="A11481" s="6"/>
    </row>
    <row r="11482" spans="1:1" ht="17" thickTop="1" thickBot="1">
      <c r="A11482" s="6"/>
    </row>
    <row r="11483" spans="1:1" ht="17" thickTop="1" thickBot="1">
      <c r="A11483" s="6"/>
    </row>
    <row r="11484" spans="1:1" ht="17" thickTop="1" thickBot="1">
      <c r="A11484" s="6"/>
    </row>
    <row r="11485" spans="1:1" ht="17" thickTop="1" thickBot="1">
      <c r="A11485" s="6"/>
    </row>
    <row r="11486" spans="1:1" ht="17" thickTop="1" thickBot="1">
      <c r="A11486" s="6"/>
    </row>
    <row r="11487" spans="1:1" ht="17" thickTop="1" thickBot="1">
      <c r="A11487" s="6"/>
    </row>
    <row r="11488" spans="1:1" ht="17" thickTop="1" thickBot="1">
      <c r="A11488" s="6"/>
    </row>
    <row r="11489" spans="1:1" ht="17" thickTop="1" thickBot="1">
      <c r="A11489" s="6"/>
    </row>
    <row r="11490" spans="1:1" ht="17" thickTop="1" thickBot="1">
      <c r="A11490" s="6"/>
    </row>
    <row r="11491" spans="1:1" ht="17" thickTop="1" thickBot="1">
      <c r="A11491" s="6"/>
    </row>
    <row r="11492" spans="1:1" ht="17" thickTop="1" thickBot="1">
      <c r="A11492" s="6"/>
    </row>
    <row r="11493" spans="1:1" ht="17" thickTop="1" thickBot="1">
      <c r="A11493" s="6"/>
    </row>
    <row r="11494" spans="1:1" ht="17" thickTop="1" thickBot="1">
      <c r="A11494" s="6"/>
    </row>
    <row r="11495" spans="1:1" ht="17" thickTop="1" thickBot="1">
      <c r="A11495" s="6"/>
    </row>
    <row r="11496" spans="1:1" ht="17" thickTop="1" thickBot="1">
      <c r="A11496" s="6"/>
    </row>
    <row r="11497" spans="1:1" ht="17" thickTop="1" thickBot="1">
      <c r="A11497" s="6"/>
    </row>
    <row r="11498" spans="1:1" ht="17" thickTop="1" thickBot="1">
      <c r="A11498" s="6"/>
    </row>
    <row r="11499" spans="1:1" ht="17" thickTop="1" thickBot="1">
      <c r="A11499" s="6"/>
    </row>
    <row r="11500" spans="1:1" ht="17" thickTop="1" thickBot="1">
      <c r="A11500" s="6"/>
    </row>
    <row r="11501" spans="1:1" ht="17" thickTop="1" thickBot="1">
      <c r="A11501" s="6"/>
    </row>
    <row r="11502" spans="1:1" ht="17" thickTop="1" thickBot="1">
      <c r="A11502" s="6"/>
    </row>
    <row r="11503" spans="1:1" ht="17" thickTop="1" thickBot="1">
      <c r="A11503" s="6"/>
    </row>
    <row r="11504" spans="1:1" ht="17" thickTop="1" thickBot="1">
      <c r="A11504" s="6"/>
    </row>
    <row r="11505" spans="1:1" ht="17" thickTop="1" thickBot="1">
      <c r="A11505" s="6"/>
    </row>
    <row r="11506" spans="1:1" ht="17" thickTop="1" thickBot="1">
      <c r="A11506" s="6"/>
    </row>
    <row r="11507" spans="1:1" ht="17" thickTop="1" thickBot="1">
      <c r="A11507" s="6"/>
    </row>
    <row r="11508" spans="1:1" ht="17" thickTop="1" thickBot="1">
      <c r="A11508" s="6"/>
    </row>
    <row r="11509" spans="1:1" ht="17" thickTop="1" thickBot="1">
      <c r="A11509" s="6"/>
    </row>
    <row r="11510" spans="1:1" ht="17" thickTop="1" thickBot="1">
      <c r="A11510" s="6"/>
    </row>
    <row r="11511" spans="1:1" ht="17" thickTop="1" thickBot="1">
      <c r="A11511" s="6"/>
    </row>
    <row r="11512" spans="1:1" ht="17" thickTop="1" thickBot="1">
      <c r="A11512" s="6"/>
    </row>
    <row r="11513" spans="1:1" ht="17" thickTop="1" thickBot="1">
      <c r="A11513" s="6"/>
    </row>
    <row r="11514" spans="1:1" ht="17" thickTop="1" thickBot="1">
      <c r="A11514" s="6"/>
    </row>
    <row r="11515" spans="1:1" ht="17" thickTop="1" thickBot="1">
      <c r="A11515" s="6"/>
    </row>
    <row r="11516" spans="1:1" ht="17" thickTop="1" thickBot="1">
      <c r="A11516" s="6"/>
    </row>
    <row r="11517" spans="1:1" ht="17" thickTop="1" thickBot="1">
      <c r="A11517" s="6"/>
    </row>
    <row r="11518" spans="1:1" ht="17" thickTop="1" thickBot="1">
      <c r="A11518" s="6"/>
    </row>
    <row r="11519" spans="1:1" ht="17" thickTop="1" thickBot="1">
      <c r="A11519" s="6"/>
    </row>
    <row r="11520" spans="1:1" ht="17" thickTop="1" thickBot="1">
      <c r="A11520" s="6"/>
    </row>
    <row r="11521" spans="1:1" ht="17" thickTop="1" thickBot="1">
      <c r="A11521" s="6"/>
    </row>
    <row r="11522" spans="1:1" ht="17" thickTop="1" thickBot="1">
      <c r="A11522" s="6"/>
    </row>
    <row r="11523" spans="1:1" ht="17" thickTop="1" thickBot="1">
      <c r="A11523" s="6"/>
    </row>
    <row r="11524" spans="1:1" ht="17" thickTop="1" thickBot="1">
      <c r="A11524" s="6"/>
    </row>
    <row r="11525" spans="1:1" ht="17" thickTop="1" thickBot="1">
      <c r="A11525" s="6"/>
    </row>
    <row r="11526" spans="1:1" ht="17" thickTop="1" thickBot="1">
      <c r="A11526" s="6"/>
    </row>
    <row r="11527" spans="1:1" ht="17" thickTop="1" thickBot="1">
      <c r="A11527" s="6"/>
    </row>
    <row r="11528" spans="1:1" ht="17" thickTop="1" thickBot="1">
      <c r="A11528" s="6"/>
    </row>
    <row r="11529" spans="1:1" ht="17" thickTop="1" thickBot="1">
      <c r="A11529" s="6"/>
    </row>
    <row r="11530" spans="1:1" ht="17" thickTop="1" thickBot="1">
      <c r="A11530" s="6"/>
    </row>
    <row r="11531" spans="1:1" ht="17" thickTop="1" thickBot="1">
      <c r="A11531" s="6"/>
    </row>
    <row r="11532" spans="1:1" ht="17" thickTop="1" thickBot="1">
      <c r="A11532" s="6"/>
    </row>
    <row r="11533" spans="1:1" ht="17" thickTop="1" thickBot="1">
      <c r="A11533" s="6"/>
    </row>
    <row r="11534" spans="1:1" ht="17" thickTop="1" thickBot="1">
      <c r="A11534" s="6"/>
    </row>
    <row r="11535" spans="1:1" ht="17" thickTop="1" thickBot="1">
      <c r="A11535" s="6"/>
    </row>
    <row r="11536" spans="1:1" ht="17" thickTop="1" thickBot="1">
      <c r="A11536" s="6"/>
    </row>
    <row r="11537" spans="1:1" ht="17" thickTop="1" thickBot="1">
      <c r="A11537" s="6"/>
    </row>
    <row r="11538" spans="1:1" ht="17" thickTop="1" thickBot="1">
      <c r="A11538" s="6"/>
    </row>
    <row r="11539" spans="1:1" ht="17" thickTop="1" thickBot="1">
      <c r="A11539" s="6"/>
    </row>
    <row r="11540" spans="1:1" ht="17" thickTop="1" thickBot="1">
      <c r="A11540" s="6"/>
    </row>
    <row r="11541" spans="1:1" ht="17" thickTop="1" thickBot="1">
      <c r="A11541" s="6"/>
    </row>
    <row r="11542" spans="1:1" ht="17" thickTop="1" thickBot="1">
      <c r="A11542" s="6"/>
    </row>
    <row r="11543" spans="1:1" ht="17" thickTop="1" thickBot="1">
      <c r="A11543" s="6"/>
    </row>
    <row r="11544" spans="1:1" ht="17" thickTop="1" thickBot="1">
      <c r="A11544" s="6"/>
    </row>
    <row r="11545" spans="1:1" ht="17" thickTop="1" thickBot="1">
      <c r="A11545" s="6"/>
    </row>
    <row r="11546" spans="1:1" ht="17" thickTop="1" thickBot="1">
      <c r="A11546" s="6"/>
    </row>
    <row r="11547" spans="1:1" ht="17" thickTop="1" thickBot="1">
      <c r="A11547" s="6"/>
    </row>
    <row r="11548" spans="1:1" ht="17" thickTop="1" thickBot="1">
      <c r="A11548" s="6"/>
    </row>
    <row r="11549" spans="1:1" ht="17" thickTop="1" thickBot="1">
      <c r="A11549" s="6"/>
    </row>
    <row r="11550" spans="1:1" ht="17" thickTop="1" thickBot="1">
      <c r="A11550" s="6"/>
    </row>
    <row r="11551" spans="1:1" ht="17" thickTop="1" thickBot="1">
      <c r="A11551" s="6"/>
    </row>
    <row r="11552" spans="1:1" ht="17" thickTop="1" thickBot="1">
      <c r="A11552" s="6"/>
    </row>
    <row r="11553" spans="1:1" ht="17" thickTop="1" thickBot="1">
      <c r="A11553" s="6"/>
    </row>
    <row r="11554" spans="1:1" ht="17" thickTop="1" thickBot="1">
      <c r="A11554" s="6"/>
    </row>
    <row r="11555" spans="1:1" ht="17" thickTop="1" thickBot="1">
      <c r="A11555" s="6"/>
    </row>
    <row r="11556" spans="1:1" ht="17" thickTop="1" thickBot="1">
      <c r="A11556" s="6"/>
    </row>
    <row r="11557" spans="1:1" ht="17" thickTop="1" thickBot="1">
      <c r="A11557" s="6"/>
    </row>
    <row r="11558" spans="1:1" ht="17" thickTop="1" thickBot="1">
      <c r="A11558" s="6"/>
    </row>
    <row r="11559" spans="1:1" ht="17" thickTop="1" thickBot="1">
      <c r="A11559" s="6"/>
    </row>
    <row r="11560" spans="1:1" ht="17" thickTop="1" thickBot="1">
      <c r="A11560" s="6"/>
    </row>
    <row r="11561" spans="1:1" ht="17" thickTop="1" thickBot="1">
      <c r="A11561" s="6"/>
    </row>
    <row r="11562" spans="1:1" ht="17" thickTop="1" thickBot="1">
      <c r="A11562" s="6"/>
    </row>
    <row r="11563" spans="1:1" ht="17" thickTop="1" thickBot="1">
      <c r="A11563" s="6"/>
    </row>
    <row r="11564" spans="1:1" ht="17" thickTop="1" thickBot="1">
      <c r="A11564" s="6"/>
    </row>
    <row r="11565" spans="1:1" ht="17" thickTop="1" thickBot="1">
      <c r="A11565" s="6"/>
    </row>
    <row r="11566" spans="1:1" ht="17" thickTop="1" thickBot="1">
      <c r="A11566" s="6"/>
    </row>
    <row r="11567" spans="1:1" ht="17" thickTop="1" thickBot="1">
      <c r="A11567" s="6"/>
    </row>
    <row r="11568" spans="1:1" ht="17" thickTop="1" thickBot="1">
      <c r="A11568" s="6"/>
    </row>
    <row r="11569" spans="1:1" ht="17" thickTop="1" thickBot="1">
      <c r="A11569" s="6"/>
    </row>
    <row r="11570" spans="1:1" ht="17" thickTop="1" thickBot="1">
      <c r="A11570" s="6"/>
    </row>
    <row r="11571" spans="1:1" ht="17" thickTop="1" thickBot="1">
      <c r="A11571" s="6"/>
    </row>
    <row r="11572" spans="1:1" ht="17" thickTop="1" thickBot="1">
      <c r="A11572" s="6"/>
    </row>
    <row r="11573" spans="1:1" ht="17" thickTop="1" thickBot="1">
      <c r="A11573" s="6"/>
    </row>
    <row r="11574" spans="1:1" ht="17" thickTop="1" thickBot="1">
      <c r="A11574" s="6"/>
    </row>
    <row r="11575" spans="1:1" ht="17" thickTop="1" thickBot="1">
      <c r="A11575" s="6"/>
    </row>
    <row r="11576" spans="1:1" ht="17" thickTop="1" thickBot="1">
      <c r="A11576" s="6"/>
    </row>
    <row r="11577" spans="1:1" ht="17" thickTop="1" thickBot="1">
      <c r="A11577" s="6"/>
    </row>
    <row r="11578" spans="1:1" ht="17" thickTop="1" thickBot="1">
      <c r="A11578" s="6"/>
    </row>
    <row r="11579" spans="1:1" ht="17" thickTop="1" thickBot="1">
      <c r="A11579" s="6"/>
    </row>
    <row r="11580" spans="1:1" ht="17" thickTop="1" thickBot="1">
      <c r="A11580" s="6"/>
    </row>
    <row r="11581" spans="1:1" ht="17" thickTop="1" thickBot="1">
      <c r="A11581" s="6"/>
    </row>
    <row r="11582" spans="1:1" ht="17" thickTop="1" thickBot="1">
      <c r="A11582" s="6"/>
    </row>
    <row r="11583" spans="1:1" ht="17" thickTop="1" thickBot="1">
      <c r="A11583" s="6"/>
    </row>
    <row r="11584" spans="1:1" ht="17" thickTop="1" thickBot="1">
      <c r="A11584" s="6"/>
    </row>
    <row r="11585" spans="1:1" ht="17" thickTop="1" thickBot="1">
      <c r="A11585" s="6"/>
    </row>
    <row r="11586" spans="1:1" ht="17" thickTop="1" thickBot="1">
      <c r="A11586" s="6"/>
    </row>
    <row r="11587" spans="1:1" ht="17" thickTop="1" thickBot="1">
      <c r="A11587" s="6"/>
    </row>
    <row r="11588" spans="1:1" ht="17" thickTop="1" thickBot="1">
      <c r="A11588" s="6"/>
    </row>
    <row r="11589" spans="1:1" ht="17" thickTop="1" thickBot="1">
      <c r="A11589" s="6"/>
    </row>
    <row r="11590" spans="1:1" ht="17" thickTop="1" thickBot="1">
      <c r="A11590" s="6"/>
    </row>
    <row r="11591" spans="1:1" ht="17" thickTop="1" thickBot="1">
      <c r="A11591" s="6"/>
    </row>
    <row r="11592" spans="1:1" ht="17" thickTop="1" thickBot="1">
      <c r="A11592" s="6"/>
    </row>
    <row r="11593" spans="1:1" ht="17" thickTop="1" thickBot="1">
      <c r="A11593" s="6"/>
    </row>
    <row r="11594" spans="1:1" ht="17" thickTop="1" thickBot="1">
      <c r="A11594" s="6"/>
    </row>
    <row r="11595" spans="1:1" ht="17" thickTop="1" thickBot="1">
      <c r="A11595" s="6"/>
    </row>
    <row r="11596" spans="1:1" ht="17" thickTop="1" thickBot="1">
      <c r="A11596" s="6"/>
    </row>
    <row r="11597" spans="1:1" ht="17" thickTop="1" thickBot="1">
      <c r="A11597" s="6"/>
    </row>
    <row r="11598" spans="1:1" ht="17" thickTop="1" thickBot="1">
      <c r="A11598" s="6"/>
    </row>
    <row r="11599" spans="1:1" ht="17" thickTop="1" thickBot="1">
      <c r="A11599" s="6"/>
    </row>
    <row r="11600" spans="1:1" ht="17" thickTop="1" thickBot="1">
      <c r="A11600" s="6"/>
    </row>
    <row r="11601" spans="1:1" ht="17" thickTop="1" thickBot="1">
      <c r="A11601" s="6"/>
    </row>
    <row r="11602" spans="1:1" ht="17" thickTop="1" thickBot="1">
      <c r="A11602" s="6"/>
    </row>
    <row r="11603" spans="1:1" ht="17" thickTop="1" thickBot="1">
      <c r="A11603" s="6"/>
    </row>
    <row r="11604" spans="1:1" ht="17" thickTop="1" thickBot="1">
      <c r="A11604" s="6"/>
    </row>
    <row r="11605" spans="1:1" ht="17" thickTop="1" thickBot="1">
      <c r="A11605" s="6"/>
    </row>
    <row r="11606" spans="1:1" ht="17" thickTop="1" thickBot="1">
      <c r="A11606" s="6"/>
    </row>
    <row r="11607" spans="1:1" ht="17" thickTop="1" thickBot="1">
      <c r="A11607" s="6"/>
    </row>
    <row r="11608" spans="1:1" ht="17" thickTop="1" thickBot="1">
      <c r="A11608" s="6"/>
    </row>
    <row r="11609" spans="1:1" ht="17" thickTop="1" thickBot="1">
      <c r="A11609" s="6"/>
    </row>
    <row r="11610" spans="1:1" ht="17" thickTop="1" thickBot="1">
      <c r="A11610" s="6"/>
    </row>
    <row r="11611" spans="1:1" ht="17" thickTop="1" thickBot="1">
      <c r="A11611" s="6"/>
    </row>
    <row r="11612" spans="1:1" ht="17" thickTop="1" thickBot="1">
      <c r="A11612" s="6"/>
    </row>
    <row r="11613" spans="1:1" ht="17" thickTop="1" thickBot="1">
      <c r="A11613" s="6"/>
    </row>
    <row r="11614" spans="1:1" ht="17" thickTop="1" thickBot="1">
      <c r="A11614" s="6"/>
    </row>
    <row r="11615" spans="1:1" ht="17" thickTop="1" thickBot="1">
      <c r="A11615" s="6"/>
    </row>
    <row r="11616" spans="1:1" ht="17" thickTop="1" thickBot="1">
      <c r="A11616" s="6"/>
    </row>
    <row r="11617" spans="1:1" ht="17" thickTop="1" thickBot="1">
      <c r="A11617" s="6"/>
    </row>
    <row r="11618" spans="1:1" ht="17" thickTop="1" thickBot="1">
      <c r="A11618" s="6"/>
    </row>
    <row r="11619" spans="1:1" ht="17" thickTop="1" thickBot="1">
      <c r="A11619" s="6"/>
    </row>
    <row r="11620" spans="1:1" ht="17" thickTop="1" thickBot="1">
      <c r="A11620" s="6"/>
    </row>
    <row r="11621" spans="1:1" ht="17" thickTop="1" thickBot="1">
      <c r="A11621" s="6"/>
    </row>
    <row r="11622" spans="1:1" ht="17" thickTop="1" thickBot="1">
      <c r="A11622" s="6"/>
    </row>
    <row r="11623" spans="1:1" ht="17" thickTop="1" thickBot="1">
      <c r="A11623" s="6"/>
    </row>
    <row r="11624" spans="1:1" ht="17" thickTop="1" thickBot="1">
      <c r="A11624" s="6"/>
    </row>
    <row r="11625" spans="1:1" ht="17" thickTop="1" thickBot="1">
      <c r="A11625" s="6"/>
    </row>
    <row r="11626" spans="1:1" ht="17" thickTop="1" thickBot="1">
      <c r="A11626" s="6"/>
    </row>
    <row r="11627" spans="1:1" ht="17" thickTop="1" thickBot="1">
      <c r="A11627" s="6"/>
    </row>
    <row r="11628" spans="1:1" ht="17" thickTop="1" thickBot="1">
      <c r="A11628" s="6"/>
    </row>
    <row r="11629" spans="1:1" ht="17" thickTop="1" thickBot="1">
      <c r="A11629" s="6"/>
    </row>
    <row r="11630" spans="1:1" ht="17" thickTop="1" thickBot="1">
      <c r="A11630" s="6"/>
    </row>
    <row r="11631" spans="1:1" ht="17" thickTop="1" thickBot="1">
      <c r="A11631" s="6"/>
    </row>
    <row r="11632" spans="1:1" ht="17" thickTop="1" thickBot="1">
      <c r="A11632" s="6"/>
    </row>
    <row r="11633" spans="1:1" ht="17" thickTop="1" thickBot="1">
      <c r="A11633" s="6"/>
    </row>
    <row r="11634" spans="1:1" ht="17" thickTop="1" thickBot="1">
      <c r="A11634" s="6"/>
    </row>
    <row r="11635" spans="1:1" ht="17" thickTop="1" thickBot="1">
      <c r="A11635" s="6"/>
    </row>
    <row r="11636" spans="1:1" ht="17" thickTop="1" thickBot="1">
      <c r="A11636" s="6"/>
    </row>
    <row r="11637" spans="1:1" ht="17" thickTop="1" thickBot="1">
      <c r="A11637" s="6"/>
    </row>
    <row r="11638" spans="1:1" ht="17" thickTop="1" thickBot="1">
      <c r="A11638" s="6"/>
    </row>
    <row r="11639" spans="1:1" ht="17" thickTop="1" thickBot="1">
      <c r="A11639" s="6"/>
    </row>
    <row r="11640" spans="1:1" ht="17" thickTop="1" thickBot="1">
      <c r="A11640" s="6"/>
    </row>
    <row r="11641" spans="1:1" ht="17" thickTop="1" thickBot="1">
      <c r="A11641" s="6"/>
    </row>
    <row r="11642" spans="1:1" ht="17" thickTop="1" thickBot="1">
      <c r="A11642" s="6"/>
    </row>
    <row r="11643" spans="1:1" ht="17" thickTop="1" thickBot="1">
      <c r="A11643" s="6"/>
    </row>
    <row r="11644" spans="1:1" ht="17" thickTop="1" thickBot="1">
      <c r="A11644" s="6"/>
    </row>
    <row r="11645" spans="1:1" ht="17" thickTop="1" thickBot="1">
      <c r="A11645" s="6"/>
    </row>
    <row r="11646" spans="1:1" ht="17" thickTop="1" thickBot="1">
      <c r="A11646" s="6"/>
    </row>
    <row r="11647" spans="1:1" ht="17" thickTop="1" thickBot="1">
      <c r="A11647" s="6"/>
    </row>
    <row r="11648" spans="1:1" ht="17" thickTop="1" thickBot="1">
      <c r="A11648" s="6"/>
    </row>
    <row r="11649" spans="1:1" ht="17" thickTop="1" thickBot="1">
      <c r="A11649" s="6"/>
    </row>
    <row r="11650" spans="1:1" ht="17" thickTop="1" thickBot="1">
      <c r="A11650" s="6"/>
    </row>
    <row r="11651" spans="1:1" ht="17" thickTop="1" thickBot="1">
      <c r="A11651" s="6"/>
    </row>
    <row r="11652" spans="1:1" ht="17" thickTop="1" thickBot="1">
      <c r="A11652" s="6"/>
    </row>
    <row r="11653" spans="1:1" ht="17" thickTop="1" thickBot="1">
      <c r="A11653" s="6"/>
    </row>
    <row r="11654" spans="1:1" ht="17" thickTop="1" thickBot="1">
      <c r="A11654" s="6"/>
    </row>
    <row r="11655" spans="1:1" ht="17" thickTop="1" thickBot="1">
      <c r="A11655" s="6"/>
    </row>
    <row r="11656" spans="1:1" ht="17" thickTop="1" thickBot="1">
      <c r="A11656" s="6"/>
    </row>
    <row r="11657" spans="1:1" ht="17" thickTop="1" thickBot="1">
      <c r="A11657" s="6"/>
    </row>
    <row r="11658" spans="1:1" ht="17" thickTop="1" thickBot="1">
      <c r="A11658" s="6"/>
    </row>
    <row r="11659" spans="1:1" ht="17" thickTop="1" thickBot="1">
      <c r="A11659" s="6"/>
    </row>
    <row r="11660" spans="1:1" ht="17" thickTop="1" thickBot="1">
      <c r="A11660" s="6"/>
    </row>
    <row r="11661" spans="1:1" ht="17" thickTop="1" thickBot="1">
      <c r="A11661" s="6"/>
    </row>
    <row r="11662" spans="1:1" ht="17" thickTop="1" thickBot="1">
      <c r="A11662" s="6"/>
    </row>
    <row r="11663" spans="1:1" ht="17" thickTop="1" thickBot="1">
      <c r="A11663" s="6"/>
    </row>
    <row r="11664" spans="1:1" ht="17" thickTop="1" thickBot="1">
      <c r="A11664" s="6"/>
    </row>
    <row r="11665" spans="1:1" ht="17" thickTop="1" thickBot="1">
      <c r="A11665" s="6"/>
    </row>
    <row r="11666" spans="1:1" ht="17" thickTop="1" thickBot="1">
      <c r="A11666" s="6"/>
    </row>
    <row r="11667" spans="1:1" ht="17" thickTop="1" thickBot="1">
      <c r="A11667" s="6"/>
    </row>
    <row r="11668" spans="1:1" ht="17" thickTop="1" thickBot="1">
      <c r="A11668" s="6"/>
    </row>
    <row r="11669" spans="1:1" ht="17" thickTop="1" thickBot="1">
      <c r="A11669" s="6"/>
    </row>
    <row r="11670" spans="1:1" ht="17" thickTop="1" thickBot="1">
      <c r="A11670" s="6"/>
    </row>
    <row r="11671" spans="1:1" ht="17" thickTop="1" thickBot="1">
      <c r="A11671" s="6"/>
    </row>
    <row r="11672" spans="1:1" ht="17" thickTop="1" thickBot="1">
      <c r="A11672" s="6"/>
    </row>
    <row r="11673" spans="1:1" ht="17" thickTop="1" thickBot="1">
      <c r="A11673" s="6"/>
    </row>
    <row r="11674" spans="1:1" ht="17" thickTop="1" thickBot="1">
      <c r="A11674" s="6"/>
    </row>
    <row r="11675" spans="1:1" ht="17" thickTop="1" thickBot="1">
      <c r="A11675" s="6"/>
    </row>
    <row r="11676" spans="1:1" ht="17" thickTop="1" thickBot="1">
      <c r="A11676" s="6"/>
    </row>
    <row r="11677" spans="1:1" ht="17" thickTop="1" thickBot="1">
      <c r="A11677" s="6"/>
    </row>
    <row r="11678" spans="1:1" ht="17" thickTop="1" thickBot="1">
      <c r="A11678" s="6"/>
    </row>
    <row r="11679" spans="1:1" ht="17" thickTop="1" thickBot="1">
      <c r="A11679" s="6"/>
    </row>
    <row r="11680" spans="1:1" ht="17" thickTop="1" thickBot="1">
      <c r="A11680" s="6"/>
    </row>
    <row r="11681" spans="1:1" ht="17" thickTop="1" thickBot="1">
      <c r="A11681" s="6"/>
    </row>
    <row r="11682" spans="1:1" ht="17" thickTop="1" thickBot="1">
      <c r="A11682" s="6"/>
    </row>
    <row r="11683" spans="1:1" ht="17" thickTop="1" thickBot="1">
      <c r="A11683" s="6"/>
    </row>
    <row r="11684" spans="1:1" ht="17" thickTop="1" thickBot="1">
      <c r="A11684" s="6"/>
    </row>
    <row r="11685" spans="1:1" ht="17" thickTop="1" thickBot="1">
      <c r="A11685" s="6"/>
    </row>
    <row r="11686" spans="1:1" ht="17" thickTop="1" thickBot="1">
      <c r="A11686" s="6"/>
    </row>
    <row r="11687" spans="1:1" ht="17" thickTop="1" thickBot="1">
      <c r="A11687" s="6"/>
    </row>
    <row r="11688" spans="1:1" ht="17" thickTop="1" thickBot="1">
      <c r="A11688" s="6"/>
    </row>
    <row r="11689" spans="1:1" ht="17" thickTop="1" thickBot="1">
      <c r="A11689" s="6"/>
    </row>
    <row r="11690" spans="1:1" ht="17" thickTop="1" thickBot="1">
      <c r="A11690" s="6"/>
    </row>
    <row r="11691" spans="1:1" ht="17" thickTop="1" thickBot="1">
      <c r="A11691" s="6"/>
    </row>
    <row r="11692" spans="1:1" ht="17" thickTop="1" thickBot="1">
      <c r="A11692" s="6"/>
    </row>
    <row r="11693" spans="1:1" ht="17" thickTop="1" thickBot="1">
      <c r="A11693" s="6"/>
    </row>
    <row r="11694" spans="1:1" ht="17" thickTop="1" thickBot="1">
      <c r="A11694" s="6"/>
    </row>
    <row r="11695" spans="1:1" ht="17" thickTop="1" thickBot="1">
      <c r="A11695" s="6"/>
    </row>
    <row r="11696" spans="1:1" ht="17" thickTop="1" thickBot="1">
      <c r="A11696" s="6"/>
    </row>
    <row r="11697" spans="1:1" ht="17" thickTop="1" thickBot="1">
      <c r="A11697" s="6"/>
    </row>
    <row r="11698" spans="1:1" ht="17" thickTop="1" thickBot="1">
      <c r="A11698" s="6"/>
    </row>
    <row r="11699" spans="1:1" ht="17" thickTop="1" thickBot="1">
      <c r="A11699" s="6"/>
    </row>
    <row r="11700" spans="1:1" ht="17" thickTop="1" thickBot="1">
      <c r="A11700" s="6"/>
    </row>
    <row r="11701" spans="1:1" ht="17" thickTop="1" thickBot="1">
      <c r="A11701" s="6"/>
    </row>
    <row r="11702" spans="1:1" ht="17" thickTop="1" thickBot="1">
      <c r="A11702" s="6"/>
    </row>
    <row r="11703" spans="1:1" ht="17" thickTop="1" thickBot="1">
      <c r="A11703" s="6"/>
    </row>
    <row r="11704" spans="1:1" ht="17" thickTop="1" thickBot="1">
      <c r="A11704" s="6"/>
    </row>
    <row r="11705" spans="1:1" ht="17" thickTop="1" thickBot="1">
      <c r="A11705" s="6"/>
    </row>
    <row r="11706" spans="1:1" ht="17" thickTop="1" thickBot="1">
      <c r="A11706" s="6"/>
    </row>
    <row r="11707" spans="1:1" ht="17" thickTop="1" thickBot="1">
      <c r="A11707" s="6"/>
    </row>
    <row r="11708" spans="1:1" ht="17" thickTop="1" thickBot="1">
      <c r="A11708" s="6"/>
    </row>
    <row r="11709" spans="1:1" ht="17" thickTop="1" thickBot="1">
      <c r="A11709" s="6"/>
    </row>
    <row r="11710" spans="1:1" ht="17" thickTop="1" thickBot="1">
      <c r="A11710" s="6"/>
    </row>
    <row r="11711" spans="1:1" ht="17" thickTop="1" thickBot="1">
      <c r="A11711" s="6"/>
    </row>
    <row r="11712" spans="1:1" ht="17" thickTop="1" thickBot="1">
      <c r="A11712" s="6"/>
    </row>
    <row r="11713" spans="1:1" ht="17" thickTop="1" thickBot="1">
      <c r="A11713" s="6"/>
    </row>
    <row r="11714" spans="1:1" ht="17" thickTop="1" thickBot="1">
      <c r="A11714" s="6"/>
    </row>
    <row r="11715" spans="1:1" ht="17" thickTop="1" thickBot="1">
      <c r="A11715" s="6"/>
    </row>
    <row r="11716" spans="1:1" ht="17" thickTop="1" thickBot="1">
      <c r="A11716" s="6"/>
    </row>
    <row r="11717" spans="1:1" ht="17" thickTop="1" thickBot="1">
      <c r="A11717" s="6"/>
    </row>
    <row r="11718" spans="1:1" ht="17" thickTop="1" thickBot="1">
      <c r="A11718" s="6"/>
    </row>
    <row r="11719" spans="1:1" ht="17" thickTop="1" thickBot="1">
      <c r="A11719" s="6"/>
    </row>
    <row r="11720" spans="1:1" ht="17" thickTop="1" thickBot="1">
      <c r="A11720" s="6"/>
    </row>
    <row r="11721" spans="1:1" ht="17" thickTop="1" thickBot="1">
      <c r="A11721" s="6"/>
    </row>
    <row r="11722" spans="1:1" ht="17" thickTop="1" thickBot="1">
      <c r="A11722" s="6"/>
    </row>
    <row r="11723" spans="1:1" ht="17" thickTop="1" thickBot="1">
      <c r="A11723" s="6"/>
    </row>
    <row r="11724" spans="1:1" ht="17" thickTop="1" thickBot="1">
      <c r="A11724" s="6"/>
    </row>
    <row r="11725" spans="1:1" ht="17" thickTop="1" thickBot="1">
      <c r="A11725" s="6"/>
    </row>
    <row r="11726" spans="1:1" ht="17" thickTop="1" thickBot="1">
      <c r="A11726" s="6"/>
    </row>
    <row r="11727" spans="1:1" ht="17" thickTop="1" thickBot="1">
      <c r="A11727" s="6"/>
    </row>
    <row r="11728" spans="1:1" ht="17" thickTop="1" thickBot="1">
      <c r="A11728" s="6"/>
    </row>
    <row r="11729" spans="1:1" ht="17" thickTop="1" thickBot="1">
      <c r="A11729" s="6"/>
    </row>
    <row r="11730" spans="1:1" ht="17" thickTop="1" thickBot="1">
      <c r="A11730" s="6"/>
    </row>
    <row r="11731" spans="1:1" ht="17" thickTop="1" thickBot="1">
      <c r="A11731" s="6"/>
    </row>
    <row r="11732" spans="1:1" ht="17" thickTop="1" thickBot="1">
      <c r="A11732" s="6"/>
    </row>
    <row r="11733" spans="1:1" ht="17" thickTop="1" thickBot="1">
      <c r="A11733" s="6"/>
    </row>
    <row r="11734" spans="1:1" ht="17" thickTop="1" thickBot="1">
      <c r="A11734" s="6"/>
    </row>
    <row r="11735" spans="1:1" ht="17" thickTop="1" thickBot="1">
      <c r="A11735" s="6"/>
    </row>
    <row r="11736" spans="1:1" ht="17" thickTop="1" thickBot="1">
      <c r="A11736" s="6"/>
    </row>
    <row r="11737" spans="1:1" ht="17" thickTop="1" thickBot="1">
      <c r="A11737" s="6"/>
    </row>
    <row r="11738" spans="1:1" ht="17" thickTop="1" thickBot="1">
      <c r="A11738" s="6"/>
    </row>
    <row r="11739" spans="1:1" ht="17" thickTop="1" thickBot="1">
      <c r="A11739" s="6"/>
    </row>
    <row r="11740" spans="1:1" ht="17" thickTop="1" thickBot="1">
      <c r="A11740" s="6"/>
    </row>
    <row r="11741" spans="1:1" ht="17" thickTop="1" thickBot="1">
      <c r="A11741" s="6"/>
    </row>
    <row r="11742" spans="1:1" ht="17" thickTop="1" thickBot="1">
      <c r="A11742" s="6"/>
    </row>
    <row r="11743" spans="1:1" ht="17" thickTop="1" thickBot="1">
      <c r="A11743" s="6"/>
    </row>
    <row r="11744" spans="1:1" ht="17" thickTop="1" thickBot="1">
      <c r="A11744" s="6"/>
    </row>
    <row r="11745" spans="1:1" ht="17" thickTop="1" thickBot="1">
      <c r="A11745" s="6"/>
    </row>
    <row r="11746" spans="1:1" ht="17" thickTop="1" thickBot="1">
      <c r="A11746" s="6"/>
    </row>
    <row r="11747" spans="1:1" ht="17" thickTop="1" thickBot="1">
      <c r="A11747" s="6"/>
    </row>
    <row r="11748" spans="1:1" ht="17" thickTop="1" thickBot="1">
      <c r="A11748" s="6"/>
    </row>
    <row r="11749" spans="1:1" ht="17" thickTop="1" thickBot="1">
      <c r="A11749" s="6"/>
    </row>
    <row r="11750" spans="1:1" ht="17" thickTop="1" thickBot="1">
      <c r="A11750" s="6"/>
    </row>
    <row r="11751" spans="1:1" ht="17" thickTop="1" thickBot="1">
      <c r="A11751" s="6"/>
    </row>
    <row r="11752" spans="1:1" ht="17" thickTop="1" thickBot="1">
      <c r="A11752" s="6"/>
    </row>
    <row r="11753" spans="1:1" ht="17" thickTop="1" thickBot="1">
      <c r="A11753" s="6"/>
    </row>
    <row r="11754" spans="1:1" ht="17" thickTop="1" thickBot="1">
      <c r="A11754" s="6"/>
    </row>
    <row r="11755" spans="1:1" ht="17" thickTop="1" thickBot="1">
      <c r="A11755" s="6"/>
    </row>
    <row r="11756" spans="1:1" ht="17" thickTop="1" thickBot="1">
      <c r="A11756" s="6"/>
    </row>
    <row r="11757" spans="1:1" ht="17" thickTop="1" thickBot="1">
      <c r="A11757" s="6"/>
    </row>
    <row r="11758" spans="1:1" ht="17" thickTop="1" thickBot="1">
      <c r="A11758" s="6"/>
    </row>
    <row r="11759" spans="1:1" ht="17" thickTop="1" thickBot="1">
      <c r="A11759" s="6"/>
    </row>
    <row r="11760" spans="1:1" ht="17" thickTop="1" thickBot="1">
      <c r="A11760" s="6"/>
    </row>
    <row r="11761" spans="1:1" ht="17" thickTop="1" thickBot="1">
      <c r="A11761" s="6"/>
    </row>
    <row r="11762" spans="1:1" ht="17" thickTop="1" thickBot="1">
      <c r="A11762" s="6"/>
    </row>
    <row r="11763" spans="1:1" ht="17" thickTop="1" thickBot="1">
      <c r="A11763" s="6"/>
    </row>
    <row r="11764" spans="1:1" ht="17" thickTop="1" thickBot="1">
      <c r="A11764" s="6"/>
    </row>
    <row r="11765" spans="1:1" ht="17" thickTop="1" thickBot="1">
      <c r="A11765" s="6"/>
    </row>
    <row r="11766" spans="1:1" ht="17" thickTop="1" thickBot="1">
      <c r="A11766" s="6"/>
    </row>
    <row r="11767" spans="1:1" ht="17" thickTop="1" thickBot="1">
      <c r="A11767" s="6"/>
    </row>
    <row r="11768" spans="1:1" ht="17" thickTop="1" thickBot="1">
      <c r="A11768" s="6"/>
    </row>
    <row r="11769" spans="1:1" ht="17" thickTop="1" thickBot="1">
      <c r="A11769" s="6"/>
    </row>
    <row r="11770" spans="1:1" ht="17" thickTop="1" thickBot="1">
      <c r="A11770" s="6"/>
    </row>
    <row r="11771" spans="1:1" ht="17" thickTop="1" thickBot="1">
      <c r="A11771" s="6"/>
    </row>
    <row r="11772" spans="1:1" ht="17" thickTop="1" thickBot="1">
      <c r="A11772" s="6"/>
    </row>
    <row r="11773" spans="1:1" ht="17" thickTop="1" thickBot="1">
      <c r="A11773" s="6"/>
    </row>
    <row r="11774" spans="1:1" ht="17" thickTop="1" thickBot="1">
      <c r="A11774" s="6"/>
    </row>
    <row r="11775" spans="1:1" ht="17" thickTop="1" thickBot="1">
      <c r="A11775" s="6"/>
    </row>
    <row r="11776" spans="1:1" ht="17" thickTop="1" thickBot="1">
      <c r="A11776" s="6"/>
    </row>
    <row r="11777" spans="1:1" ht="17" thickTop="1" thickBot="1">
      <c r="A11777" s="6"/>
    </row>
    <row r="11778" spans="1:1" ht="17" thickTop="1" thickBot="1">
      <c r="A11778" s="6"/>
    </row>
    <row r="11779" spans="1:1" ht="17" thickTop="1" thickBot="1">
      <c r="A11779" s="6"/>
    </row>
    <row r="11780" spans="1:1" ht="17" thickTop="1" thickBot="1">
      <c r="A11780" s="6"/>
    </row>
    <row r="11781" spans="1:1" ht="17" thickTop="1" thickBot="1">
      <c r="A11781" s="6"/>
    </row>
    <row r="11782" spans="1:1" ht="17" thickTop="1" thickBot="1">
      <c r="A11782" s="6"/>
    </row>
    <row r="11783" spans="1:1" ht="17" thickTop="1" thickBot="1">
      <c r="A11783" s="6"/>
    </row>
    <row r="11784" spans="1:1" ht="17" thickTop="1" thickBot="1">
      <c r="A11784" s="6"/>
    </row>
    <row r="11785" spans="1:1" ht="17" thickTop="1" thickBot="1">
      <c r="A11785" s="6"/>
    </row>
    <row r="11786" spans="1:1" ht="17" thickTop="1" thickBot="1">
      <c r="A11786" s="6"/>
    </row>
    <row r="11787" spans="1:1" ht="17" thickTop="1" thickBot="1">
      <c r="A11787" s="6"/>
    </row>
    <row r="11788" spans="1:1" ht="17" thickTop="1" thickBot="1">
      <c r="A11788" s="6"/>
    </row>
    <row r="11789" spans="1:1" ht="17" thickTop="1" thickBot="1">
      <c r="A11789" s="6"/>
    </row>
    <row r="11790" spans="1:1" ht="17" thickTop="1" thickBot="1">
      <c r="A11790" s="6"/>
    </row>
    <row r="11791" spans="1:1" ht="17" thickTop="1" thickBot="1">
      <c r="A11791" s="6"/>
    </row>
    <row r="11792" spans="1:1" ht="17" thickTop="1" thickBot="1">
      <c r="A11792" s="6"/>
    </row>
    <row r="11793" spans="1:1" ht="17" thickTop="1" thickBot="1">
      <c r="A11793" s="6"/>
    </row>
    <row r="11794" spans="1:1" ht="17" thickTop="1" thickBot="1">
      <c r="A11794" s="6"/>
    </row>
    <row r="11795" spans="1:1" ht="17" thickTop="1" thickBot="1">
      <c r="A11795" s="6"/>
    </row>
    <row r="11796" spans="1:1" ht="17" thickTop="1" thickBot="1">
      <c r="A11796" s="6"/>
    </row>
    <row r="11797" spans="1:1" ht="17" thickTop="1" thickBot="1">
      <c r="A11797" s="6"/>
    </row>
    <row r="11798" spans="1:1" ht="17" thickTop="1" thickBot="1">
      <c r="A11798" s="6"/>
    </row>
    <row r="11799" spans="1:1" ht="17" thickTop="1" thickBot="1">
      <c r="A11799" s="6"/>
    </row>
    <row r="11800" spans="1:1" ht="17" thickTop="1" thickBot="1">
      <c r="A11800" s="6"/>
    </row>
    <row r="11801" spans="1:1" ht="17" thickTop="1" thickBot="1">
      <c r="A11801" s="6"/>
    </row>
    <row r="11802" spans="1:1" ht="17" thickTop="1" thickBot="1">
      <c r="A11802" s="6"/>
    </row>
    <row r="11803" spans="1:1" ht="17" thickTop="1" thickBot="1">
      <c r="A11803" s="6"/>
    </row>
    <row r="11804" spans="1:1" ht="17" thickTop="1" thickBot="1">
      <c r="A11804" s="6"/>
    </row>
    <row r="11805" spans="1:1" ht="17" thickTop="1" thickBot="1">
      <c r="A11805" s="6"/>
    </row>
    <row r="11806" spans="1:1" ht="17" thickTop="1" thickBot="1">
      <c r="A11806" s="6"/>
    </row>
    <row r="11807" spans="1:1" ht="17" thickTop="1" thickBot="1">
      <c r="A11807" s="6"/>
    </row>
    <row r="11808" spans="1:1" ht="17" thickTop="1" thickBot="1">
      <c r="A11808" s="6"/>
    </row>
    <row r="11809" spans="1:1" ht="17" thickTop="1" thickBot="1">
      <c r="A11809" s="6"/>
    </row>
    <row r="11810" spans="1:1" ht="17" thickTop="1" thickBot="1">
      <c r="A11810" s="6"/>
    </row>
    <row r="11811" spans="1:1" ht="17" thickTop="1" thickBot="1">
      <c r="A11811" s="6"/>
    </row>
    <row r="11812" spans="1:1" ht="17" thickTop="1" thickBot="1">
      <c r="A11812" s="6"/>
    </row>
    <row r="11813" spans="1:1" ht="17" thickTop="1" thickBot="1">
      <c r="A11813" s="6"/>
    </row>
    <row r="11814" spans="1:1" ht="17" thickTop="1" thickBot="1">
      <c r="A11814" s="6"/>
    </row>
    <row r="11815" spans="1:1" ht="17" thickTop="1" thickBot="1">
      <c r="A11815" s="6"/>
    </row>
    <row r="11816" spans="1:1" ht="17" thickTop="1" thickBot="1">
      <c r="A11816" s="6"/>
    </row>
    <row r="11817" spans="1:1" ht="17" thickTop="1" thickBot="1">
      <c r="A11817" s="6"/>
    </row>
    <row r="11818" spans="1:1" ht="17" thickTop="1" thickBot="1">
      <c r="A11818" s="6"/>
    </row>
    <row r="11819" spans="1:1" ht="17" thickTop="1" thickBot="1">
      <c r="A11819" s="6"/>
    </row>
    <row r="11820" spans="1:1" ht="17" thickTop="1" thickBot="1">
      <c r="A11820" s="6"/>
    </row>
    <row r="11821" spans="1:1" ht="17" thickTop="1" thickBot="1">
      <c r="A11821" s="6"/>
    </row>
    <row r="11822" spans="1:1" ht="17" thickTop="1" thickBot="1">
      <c r="A11822" s="6"/>
    </row>
    <row r="11823" spans="1:1" ht="17" thickTop="1" thickBot="1">
      <c r="A11823" s="6"/>
    </row>
    <row r="11824" spans="1:1" ht="17" thickTop="1" thickBot="1">
      <c r="A11824" s="6"/>
    </row>
    <row r="11825" spans="1:1" ht="17" thickTop="1" thickBot="1">
      <c r="A11825" s="6"/>
    </row>
    <row r="11826" spans="1:1" ht="17" thickTop="1" thickBot="1">
      <c r="A11826" s="6"/>
    </row>
    <row r="11827" spans="1:1" ht="17" thickTop="1" thickBot="1">
      <c r="A11827" s="6"/>
    </row>
    <row r="11828" spans="1:1" ht="17" thickTop="1" thickBot="1">
      <c r="A11828" s="6"/>
    </row>
    <row r="11829" spans="1:1" ht="17" thickTop="1" thickBot="1">
      <c r="A11829" s="6"/>
    </row>
    <row r="11830" spans="1:1" ht="17" thickTop="1" thickBot="1">
      <c r="A11830" s="6"/>
    </row>
    <row r="11831" spans="1:1" ht="17" thickTop="1" thickBot="1">
      <c r="A11831" s="6"/>
    </row>
    <row r="11832" spans="1:1" ht="17" thickTop="1" thickBot="1">
      <c r="A11832" s="6"/>
    </row>
    <row r="11833" spans="1:1" ht="17" thickTop="1" thickBot="1">
      <c r="A11833" s="6"/>
    </row>
    <row r="11834" spans="1:1" ht="17" thickTop="1" thickBot="1">
      <c r="A11834" s="6"/>
    </row>
    <row r="11835" spans="1:1" ht="17" thickTop="1" thickBot="1">
      <c r="A11835" s="6"/>
    </row>
    <row r="11836" spans="1:1" ht="17" thickTop="1" thickBot="1">
      <c r="A11836" s="6"/>
    </row>
    <row r="11837" spans="1:1" ht="17" thickTop="1" thickBot="1">
      <c r="A11837" s="6"/>
    </row>
    <row r="11838" spans="1:1" ht="17" thickTop="1" thickBot="1">
      <c r="A11838" s="6"/>
    </row>
    <row r="11839" spans="1:1" ht="17" thickTop="1" thickBot="1">
      <c r="A11839" s="6"/>
    </row>
    <row r="11840" spans="1:1" ht="17" thickTop="1" thickBot="1">
      <c r="A11840" s="6"/>
    </row>
    <row r="11841" spans="1:1" ht="17" thickTop="1" thickBot="1">
      <c r="A11841" s="6"/>
    </row>
    <row r="11842" spans="1:1" ht="17" thickTop="1" thickBot="1">
      <c r="A11842" s="6"/>
    </row>
    <row r="11843" spans="1:1" ht="17" thickTop="1" thickBot="1">
      <c r="A11843" s="6"/>
    </row>
    <row r="11844" spans="1:1" ht="17" thickTop="1" thickBot="1">
      <c r="A11844" s="6"/>
    </row>
    <row r="11845" spans="1:1" ht="17" thickTop="1" thickBot="1">
      <c r="A11845" s="6"/>
    </row>
    <row r="11846" spans="1:1" ht="17" thickTop="1" thickBot="1">
      <c r="A11846" s="6"/>
    </row>
    <row r="11847" spans="1:1" ht="17" thickTop="1" thickBot="1">
      <c r="A11847" s="6"/>
    </row>
    <row r="11848" spans="1:1" ht="17" thickTop="1" thickBot="1">
      <c r="A11848" s="6"/>
    </row>
    <row r="11849" spans="1:1" ht="17" thickTop="1" thickBot="1">
      <c r="A11849" s="6"/>
    </row>
    <row r="11850" spans="1:1" ht="17" thickTop="1" thickBot="1">
      <c r="A11850" s="6"/>
    </row>
    <row r="11851" spans="1:1" ht="17" thickTop="1" thickBot="1">
      <c r="A11851" s="6"/>
    </row>
    <row r="11852" spans="1:1" ht="17" thickTop="1" thickBot="1">
      <c r="A11852" s="6"/>
    </row>
    <row r="11853" spans="1:1" ht="17" thickTop="1" thickBot="1">
      <c r="A11853" s="6"/>
    </row>
    <row r="11854" spans="1:1" ht="17" thickTop="1" thickBot="1">
      <c r="A11854" s="6"/>
    </row>
    <row r="11855" spans="1:1" ht="17" thickTop="1" thickBot="1">
      <c r="A11855" s="6"/>
    </row>
    <row r="11856" spans="1:1" ht="17" thickTop="1" thickBot="1">
      <c r="A11856" s="6"/>
    </row>
    <row r="11857" spans="1:1" ht="17" thickTop="1" thickBot="1">
      <c r="A11857" s="6"/>
    </row>
    <row r="11858" spans="1:1" ht="17" thickTop="1" thickBot="1">
      <c r="A11858" s="6"/>
    </row>
    <row r="11859" spans="1:1" ht="17" thickTop="1" thickBot="1">
      <c r="A11859" s="6"/>
    </row>
    <row r="11860" spans="1:1" ht="17" thickTop="1" thickBot="1">
      <c r="A11860" s="6"/>
    </row>
    <row r="11861" spans="1:1" ht="17" thickTop="1" thickBot="1">
      <c r="A11861" s="6"/>
    </row>
    <row r="11862" spans="1:1" ht="17" thickTop="1" thickBot="1">
      <c r="A11862" s="6"/>
    </row>
    <row r="11863" spans="1:1" ht="17" thickTop="1" thickBot="1">
      <c r="A11863" s="6"/>
    </row>
    <row r="11864" spans="1:1" ht="17" thickTop="1" thickBot="1">
      <c r="A11864" s="6"/>
    </row>
    <row r="11865" spans="1:1" ht="17" thickTop="1" thickBot="1">
      <c r="A11865" s="6"/>
    </row>
    <row r="11866" spans="1:1" ht="17" thickTop="1" thickBot="1">
      <c r="A11866" s="6"/>
    </row>
    <row r="11867" spans="1:1" ht="17" thickTop="1" thickBot="1">
      <c r="A11867" s="6"/>
    </row>
    <row r="11868" spans="1:1" ht="17" thickTop="1" thickBot="1">
      <c r="A11868" s="6"/>
    </row>
    <row r="11869" spans="1:1" ht="17" thickTop="1" thickBot="1">
      <c r="A11869" s="6"/>
    </row>
    <row r="11870" spans="1:1" ht="17" thickTop="1" thickBot="1">
      <c r="A11870" s="6"/>
    </row>
    <row r="11871" spans="1:1" ht="17" thickTop="1" thickBot="1">
      <c r="A11871" s="6"/>
    </row>
    <row r="11872" spans="1:1" ht="17" thickTop="1" thickBot="1">
      <c r="A11872" s="6"/>
    </row>
    <row r="11873" spans="1:1" ht="17" thickTop="1" thickBot="1">
      <c r="A11873" s="6"/>
    </row>
    <row r="11874" spans="1:1" ht="17" thickTop="1" thickBot="1">
      <c r="A11874" s="6"/>
    </row>
    <row r="11875" spans="1:1" ht="17" thickTop="1" thickBot="1">
      <c r="A11875" s="6"/>
    </row>
    <row r="11876" spans="1:1" ht="17" thickTop="1" thickBot="1">
      <c r="A11876" s="6"/>
    </row>
    <row r="11877" spans="1:1" ht="17" thickTop="1" thickBot="1">
      <c r="A11877" s="6"/>
    </row>
    <row r="11878" spans="1:1" ht="17" thickTop="1" thickBot="1">
      <c r="A11878" s="6"/>
    </row>
    <row r="11879" spans="1:1" ht="17" thickTop="1" thickBot="1">
      <c r="A11879" s="6"/>
    </row>
    <row r="11880" spans="1:1" ht="17" thickTop="1" thickBot="1">
      <c r="A11880" s="6"/>
    </row>
    <row r="11881" spans="1:1" ht="17" thickTop="1" thickBot="1">
      <c r="A11881" s="6"/>
    </row>
    <row r="11882" spans="1:1" ht="17" thickTop="1" thickBot="1">
      <c r="A11882" s="6"/>
    </row>
    <row r="11883" spans="1:1" ht="17" thickTop="1" thickBot="1">
      <c r="A11883" s="6"/>
    </row>
    <row r="11884" spans="1:1" ht="17" thickTop="1" thickBot="1">
      <c r="A11884" s="6"/>
    </row>
    <row r="11885" spans="1:1" ht="17" thickTop="1" thickBot="1">
      <c r="A11885" s="6"/>
    </row>
    <row r="11886" spans="1:1" ht="17" thickTop="1" thickBot="1">
      <c r="A11886" s="6"/>
    </row>
    <row r="11887" spans="1:1" ht="17" thickTop="1" thickBot="1">
      <c r="A11887" s="6"/>
    </row>
    <row r="11888" spans="1:1" ht="17" thickTop="1" thickBot="1">
      <c r="A11888" s="6"/>
    </row>
    <row r="11889" spans="1:1" ht="17" thickTop="1" thickBot="1">
      <c r="A11889" s="6"/>
    </row>
    <row r="11890" spans="1:1" ht="17" thickTop="1" thickBot="1">
      <c r="A11890" s="6"/>
    </row>
    <row r="11891" spans="1:1" ht="17" thickTop="1" thickBot="1">
      <c r="A11891" s="6"/>
    </row>
    <row r="11892" spans="1:1" ht="17" thickTop="1" thickBot="1">
      <c r="A11892" s="6"/>
    </row>
    <row r="11893" spans="1:1" ht="17" thickTop="1" thickBot="1">
      <c r="A11893" s="6"/>
    </row>
    <row r="11894" spans="1:1" ht="17" thickTop="1" thickBot="1">
      <c r="A11894" s="6"/>
    </row>
    <row r="11895" spans="1:1" ht="17" thickTop="1" thickBot="1">
      <c r="A11895" s="6"/>
    </row>
    <row r="11896" spans="1:1" ht="17" thickTop="1" thickBot="1">
      <c r="A11896" s="6"/>
    </row>
    <row r="11897" spans="1:1" ht="17" thickTop="1" thickBot="1">
      <c r="A11897" s="6"/>
    </row>
    <row r="11898" spans="1:1" ht="17" thickTop="1" thickBot="1">
      <c r="A11898" s="6"/>
    </row>
    <row r="11899" spans="1:1" ht="17" thickTop="1" thickBot="1">
      <c r="A11899" s="6"/>
    </row>
    <row r="11900" spans="1:1" ht="17" thickTop="1" thickBot="1">
      <c r="A11900" s="6"/>
    </row>
    <row r="11901" spans="1:1" ht="17" thickTop="1" thickBot="1">
      <c r="A11901" s="6"/>
    </row>
    <row r="11902" spans="1:1" ht="17" thickTop="1" thickBot="1">
      <c r="A11902" s="6"/>
    </row>
    <row r="11903" spans="1:1" ht="17" thickTop="1" thickBot="1">
      <c r="A11903" s="6"/>
    </row>
    <row r="11904" spans="1:1" ht="17" thickTop="1" thickBot="1">
      <c r="A11904" s="6"/>
    </row>
    <row r="11905" spans="1:1" ht="17" thickTop="1" thickBot="1">
      <c r="A11905" s="6"/>
    </row>
    <row r="11906" spans="1:1" ht="17" thickTop="1" thickBot="1">
      <c r="A11906" s="6"/>
    </row>
    <row r="11907" spans="1:1" ht="17" thickTop="1" thickBot="1">
      <c r="A11907" s="6"/>
    </row>
    <row r="11908" spans="1:1" ht="17" thickTop="1" thickBot="1">
      <c r="A11908" s="6"/>
    </row>
    <row r="11909" spans="1:1" ht="17" thickTop="1" thickBot="1">
      <c r="A11909" s="6"/>
    </row>
    <row r="11910" spans="1:1" ht="17" thickTop="1" thickBot="1">
      <c r="A11910" s="6"/>
    </row>
    <row r="11911" spans="1:1" ht="17" thickTop="1" thickBot="1">
      <c r="A11911" s="6"/>
    </row>
    <row r="11912" spans="1:1" ht="17" thickTop="1" thickBot="1">
      <c r="A11912" s="6"/>
    </row>
    <row r="11913" spans="1:1" ht="17" thickTop="1" thickBot="1">
      <c r="A11913" s="6"/>
    </row>
    <row r="11914" spans="1:1" ht="17" thickTop="1" thickBot="1">
      <c r="A11914" s="6"/>
    </row>
    <row r="11915" spans="1:1" ht="17" thickTop="1" thickBot="1">
      <c r="A11915" s="6"/>
    </row>
    <row r="11916" spans="1:1" ht="17" thickTop="1" thickBot="1">
      <c r="A11916" s="6"/>
    </row>
    <row r="11917" spans="1:1" ht="17" thickTop="1" thickBot="1">
      <c r="A11917" s="6"/>
    </row>
    <row r="11918" spans="1:1" ht="17" thickTop="1" thickBot="1">
      <c r="A11918" s="6"/>
    </row>
    <row r="11919" spans="1:1" ht="17" thickTop="1" thickBot="1">
      <c r="A11919" s="6"/>
    </row>
    <row r="11920" spans="1:1" ht="17" thickTop="1" thickBot="1">
      <c r="A11920" s="6"/>
    </row>
    <row r="11921" spans="1:1" ht="17" thickTop="1" thickBot="1">
      <c r="A11921" s="6"/>
    </row>
    <row r="11922" spans="1:1" ht="17" thickTop="1" thickBot="1">
      <c r="A11922" s="6"/>
    </row>
    <row r="11923" spans="1:1" ht="17" thickTop="1" thickBot="1">
      <c r="A11923" s="6"/>
    </row>
    <row r="11924" spans="1:1" ht="17" thickTop="1" thickBot="1">
      <c r="A11924" s="6"/>
    </row>
    <row r="11925" spans="1:1" ht="17" thickTop="1" thickBot="1">
      <c r="A11925" s="6"/>
    </row>
    <row r="11926" spans="1:1" ht="17" thickTop="1" thickBot="1">
      <c r="A11926" s="6"/>
    </row>
    <row r="11927" spans="1:1" ht="17" thickTop="1" thickBot="1">
      <c r="A11927" s="6"/>
    </row>
    <row r="11928" spans="1:1" ht="17" thickTop="1" thickBot="1">
      <c r="A11928" s="6"/>
    </row>
    <row r="11929" spans="1:1" ht="17" thickTop="1" thickBot="1">
      <c r="A11929" s="6"/>
    </row>
    <row r="11930" spans="1:1" ht="17" thickTop="1" thickBot="1">
      <c r="A11930" s="6"/>
    </row>
    <row r="11931" spans="1:1" ht="17" thickTop="1" thickBot="1">
      <c r="A11931" s="6"/>
    </row>
    <row r="11932" spans="1:1" ht="17" thickTop="1" thickBot="1">
      <c r="A11932" s="6"/>
    </row>
    <row r="11933" spans="1:1" ht="17" thickTop="1" thickBot="1">
      <c r="A11933" s="6"/>
    </row>
    <row r="11934" spans="1:1" ht="17" thickTop="1" thickBot="1">
      <c r="A11934" s="6"/>
    </row>
    <row r="11935" spans="1:1" ht="17" thickTop="1" thickBot="1">
      <c r="A11935" s="6"/>
    </row>
    <row r="11936" spans="1:1" ht="17" thickTop="1" thickBot="1">
      <c r="A11936" s="6"/>
    </row>
    <row r="11937" spans="1:1" ht="17" thickTop="1" thickBot="1">
      <c r="A11937" s="6"/>
    </row>
    <row r="11938" spans="1:1" ht="17" thickTop="1" thickBot="1">
      <c r="A11938" s="6"/>
    </row>
    <row r="11939" spans="1:1" ht="17" thickTop="1" thickBot="1">
      <c r="A11939" s="6"/>
    </row>
    <row r="11940" spans="1:1" ht="17" thickTop="1" thickBot="1">
      <c r="A11940" s="6"/>
    </row>
    <row r="11941" spans="1:1" ht="17" thickTop="1" thickBot="1">
      <c r="A11941" s="6"/>
    </row>
    <row r="11942" spans="1:1" ht="17" thickTop="1" thickBot="1">
      <c r="A11942" s="6"/>
    </row>
    <row r="11943" spans="1:1" ht="17" thickTop="1" thickBot="1">
      <c r="A11943" s="6"/>
    </row>
    <row r="11944" spans="1:1" ht="17" thickTop="1" thickBot="1">
      <c r="A11944" s="6"/>
    </row>
    <row r="11945" spans="1:1" ht="17" thickTop="1" thickBot="1">
      <c r="A11945" s="6"/>
    </row>
    <row r="11946" spans="1:1" ht="17" thickTop="1" thickBot="1">
      <c r="A11946" s="6"/>
    </row>
    <row r="11947" spans="1:1" ht="17" thickTop="1" thickBot="1">
      <c r="A11947" s="6"/>
    </row>
    <row r="11948" spans="1:1" ht="17" thickTop="1" thickBot="1">
      <c r="A11948" s="6"/>
    </row>
    <row r="11949" spans="1:1" ht="17" thickTop="1" thickBot="1">
      <c r="A11949" s="6"/>
    </row>
    <row r="11950" spans="1:1" ht="17" thickTop="1" thickBot="1">
      <c r="A11950" s="6"/>
    </row>
    <row r="11951" spans="1:1" ht="17" thickTop="1" thickBot="1">
      <c r="A11951" s="6"/>
    </row>
    <row r="11952" spans="1:1" ht="17" thickTop="1" thickBot="1">
      <c r="A11952" s="6"/>
    </row>
    <row r="11953" spans="1:1" ht="17" thickTop="1" thickBot="1">
      <c r="A11953" s="6"/>
    </row>
    <row r="11954" spans="1:1" ht="17" thickTop="1" thickBot="1">
      <c r="A11954" s="6"/>
    </row>
    <row r="11955" spans="1:1" ht="17" thickTop="1" thickBot="1">
      <c r="A11955" s="6"/>
    </row>
    <row r="11956" spans="1:1" ht="17" thickTop="1" thickBot="1">
      <c r="A11956" s="6"/>
    </row>
    <row r="11957" spans="1:1" ht="17" thickTop="1" thickBot="1">
      <c r="A11957" s="6"/>
    </row>
    <row r="11958" spans="1:1" ht="17" thickTop="1" thickBot="1">
      <c r="A11958" s="6"/>
    </row>
    <row r="11959" spans="1:1" ht="17" thickTop="1" thickBot="1">
      <c r="A11959" s="6"/>
    </row>
    <row r="11960" spans="1:1" ht="17" thickTop="1" thickBot="1">
      <c r="A11960" s="6"/>
    </row>
    <row r="11961" spans="1:1" ht="17" thickTop="1" thickBot="1">
      <c r="A11961" s="6"/>
    </row>
    <row r="11962" spans="1:1" ht="17" thickTop="1" thickBot="1">
      <c r="A11962" s="6"/>
    </row>
    <row r="11963" spans="1:1" ht="17" thickTop="1" thickBot="1">
      <c r="A11963" s="6"/>
    </row>
    <row r="11964" spans="1:1" ht="17" thickTop="1" thickBot="1">
      <c r="A11964" s="6"/>
    </row>
    <row r="11965" spans="1:1" ht="17" thickTop="1" thickBot="1">
      <c r="A11965" s="6"/>
    </row>
    <row r="11966" spans="1:1" ht="17" thickTop="1" thickBot="1">
      <c r="A11966" s="6"/>
    </row>
    <row r="11967" spans="1:1" ht="17" thickTop="1" thickBot="1">
      <c r="A11967" s="6"/>
    </row>
    <row r="11968" spans="1:1" ht="17" thickTop="1" thickBot="1">
      <c r="A11968" s="6"/>
    </row>
    <row r="11969" spans="1:1" ht="17" thickTop="1" thickBot="1">
      <c r="A11969" s="6"/>
    </row>
    <row r="11970" spans="1:1" ht="17" thickTop="1" thickBot="1">
      <c r="A11970" s="6"/>
    </row>
    <row r="11971" spans="1:1" ht="17" thickTop="1" thickBot="1">
      <c r="A11971" s="6"/>
    </row>
    <row r="11972" spans="1:1" ht="17" thickTop="1" thickBot="1">
      <c r="A11972" s="6"/>
    </row>
    <row r="11973" spans="1:1" ht="17" thickTop="1" thickBot="1">
      <c r="A11973" s="6"/>
    </row>
    <row r="11974" spans="1:1" ht="17" thickTop="1" thickBot="1">
      <c r="A11974" s="6"/>
    </row>
    <row r="11975" spans="1:1" ht="17" thickTop="1" thickBot="1">
      <c r="A11975" s="6"/>
    </row>
    <row r="11976" spans="1:1" ht="17" thickTop="1" thickBot="1">
      <c r="A11976" s="6"/>
    </row>
    <row r="11977" spans="1:1" ht="17" thickTop="1" thickBot="1">
      <c r="A11977" s="6"/>
    </row>
    <row r="11978" spans="1:1" ht="17" thickTop="1" thickBot="1">
      <c r="A11978" s="6"/>
    </row>
    <row r="11979" spans="1:1" ht="17" thickTop="1" thickBot="1">
      <c r="A11979" s="6"/>
    </row>
    <row r="11980" spans="1:1" ht="17" thickTop="1" thickBot="1">
      <c r="A11980" s="6"/>
    </row>
    <row r="11981" spans="1:1" ht="17" thickTop="1" thickBot="1">
      <c r="A11981" s="6"/>
    </row>
    <row r="11982" spans="1:1" ht="17" thickTop="1" thickBot="1">
      <c r="A11982" s="6"/>
    </row>
    <row r="11983" spans="1:1" ht="17" thickTop="1" thickBot="1">
      <c r="A11983" s="6"/>
    </row>
    <row r="11984" spans="1:1" ht="17" thickTop="1" thickBot="1">
      <c r="A11984" s="6"/>
    </row>
    <row r="11985" spans="1:1" ht="17" thickTop="1" thickBot="1">
      <c r="A11985" s="6"/>
    </row>
    <row r="11986" spans="1:1" ht="17" thickTop="1" thickBot="1">
      <c r="A11986" s="6"/>
    </row>
    <row r="11987" spans="1:1" ht="17" thickTop="1" thickBot="1">
      <c r="A11987" s="6"/>
    </row>
    <row r="11988" spans="1:1" ht="17" thickTop="1" thickBot="1">
      <c r="A11988" s="6"/>
    </row>
    <row r="11989" spans="1:1" ht="17" thickTop="1" thickBot="1">
      <c r="A11989" s="6"/>
    </row>
    <row r="11990" spans="1:1" ht="17" thickTop="1" thickBot="1">
      <c r="A11990" s="6"/>
    </row>
    <row r="11991" spans="1:1" ht="17" thickTop="1" thickBot="1">
      <c r="A11991" s="6"/>
    </row>
    <row r="11992" spans="1:1" ht="17" thickTop="1" thickBot="1">
      <c r="A11992" s="6"/>
    </row>
    <row r="11993" spans="1:1" ht="17" thickTop="1" thickBot="1">
      <c r="A11993" s="6"/>
    </row>
    <row r="11994" spans="1:1" ht="17" thickTop="1" thickBot="1">
      <c r="A11994" s="6"/>
    </row>
    <row r="11995" spans="1:1" ht="17" thickTop="1" thickBot="1">
      <c r="A11995" s="6"/>
    </row>
    <row r="11996" spans="1:1" ht="17" thickTop="1" thickBot="1">
      <c r="A11996" s="6"/>
    </row>
    <row r="11997" spans="1:1" ht="17" thickTop="1" thickBot="1">
      <c r="A11997" s="6"/>
    </row>
    <row r="11998" spans="1:1" ht="17" thickTop="1" thickBot="1">
      <c r="A11998" s="6"/>
    </row>
    <row r="11999" spans="1:1" ht="17" thickTop="1" thickBot="1">
      <c r="A11999" s="6"/>
    </row>
    <row r="12000" spans="1:1" ht="17" thickTop="1" thickBot="1">
      <c r="A12000" s="6"/>
    </row>
    <row r="12001" spans="1:1" ht="17" thickTop="1" thickBot="1">
      <c r="A12001" s="6"/>
    </row>
    <row r="12002" spans="1:1" ht="17" thickTop="1" thickBot="1">
      <c r="A12002" s="6"/>
    </row>
    <row r="12003" spans="1:1" ht="17" thickTop="1" thickBot="1">
      <c r="A12003" s="6"/>
    </row>
    <row r="12004" spans="1:1" ht="17" thickTop="1" thickBot="1">
      <c r="A12004" s="6"/>
    </row>
    <row r="12005" spans="1:1" ht="17" thickTop="1" thickBot="1">
      <c r="A12005" s="6"/>
    </row>
    <row r="12006" spans="1:1" ht="17" thickTop="1" thickBot="1">
      <c r="A12006" s="6"/>
    </row>
    <row r="12007" spans="1:1" ht="17" thickTop="1" thickBot="1">
      <c r="A12007" s="6"/>
    </row>
    <row r="12008" spans="1:1" ht="17" thickTop="1" thickBot="1">
      <c r="A12008" s="6"/>
    </row>
    <row r="12009" spans="1:1" ht="17" thickTop="1" thickBot="1">
      <c r="A12009" s="6"/>
    </row>
    <row r="12010" spans="1:1" ht="17" thickTop="1" thickBot="1">
      <c r="A12010" s="6"/>
    </row>
    <row r="12011" spans="1:1" ht="17" thickTop="1" thickBot="1">
      <c r="A12011" s="6"/>
    </row>
    <row r="12012" spans="1:1" ht="17" thickTop="1" thickBot="1">
      <c r="A12012" s="6"/>
    </row>
    <row r="12013" spans="1:1" ht="17" thickTop="1" thickBot="1">
      <c r="A12013" s="6"/>
    </row>
    <row r="12014" spans="1:1" ht="17" thickTop="1" thickBot="1">
      <c r="A12014" s="6"/>
    </row>
    <row r="12015" spans="1:1" ht="17" thickTop="1" thickBot="1">
      <c r="A12015" s="6"/>
    </row>
    <row r="12016" spans="1:1" ht="17" thickTop="1" thickBot="1">
      <c r="A12016" s="6"/>
    </row>
    <row r="12017" spans="1:1" ht="17" thickTop="1" thickBot="1">
      <c r="A12017" s="6"/>
    </row>
    <row r="12018" spans="1:1" ht="17" thickTop="1" thickBot="1">
      <c r="A12018" s="6"/>
    </row>
    <row r="12019" spans="1:1" ht="17" thickTop="1" thickBot="1">
      <c r="A12019" s="6"/>
    </row>
    <row r="12020" spans="1:1" ht="17" thickTop="1" thickBot="1">
      <c r="A12020" s="6"/>
    </row>
    <row r="12021" spans="1:1" ht="17" thickTop="1" thickBot="1">
      <c r="A12021" s="6"/>
    </row>
    <row r="12022" spans="1:1" ht="17" thickTop="1" thickBot="1">
      <c r="A12022" s="6"/>
    </row>
    <row r="12023" spans="1:1" ht="17" thickTop="1" thickBot="1">
      <c r="A12023" s="6"/>
    </row>
    <row r="12024" spans="1:1" ht="17" thickTop="1" thickBot="1">
      <c r="A12024" s="6"/>
    </row>
    <row r="12025" spans="1:1" ht="17" thickTop="1" thickBot="1">
      <c r="A12025" s="6"/>
    </row>
    <row r="12026" spans="1:1" ht="17" thickTop="1" thickBot="1">
      <c r="A12026" s="6"/>
    </row>
    <row r="12027" spans="1:1" ht="17" thickTop="1" thickBot="1">
      <c r="A12027" s="6"/>
    </row>
    <row r="12028" spans="1:1" ht="17" thickTop="1" thickBot="1">
      <c r="A12028" s="6"/>
    </row>
    <row r="12029" spans="1:1" ht="17" thickTop="1" thickBot="1">
      <c r="A12029" s="6"/>
    </row>
    <row r="12030" spans="1:1" ht="17" thickTop="1" thickBot="1">
      <c r="A12030" s="6"/>
    </row>
    <row r="12031" spans="1:1" ht="17" thickTop="1" thickBot="1">
      <c r="A12031" s="6"/>
    </row>
    <row r="12032" spans="1:1" ht="17" thickTop="1" thickBot="1">
      <c r="A12032" s="6"/>
    </row>
    <row r="12033" spans="1:1" ht="17" thickTop="1" thickBot="1">
      <c r="A12033" s="6"/>
    </row>
    <row r="12034" spans="1:1" ht="17" thickTop="1" thickBot="1">
      <c r="A12034" s="6"/>
    </row>
    <row r="12035" spans="1:1" ht="17" thickTop="1" thickBot="1">
      <c r="A12035" s="6"/>
    </row>
    <row r="12036" spans="1:1" ht="17" thickTop="1" thickBot="1">
      <c r="A12036" s="6"/>
    </row>
    <row r="12037" spans="1:1" ht="17" thickTop="1" thickBot="1">
      <c r="A12037" s="6"/>
    </row>
    <row r="12038" spans="1:1" ht="17" thickTop="1" thickBot="1">
      <c r="A12038" s="6"/>
    </row>
    <row r="12039" spans="1:1" ht="17" thickTop="1" thickBot="1">
      <c r="A12039" s="6"/>
    </row>
    <row r="12040" spans="1:1" ht="17" thickTop="1" thickBot="1">
      <c r="A12040" s="6"/>
    </row>
    <row r="12041" spans="1:1" ht="17" thickTop="1" thickBot="1">
      <c r="A12041" s="6"/>
    </row>
    <row r="12042" spans="1:1" ht="17" thickTop="1" thickBot="1">
      <c r="A12042" s="6"/>
    </row>
    <row r="12043" spans="1:1" ht="17" thickTop="1" thickBot="1">
      <c r="A12043" s="6"/>
    </row>
    <row r="12044" spans="1:1" ht="17" thickTop="1" thickBot="1">
      <c r="A12044" s="6"/>
    </row>
    <row r="12045" spans="1:1" ht="17" thickTop="1" thickBot="1">
      <c r="A12045" s="6"/>
    </row>
    <row r="12046" spans="1:1" ht="17" thickTop="1" thickBot="1">
      <c r="A12046" s="6"/>
    </row>
    <row r="12047" spans="1:1" ht="17" thickTop="1" thickBot="1">
      <c r="A12047" s="6"/>
    </row>
    <row r="12048" spans="1:1" ht="17" thickTop="1" thickBot="1">
      <c r="A12048" s="6"/>
    </row>
    <row r="12049" spans="1:1" ht="17" thickTop="1" thickBot="1">
      <c r="A12049" s="6"/>
    </row>
    <row r="12050" spans="1:1" ht="17" thickTop="1" thickBot="1">
      <c r="A12050" s="6"/>
    </row>
    <row r="12051" spans="1:1" ht="17" thickTop="1" thickBot="1">
      <c r="A12051" s="6"/>
    </row>
    <row r="12052" spans="1:1" ht="17" thickTop="1" thickBot="1">
      <c r="A12052" s="6"/>
    </row>
    <row r="12053" spans="1:1" ht="17" thickTop="1" thickBot="1">
      <c r="A12053" s="6"/>
    </row>
    <row r="12054" spans="1:1" ht="17" thickTop="1" thickBot="1">
      <c r="A12054" s="6"/>
    </row>
    <row r="12055" spans="1:1" ht="17" thickTop="1" thickBot="1">
      <c r="A12055" s="6"/>
    </row>
    <row r="12056" spans="1:1" ht="17" thickTop="1" thickBot="1">
      <c r="A12056" s="6"/>
    </row>
    <row r="12057" spans="1:1" ht="17" thickTop="1" thickBot="1">
      <c r="A12057" s="6"/>
    </row>
    <row r="12058" spans="1:1" ht="17" thickTop="1" thickBot="1">
      <c r="A12058" s="6"/>
    </row>
    <row r="12059" spans="1:1" ht="17" thickTop="1" thickBot="1">
      <c r="A12059" s="6"/>
    </row>
    <row r="12060" spans="1:1" ht="17" thickTop="1" thickBot="1">
      <c r="A12060" s="6"/>
    </row>
    <row r="12061" spans="1:1" ht="17" thickTop="1" thickBot="1">
      <c r="A12061" s="6"/>
    </row>
    <row r="12062" spans="1:1" ht="17" thickTop="1" thickBot="1">
      <c r="A12062" s="6"/>
    </row>
    <row r="12063" spans="1:1" ht="17" thickTop="1" thickBot="1">
      <c r="A12063" s="6"/>
    </row>
    <row r="12064" spans="1:1" ht="17" thickTop="1" thickBot="1">
      <c r="A12064" s="6"/>
    </row>
    <row r="12065" spans="1:1" ht="17" thickTop="1" thickBot="1">
      <c r="A12065" s="6"/>
    </row>
    <row r="12066" spans="1:1" ht="17" thickTop="1" thickBot="1">
      <c r="A12066" s="6"/>
    </row>
    <row r="12067" spans="1:1" ht="17" thickTop="1" thickBot="1">
      <c r="A12067" s="6"/>
    </row>
    <row r="12068" spans="1:1" ht="17" thickTop="1" thickBot="1">
      <c r="A12068" s="6"/>
    </row>
    <row r="12069" spans="1:1" ht="17" thickTop="1" thickBot="1">
      <c r="A12069" s="6"/>
    </row>
    <row r="12070" spans="1:1" ht="17" thickTop="1" thickBot="1">
      <c r="A12070" s="6"/>
    </row>
    <row r="12071" spans="1:1" ht="17" thickTop="1" thickBot="1">
      <c r="A12071" s="6"/>
    </row>
    <row r="12072" spans="1:1" ht="17" thickTop="1" thickBot="1">
      <c r="A12072" s="6"/>
    </row>
    <row r="12073" spans="1:1" ht="17" thickTop="1" thickBot="1">
      <c r="A12073" s="6"/>
    </row>
    <row r="12074" spans="1:1" ht="17" thickTop="1" thickBot="1">
      <c r="A12074" s="6"/>
    </row>
    <row r="12075" spans="1:1" ht="17" thickTop="1" thickBot="1">
      <c r="A12075" s="6"/>
    </row>
    <row r="12076" spans="1:1" ht="17" thickTop="1" thickBot="1">
      <c r="A12076" s="6"/>
    </row>
    <row r="12077" spans="1:1" ht="17" thickTop="1" thickBot="1">
      <c r="A12077" s="6"/>
    </row>
    <row r="12078" spans="1:1" ht="17" thickTop="1" thickBot="1">
      <c r="A12078" s="6"/>
    </row>
    <row r="12079" spans="1:1" ht="17" thickTop="1" thickBot="1">
      <c r="A12079" s="6"/>
    </row>
    <row r="12080" spans="1:1" ht="17" thickTop="1" thickBot="1">
      <c r="A12080" s="6"/>
    </row>
    <row r="12081" spans="1:1" ht="17" thickTop="1" thickBot="1">
      <c r="A12081" s="6"/>
    </row>
    <row r="12082" spans="1:1" ht="17" thickTop="1" thickBot="1">
      <c r="A12082" s="6"/>
    </row>
    <row r="12083" spans="1:1" ht="17" thickTop="1" thickBot="1">
      <c r="A12083" s="6"/>
    </row>
    <row r="12084" spans="1:1" ht="17" thickTop="1" thickBot="1">
      <c r="A12084" s="6"/>
    </row>
    <row r="12085" spans="1:1" ht="17" thickTop="1" thickBot="1">
      <c r="A12085" s="6"/>
    </row>
    <row r="12086" spans="1:1" ht="17" thickTop="1" thickBot="1">
      <c r="A12086" s="6"/>
    </row>
    <row r="12087" spans="1:1" ht="17" thickTop="1" thickBot="1">
      <c r="A12087" s="6"/>
    </row>
    <row r="12088" spans="1:1" ht="17" thickTop="1" thickBot="1">
      <c r="A12088" s="6"/>
    </row>
    <row r="12089" spans="1:1" ht="17" thickTop="1" thickBot="1">
      <c r="A12089" s="6"/>
    </row>
    <row r="12090" spans="1:1" ht="17" thickTop="1" thickBot="1">
      <c r="A12090" s="6"/>
    </row>
    <row r="12091" spans="1:1" ht="17" thickTop="1" thickBot="1">
      <c r="A12091" s="6"/>
    </row>
    <row r="12092" spans="1:1" ht="17" thickTop="1" thickBot="1">
      <c r="A12092" s="6"/>
    </row>
    <row r="12093" spans="1:1" ht="17" thickTop="1" thickBot="1">
      <c r="A12093" s="6"/>
    </row>
    <row r="12094" spans="1:1" ht="17" thickTop="1" thickBot="1">
      <c r="A12094" s="6"/>
    </row>
    <row r="12095" spans="1:1" ht="17" thickTop="1" thickBot="1">
      <c r="A12095" s="6"/>
    </row>
    <row r="12096" spans="1:1" ht="17" thickTop="1" thickBot="1">
      <c r="A12096" s="6"/>
    </row>
    <row r="12097" spans="1:1" ht="17" thickTop="1" thickBot="1">
      <c r="A12097" s="6"/>
    </row>
    <row r="12098" spans="1:1" ht="17" thickTop="1" thickBot="1">
      <c r="A12098" s="6"/>
    </row>
    <row r="12099" spans="1:1" ht="17" thickTop="1" thickBot="1">
      <c r="A12099" s="6"/>
    </row>
    <row r="12100" spans="1:1" ht="17" thickTop="1" thickBot="1">
      <c r="A12100" s="6"/>
    </row>
    <row r="12101" spans="1:1" ht="17" thickTop="1" thickBot="1">
      <c r="A12101" s="6"/>
    </row>
    <row r="12102" spans="1:1" ht="17" thickTop="1" thickBot="1">
      <c r="A12102" s="6"/>
    </row>
    <row r="12103" spans="1:1" ht="17" thickTop="1" thickBot="1">
      <c r="A12103" s="6"/>
    </row>
    <row r="12104" spans="1:1" ht="17" thickTop="1" thickBot="1">
      <c r="A12104" s="6"/>
    </row>
    <row r="12105" spans="1:1" ht="17" thickTop="1" thickBot="1">
      <c r="A12105" s="6"/>
    </row>
    <row r="12106" spans="1:1" ht="17" thickTop="1" thickBot="1">
      <c r="A12106" s="6"/>
    </row>
    <row r="12107" spans="1:1" ht="17" thickTop="1" thickBot="1">
      <c r="A12107" s="6"/>
    </row>
    <row r="12108" spans="1:1" ht="17" thickTop="1" thickBot="1">
      <c r="A12108" s="6"/>
    </row>
    <row r="12109" spans="1:1" ht="17" thickTop="1" thickBot="1">
      <c r="A12109" s="6"/>
    </row>
    <row r="12110" spans="1:1" ht="17" thickTop="1" thickBot="1">
      <c r="A12110" s="6"/>
    </row>
    <row r="12111" spans="1:1" ht="17" thickTop="1" thickBot="1">
      <c r="A12111" s="6"/>
    </row>
    <row r="12112" spans="1:1" ht="17" thickTop="1" thickBot="1">
      <c r="A12112" s="6"/>
    </row>
    <row r="12113" spans="1:1" ht="17" thickTop="1" thickBot="1">
      <c r="A12113" s="6"/>
    </row>
    <row r="12114" spans="1:1" ht="17" thickTop="1" thickBot="1">
      <c r="A12114" s="6"/>
    </row>
    <row r="12115" spans="1:1" ht="17" thickTop="1" thickBot="1">
      <c r="A12115" s="6"/>
    </row>
    <row r="12116" spans="1:1" ht="17" thickTop="1" thickBot="1">
      <c r="A12116" s="6"/>
    </row>
    <row r="12117" spans="1:1" ht="17" thickTop="1" thickBot="1">
      <c r="A12117" s="6"/>
    </row>
    <row r="12118" spans="1:1" ht="17" thickTop="1" thickBot="1">
      <c r="A12118" s="6"/>
    </row>
    <row r="12119" spans="1:1" ht="17" thickTop="1" thickBot="1">
      <c r="A12119" s="6"/>
    </row>
    <row r="12120" spans="1:1" ht="17" thickTop="1" thickBot="1">
      <c r="A12120" s="6"/>
    </row>
    <row r="12121" spans="1:1" ht="17" thickTop="1" thickBot="1">
      <c r="A12121" s="6"/>
    </row>
    <row r="12122" spans="1:1" ht="17" thickTop="1" thickBot="1">
      <c r="A12122" s="6"/>
    </row>
    <row r="12123" spans="1:1" ht="17" thickTop="1" thickBot="1">
      <c r="A12123" s="6"/>
    </row>
    <row r="12124" spans="1:1" ht="17" thickTop="1" thickBot="1">
      <c r="A12124" s="6"/>
    </row>
    <row r="12125" spans="1:1" ht="17" thickTop="1" thickBot="1">
      <c r="A12125" s="6"/>
    </row>
    <row r="12126" spans="1:1" ht="17" thickTop="1" thickBot="1">
      <c r="A12126" s="6"/>
    </row>
    <row r="12127" spans="1:1" ht="17" thickTop="1" thickBot="1">
      <c r="A12127" s="6"/>
    </row>
    <row r="12128" spans="1:1" ht="17" thickTop="1" thickBot="1">
      <c r="A12128" s="6"/>
    </row>
    <row r="12129" spans="1:1" ht="17" thickTop="1" thickBot="1">
      <c r="A12129" s="6"/>
    </row>
    <row r="12130" spans="1:1" ht="17" thickTop="1" thickBot="1">
      <c r="A12130" s="6"/>
    </row>
    <row r="12131" spans="1:1" ht="17" thickTop="1" thickBot="1">
      <c r="A12131" s="6"/>
    </row>
    <row r="12132" spans="1:1" ht="17" thickTop="1" thickBot="1">
      <c r="A12132" s="6"/>
    </row>
    <row r="12133" spans="1:1" ht="17" thickTop="1" thickBot="1">
      <c r="A12133" s="6"/>
    </row>
    <row r="12134" spans="1:1" ht="17" thickTop="1" thickBot="1">
      <c r="A12134" s="6"/>
    </row>
    <row r="12135" spans="1:1" ht="17" thickTop="1" thickBot="1">
      <c r="A12135" s="6"/>
    </row>
    <row r="12136" spans="1:1" ht="17" thickTop="1" thickBot="1">
      <c r="A12136" s="6"/>
    </row>
    <row r="12137" spans="1:1" ht="17" thickTop="1" thickBot="1">
      <c r="A12137" s="6"/>
    </row>
    <row r="12138" spans="1:1" ht="17" thickTop="1" thickBot="1">
      <c r="A12138" s="6"/>
    </row>
    <row r="12139" spans="1:1" ht="17" thickTop="1" thickBot="1">
      <c r="A12139" s="6"/>
    </row>
    <row r="12140" spans="1:1" ht="17" thickTop="1" thickBot="1">
      <c r="A12140" s="6"/>
    </row>
    <row r="12141" spans="1:1" ht="17" thickTop="1" thickBot="1">
      <c r="A12141" s="6"/>
    </row>
    <row r="12142" spans="1:1" ht="17" thickTop="1" thickBot="1">
      <c r="A12142" s="6"/>
    </row>
    <row r="12143" spans="1:1" ht="17" thickTop="1" thickBot="1">
      <c r="A12143" s="6"/>
    </row>
    <row r="12144" spans="1:1" ht="17" thickTop="1" thickBot="1">
      <c r="A12144" s="6"/>
    </row>
    <row r="12145" spans="1:1" ht="17" thickTop="1" thickBot="1">
      <c r="A12145" s="6"/>
    </row>
    <row r="12146" spans="1:1" ht="17" thickTop="1" thickBot="1">
      <c r="A12146" s="6"/>
    </row>
    <row r="12147" spans="1:1" ht="17" thickTop="1" thickBot="1">
      <c r="A12147" s="6"/>
    </row>
    <row r="12148" spans="1:1" ht="17" thickTop="1" thickBot="1">
      <c r="A12148" s="6"/>
    </row>
    <row r="12149" spans="1:1" ht="17" thickTop="1" thickBot="1">
      <c r="A12149" s="6"/>
    </row>
    <row r="12150" spans="1:1" ht="17" thickTop="1" thickBot="1">
      <c r="A12150" s="6"/>
    </row>
    <row r="12151" spans="1:1" ht="17" thickTop="1" thickBot="1">
      <c r="A12151" s="6"/>
    </row>
    <row r="12152" spans="1:1" ht="17" thickTop="1" thickBot="1">
      <c r="A12152" s="6"/>
    </row>
    <row r="12153" spans="1:1" ht="17" thickTop="1" thickBot="1">
      <c r="A12153" s="6"/>
    </row>
    <row r="12154" spans="1:1" ht="17" thickTop="1" thickBot="1">
      <c r="A12154" s="6"/>
    </row>
    <row r="12155" spans="1:1" ht="17" thickTop="1" thickBot="1">
      <c r="A12155" s="6"/>
    </row>
    <row r="12156" spans="1:1" ht="17" thickTop="1" thickBot="1">
      <c r="A12156" s="6"/>
    </row>
    <row r="12157" spans="1:1" ht="17" thickTop="1" thickBot="1">
      <c r="A12157" s="6"/>
    </row>
    <row r="12158" spans="1:1" ht="17" thickTop="1" thickBot="1">
      <c r="A12158" s="6"/>
    </row>
    <row r="12159" spans="1:1" ht="17" thickTop="1" thickBot="1">
      <c r="A12159" s="6"/>
    </row>
    <row r="12160" spans="1:1" ht="17" thickTop="1" thickBot="1">
      <c r="A12160" s="6"/>
    </row>
    <row r="12161" spans="1:1" ht="17" thickTop="1" thickBot="1">
      <c r="A12161" s="6"/>
    </row>
    <row r="12162" spans="1:1" ht="17" thickTop="1" thickBot="1">
      <c r="A12162" s="6"/>
    </row>
    <row r="12163" spans="1:1" ht="17" thickTop="1" thickBot="1">
      <c r="A12163" s="6"/>
    </row>
    <row r="12164" spans="1:1" ht="17" thickTop="1" thickBot="1">
      <c r="A12164" s="6"/>
    </row>
    <row r="12165" spans="1:1" ht="17" thickTop="1" thickBot="1">
      <c r="A12165" s="6"/>
    </row>
    <row r="12166" spans="1:1" ht="17" thickTop="1" thickBot="1">
      <c r="A12166" s="6"/>
    </row>
    <row r="12167" spans="1:1" ht="17" thickTop="1" thickBot="1">
      <c r="A12167" s="6"/>
    </row>
    <row r="12168" spans="1:1" ht="17" thickTop="1" thickBot="1">
      <c r="A12168" s="6"/>
    </row>
    <row r="12169" spans="1:1" ht="17" thickTop="1" thickBot="1">
      <c r="A12169" s="6"/>
    </row>
    <row r="12170" spans="1:1" ht="17" thickTop="1" thickBot="1">
      <c r="A12170" s="6"/>
    </row>
    <row r="12171" spans="1:1" ht="17" thickTop="1" thickBot="1">
      <c r="A12171" s="6"/>
    </row>
    <row r="12172" spans="1:1" ht="17" thickTop="1" thickBot="1">
      <c r="A12172" s="6"/>
    </row>
    <row r="12173" spans="1:1" ht="17" thickTop="1" thickBot="1">
      <c r="A12173" s="6"/>
    </row>
    <row r="12174" spans="1:1" ht="17" thickTop="1" thickBot="1">
      <c r="A12174" s="6"/>
    </row>
    <row r="12175" spans="1:1" ht="17" thickTop="1" thickBot="1">
      <c r="A12175" s="6"/>
    </row>
    <row r="12176" spans="1:1" ht="17" thickTop="1" thickBot="1">
      <c r="A12176" s="6"/>
    </row>
    <row r="12177" spans="1:1" ht="17" thickTop="1" thickBot="1">
      <c r="A12177" s="6"/>
    </row>
    <row r="12178" spans="1:1" ht="17" thickTop="1" thickBot="1">
      <c r="A12178" s="6"/>
    </row>
    <row r="12179" spans="1:1" ht="17" thickTop="1" thickBot="1">
      <c r="A12179" s="6"/>
    </row>
    <row r="12180" spans="1:1" ht="17" thickTop="1" thickBot="1">
      <c r="A12180" s="6"/>
    </row>
    <row r="12181" spans="1:1" ht="17" thickTop="1" thickBot="1">
      <c r="A12181" s="6"/>
    </row>
    <row r="12182" spans="1:1" ht="17" thickTop="1" thickBot="1">
      <c r="A12182" s="6"/>
    </row>
    <row r="12183" spans="1:1" ht="17" thickTop="1" thickBot="1">
      <c r="A12183" s="6"/>
    </row>
    <row r="12184" spans="1:1" ht="17" thickTop="1" thickBot="1">
      <c r="A12184" s="6"/>
    </row>
    <row r="12185" spans="1:1" ht="17" thickTop="1" thickBot="1">
      <c r="A12185" s="6"/>
    </row>
    <row r="12186" spans="1:1" ht="17" thickTop="1" thickBot="1">
      <c r="A12186" s="6"/>
    </row>
    <row r="12187" spans="1:1" ht="17" thickTop="1" thickBot="1">
      <c r="A12187" s="6"/>
    </row>
    <row r="12188" spans="1:1" ht="17" thickTop="1" thickBot="1">
      <c r="A12188" s="6"/>
    </row>
    <row r="12189" spans="1:1" ht="17" thickTop="1" thickBot="1">
      <c r="A12189" s="6"/>
    </row>
    <row r="12190" spans="1:1" ht="17" thickTop="1" thickBot="1">
      <c r="A12190" s="6"/>
    </row>
    <row r="12191" spans="1:1" ht="17" thickTop="1" thickBot="1">
      <c r="A12191" s="6"/>
    </row>
    <row r="12192" spans="1:1" ht="17" thickTop="1" thickBot="1">
      <c r="A12192" s="6"/>
    </row>
    <row r="12193" spans="1:1" ht="17" thickTop="1" thickBot="1">
      <c r="A12193" s="6"/>
    </row>
    <row r="12194" spans="1:1" ht="17" thickTop="1" thickBot="1">
      <c r="A12194" s="6"/>
    </row>
    <row r="12195" spans="1:1" ht="17" thickTop="1" thickBot="1">
      <c r="A12195" s="6"/>
    </row>
    <row r="12196" spans="1:1" ht="17" thickTop="1" thickBot="1">
      <c r="A12196" s="6"/>
    </row>
    <row r="12197" spans="1:1" ht="17" thickTop="1" thickBot="1">
      <c r="A12197" s="6"/>
    </row>
    <row r="12198" spans="1:1" ht="17" thickTop="1" thickBot="1">
      <c r="A12198" s="6"/>
    </row>
    <row r="12199" spans="1:1" ht="17" thickTop="1" thickBot="1">
      <c r="A12199" s="6"/>
    </row>
    <row r="12200" spans="1:1" ht="17" thickTop="1" thickBot="1">
      <c r="A12200" s="6"/>
    </row>
    <row r="12201" spans="1:1" ht="17" thickTop="1" thickBot="1">
      <c r="A12201" s="6"/>
    </row>
    <row r="12202" spans="1:1" ht="17" thickTop="1" thickBot="1">
      <c r="A12202" s="6"/>
    </row>
    <row r="12203" spans="1:1" ht="17" thickTop="1" thickBot="1">
      <c r="A12203" s="6"/>
    </row>
    <row r="12204" spans="1:1" ht="17" thickTop="1" thickBot="1">
      <c r="A12204" s="6"/>
    </row>
    <row r="12205" spans="1:1" ht="17" thickTop="1" thickBot="1">
      <c r="A12205" s="6"/>
    </row>
    <row r="12206" spans="1:1" ht="17" thickTop="1" thickBot="1">
      <c r="A12206" s="6"/>
    </row>
    <row r="12207" spans="1:1" ht="17" thickTop="1" thickBot="1">
      <c r="A12207" s="6"/>
    </row>
    <row r="12208" spans="1:1" ht="17" thickTop="1" thickBot="1">
      <c r="A12208" s="6"/>
    </row>
    <row r="12209" spans="1:1" ht="17" thickTop="1" thickBot="1">
      <c r="A12209" s="6"/>
    </row>
    <row r="12210" spans="1:1" ht="17" thickTop="1" thickBot="1">
      <c r="A12210" s="6"/>
    </row>
    <row r="12211" spans="1:1" ht="17" thickTop="1" thickBot="1">
      <c r="A12211" s="6"/>
    </row>
    <row r="12212" spans="1:1" ht="17" thickTop="1" thickBot="1">
      <c r="A12212" s="6"/>
    </row>
    <row r="12213" spans="1:1" ht="17" thickTop="1" thickBot="1">
      <c r="A12213" s="6"/>
    </row>
    <row r="12214" spans="1:1" ht="17" thickTop="1" thickBot="1">
      <c r="A12214" s="6"/>
    </row>
    <row r="12215" spans="1:1" ht="17" thickTop="1" thickBot="1">
      <c r="A12215" s="6"/>
    </row>
    <row r="12216" spans="1:1" ht="17" thickTop="1" thickBot="1">
      <c r="A12216" s="6"/>
    </row>
    <row r="12217" spans="1:1" ht="17" thickTop="1" thickBot="1">
      <c r="A12217" s="6"/>
    </row>
    <row r="12218" spans="1:1" ht="17" thickTop="1" thickBot="1">
      <c r="A12218" s="6"/>
    </row>
    <row r="12219" spans="1:1" ht="17" thickTop="1" thickBot="1">
      <c r="A12219" s="6"/>
    </row>
    <row r="12220" spans="1:1" ht="17" thickTop="1" thickBot="1">
      <c r="A12220" s="6"/>
    </row>
    <row r="12221" spans="1:1" ht="17" thickTop="1" thickBot="1">
      <c r="A12221" s="6"/>
    </row>
    <row r="12222" spans="1:1" ht="17" thickTop="1" thickBot="1">
      <c r="A12222" s="6"/>
    </row>
    <row r="12223" spans="1:1" ht="17" thickTop="1" thickBot="1">
      <c r="A12223" s="6"/>
    </row>
    <row r="12224" spans="1:1" ht="17" thickTop="1" thickBot="1">
      <c r="A12224" s="6"/>
    </row>
    <row r="12225" spans="1:1" ht="17" thickTop="1" thickBot="1">
      <c r="A12225" s="6"/>
    </row>
    <row r="12226" spans="1:1" ht="17" thickTop="1" thickBot="1">
      <c r="A12226" s="6"/>
    </row>
    <row r="12227" spans="1:1" ht="17" thickTop="1" thickBot="1">
      <c r="A12227" s="6"/>
    </row>
    <row r="12228" spans="1:1" ht="17" thickTop="1" thickBot="1">
      <c r="A12228" s="6"/>
    </row>
    <row r="12229" spans="1:1" ht="17" thickTop="1" thickBot="1">
      <c r="A12229" s="6"/>
    </row>
    <row r="12230" spans="1:1" ht="17" thickTop="1" thickBot="1">
      <c r="A12230" s="6"/>
    </row>
    <row r="12231" spans="1:1" ht="17" thickTop="1" thickBot="1">
      <c r="A12231" s="6"/>
    </row>
    <row r="12232" spans="1:1" ht="17" thickTop="1" thickBot="1">
      <c r="A12232" s="6"/>
    </row>
    <row r="12233" spans="1:1" ht="17" thickTop="1" thickBot="1">
      <c r="A12233" s="6"/>
    </row>
    <row r="12234" spans="1:1" ht="17" thickTop="1" thickBot="1">
      <c r="A12234" s="6"/>
    </row>
    <row r="12235" spans="1:1" ht="17" thickTop="1" thickBot="1">
      <c r="A12235" s="6"/>
    </row>
    <row r="12236" spans="1:1" ht="17" thickTop="1" thickBot="1">
      <c r="A12236" s="6"/>
    </row>
    <row r="12237" spans="1:1" ht="17" thickTop="1" thickBot="1">
      <c r="A12237" s="6"/>
    </row>
    <row r="12238" spans="1:1" ht="17" thickTop="1" thickBot="1">
      <c r="A12238" s="6"/>
    </row>
    <row r="12239" spans="1:1" ht="17" thickTop="1" thickBot="1">
      <c r="A12239" s="6"/>
    </row>
    <row r="12240" spans="1:1" ht="17" thickTop="1" thickBot="1">
      <c r="A12240" s="6"/>
    </row>
    <row r="12241" spans="1:1" ht="17" thickTop="1" thickBot="1">
      <c r="A12241" s="6"/>
    </row>
    <row r="12242" spans="1:1" ht="17" thickTop="1" thickBot="1">
      <c r="A12242" s="6"/>
    </row>
    <row r="12243" spans="1:1" ht="17" thickTop="1" thickBot="1">
      <c r="A12243" s="6"/>
    </row>
    <row r="12244" spans="1:1" ht="17" thickTop="1" thickBot="1">
      <c r="A12244" s="6"/>
    </row>
    <row r="12245" spans="1:1" ht="17" thickTop="1" thickBot="1">
      <c r="A12245" s="6"/>
    </row>
    <row r="12246" spans="1:1" ht="17" thickTop="1" thickBot="1">
      <c r="A12246" s="6"/>
    </row>
    <row r="12247" spans="1:1" ht="17" thickTop="1" thickBot="1">
      <c r="A12247" s="6"/>
    </row>
    <row r="12248" spans="1:1" ht="17" thickTop="1" thickBot="1">
      <c r="A12248" s="6"/>
    </row>
    <row r="12249" spans="1:1" ht="17" thickTop="1" thickBot="1">
      <c r="A12249" s="6"/>
    </row>
    <row r="12250" spans="1:1" ht="17" thickTop="1" thickBot="1">
      <c r="A12250" s="6"/>
    </row>
    <row r="12251" spans="1:1" ht="17" thickTop="1" thickBot="1">
      <c r="A12251" s="6"/>
    </row>
    <row r="12252" spans="1:1" ht="17" thickTop="1" thickBot="1">
      <c r="A12252" s="6"/>
    </row>
    <row r="12253" spans="1:1" ht="17" thickTop="1" thickBot="1">
      <c r="A12253" s="6"/>
    </row>
    <row r="12254" spans="1:1" ht="17" thickTop="1" thickBot="1">
      <c r="A12254" s="6"/>
    </row>
    <row r="12255" spans="1:1" ht="17" thickTop="1" thickBot="1">
      <c r="A12255" s="6"/>
    </row>
    <row r="12256" spans="1:1" ht="17" thickTop="1" thickBot="1">
      <c r="A12256" s="6"/>
    </row>
    <row r="12257" spans="1:1" ht="17" thickTop="1" thickBot="1">
      <c r="A12257" s="6"/>
    </row>
    <row r="12258" spans="1:1" ht="17" thickTop="1" thickBot="1">
      <c r="A12258" s="6"/>
    </row>
    <row r="12259" spans="1:1" ht="17" thickTop="1" thickBot="1">
      <c r="A12259" s="6"/>
    </row>
    <row r="12260" spans="1:1" ht="17" thickTop="1" thickBot="1">
      <c r="A12260" s="6"/>
    </row>
    <row r="12261" spans="1:1" ht="17" thickTop="1" thickBot="1">
      <c r="A12261" s="6"/>
    </row>
    <row r="12262" spans="1:1" ht="17" thickTop="1" thickBot="1">
      <c r="A12262" s="6"/>
    </row>
    <row r="12263" spans="1:1" ht="17" thickTop="1" thickBot="1">
      <c r="A12263" s="6"/>
    </row>
    <row r="12264" spans="1:1" ht="17" thickTop="1" thickBot="1">
      <c r="A12264" s="6"/>
    </row>
    <row r="12265" spans="1:1" ht="17" thickTop="1" thickBot="1">
      <c r="A12265" s="6"/>
    </row>
    <row r="12266" spans="1:1" ht="17" thickTop="1" thickBot="1">
      <c r="A12266" s="6"/>
    </row>
    <row r="12267" spans="1:1" ht="17" thickTop="1" thickBot="1">
      <c r="A12267" s="6"/>
    </row>
    <row r="12268" spans="1:1" ht="17" thickTop="1" thickBot="1">
      <c r="A12268" s="6"/>
    </row>
    <row r="12269" spans="1:1" ht="17" thickTop="1" thickBot="1">
      <c r="A12269" s="6"/>
    </row>
    <row r="12270" spans="1:1" ht="17" thickTop="1" thickBot="1">
      <c r="A12270" s="6"/>
    </row>
    <row r="12271" spans="1:1" ht="17" thickTop="1" thickBot="1">
      <c r="A12271" s="6"/>
    </row>
    <row r="12272" spans="1:1" ht="17" thickTop="1" thickBot="1">
      <c r="A12272" s="6"/>
    </row>
    <row r="12273" spans="1:1" ht="17" thickTop="1" thickBot="1">
      <c r="A12273" s="6"/>
    </row>
    <row r="12274" spans="1:1" ht="17" thickTop="1" thickBot="1">
      <c r="A12274" s="6"/>
    </row>
    <row r="12275" spans="1:1" ht="17" thickTop="1" thickBot="1">
      <c r="A12275" s="6"/>
    </row>
    <row r="12276" spans="1:1" ht="17" thickTop="1" thickBot="1">
      <c r="A12276" s="6"/>
    </row>
    <row r="12277" spans="1:1" ht="17" thickTop="1" thickBot="1">
      <c r="A12277" s="6"/>
    </row>
    <row r="12278" spans="1:1" ht="17" thickTop="1" thickBot="1">
      <c r="A12278" s="6"/>
    </row>
    <row r="12279" spans="1:1" ht="17" thickTop="1" thickBot="1">
      <c r="A12279" s="6"/>
    </row>
    <row r="12280" spans="1:1" ht="17" thickTop="1" thickBot="1">
      <c r="A12280" s="6"/>
    </row>
    <row r="12281" spans="1:1" ht="17" thickTop="1" thickBot="1">
      <c r="A12281" s="6"/>
    </row>
    <row r="12282" spans="1:1" ht="17" thickTop="1" thickBot="1">
      <c r="A12282" s="6"/>
    </row>
    <row r="12283" spans="1:1" ht="17" thickTop="1" thickBot="1">
      <c r="A12283" s="6"/>
    </row>
    <row r="12284" spans="1:1" ht="17" thickTop="1" thickBot="1">
      <c r="A12284" s="6"/>
    </row>
    <row r="12285" spans="1:1" ht="17" thickTop="1" thickBot="1">
      <c r="A12285" s="6"/>
    </row>
    <row r="12286" spans="1:1" ht="17" thickTop="1" thickBot="1">
      <c r="A12286" s="6"/>
    </row>
    <row r="12287" spans="1:1" ht="17" thickTop="1" thickBot="1">
      <c r="A12287" s="6"/>
    </row>
    <row r="12288" spans="1:1" ht="17" thickTop="1" thickBot="1">
      <c r="A12288" s="6"/>
    </row>
    <row r="12289" spans="1:1" ht="17" thickTop="1" thickBot="1">
      <c r="A12289" s="6"/>
    </row>
    <row r="12290" spans="1:1" ht="17" thickTop="1" thickBot="1">
      <c r="A12290" s="6"/>
    </row>
    <row r="12291" spans="1:1" ht="17" thickTop="1" thickBot="1">
      <c r="A12291" s="6"/>
    </row>
    <row r="12292" spans="1:1" ht="17" thickTop="1" thickBot="1">
      <c r="A12292" s="6"/>
    </row>
    <row r="12293" spans="1:1" ht="17" thickTop="1" thickBot="1">
      <c r="A12293" s="6"/>
    </row>
    <row r="12294" spans="1:1" ht="17" thickTop="1" thickBot="1">
      <c r="A12294" s="6"/>
    </row>
    <row r="12295" spans="1:1" ht="17" thickTop="1" thickBot="1">
      <c r="A12295" s="6"/>
    </row>
    <row r="12296" spans="1:1" ht="17" thickTop="1" thickBot="1">
      <c r="A12296" s="6"/>
    </row>
    <row r="12297" spans="1:1" ht="17" thickTop="1" thickBot="1">
      <c r="A12297" s="6"/>
    </row>
    <row r="12298" spans="1:1" ht="17" thickTop="1" thickBot="1">
      <c r="A12298" s="6"/>
    </row>
    <row r="12299" spans="1:1" ht="17" thickTop="1" thickBot="1">
      <c r="A12299" s="6"/>
    </row>
    <row r="12300" spans="1:1" ht="17" thickTop="1" thickBot="1">
      <c r="A12300" s="6"/>
    </row>
    <row r="12301" spans="1:1" ht="17" thickTop="1" thickBot="1">
      <c r="A12301" s="6"/>
    </row>
    <row r="12302" spans="1:1" ht="17" thickTop="1" thickBot="1">
      <c r="A12302" s="6"/>
    </row>
    <row r="12303" spans="1:1" ht="17" thickTop="1" thickBot="1">
      <c r="A12303" s="6"/>
    </row>
    <row r="12304" spans="1:1" ht="17" thickTop="1" thickBot="1">
      <c r="A12304" s="6"/>
    </row>
    <row r="12305" spans="1:1" ht="17" thickTop="1" thickBot="1">
      <c r="A12305" s="6"/>
    </row>
    <row r="12306" spans="1:1" ht="17" thickTop="1" thickBot="1">
      <c r="A12306" s="6"/>
    </row>
    <row r="12307" spans="1:1" ht="17" thickTop="1" thickBot="1">
      <c r="A12307" s="6"/>
    </row>
    <row r="12308" spans="1:1" ht="17" thickTop="1" thickBot="1">
      <c r="A12308" s="6"/>
    </row>
    <row r="12309" spans="1:1" ht="17" thickTop="1" thickBot="1">
      <c r="A12309" s="6"/>
    </row>
    <row r="12310" spans="1:1" ht="17" thickTop="1" thickBot="1">
      <c r="A12310" s="6"/>
    </row>
    <row r="12311" spans="1:1" ht="17" thickTop="1" thickBot="1">
      <c r="A12311" s="6"/>
    </row>
    <row r="12312" spans="1:1" ht="17" thickTop="1" thickBot="1">
      <c r="A12312" s="6"/>
    </row>
    <row r="12313" spans="1:1" ht="17" thickTop="1" thickBot="1">
      <c r="A12313" s="6"/>
    </row>
    <row r="12314" spans="1:1" ht="17" thickTop="1" thickBot="1">
      <c r="A12314" s="6"/>
    </row>
    <row r="12315" spans="1:1" ht="17" thickTop="1" thickBot="1">
      <c r="A12315" s="6"/>
    </row>
    <row r="12316" spans="1:1" ht="17" thickTop="1" thickBot="1">
      <c r="A12316" s="6"/>
    </row>
    <row r="12317" spans="1:1" ht="17" thickTop="1" thickBot="1">
      <c r="A12317" s="6"/>
    </row>
    <row r="12318" spans="1:1" ht="17" thickTop="1" thickBot="1">
      <c r="A12318" s="6"/>
    </row>
    <row r="12319" spans="1:1" ht="17" thickTop="1" thickBot="1">
      <c r="A12319" s="6"/>
    </row>
    <row r="12320" spans="1:1" ht="17" thickTop="1" thickBot="1">
      <c r="A12320" s="6"/>
    </row>
    <row r="12321" spans="1:1" ht="17" thickTop="1" thickBot="1">
      <c r="A12321" s="6"/>
    </row>
    <row r="12322" spans="1:1" ht="17" thickTop="1" thickBot="1">
      <c r="A12322" s="6"/>
    </row>
    <row r="12323" spans="1:1" ht="17" thickTop="1" thickBot="1">
      <c r="A12323" s="6"/>
    </row>
    <row r="12324" spans="1:1" ht="17" thickTop="1" thickBot="1">
      <c r="A12324" s="6"/>
    </row>
    <row r="12325" spans="1:1" ht="17" thickTop="1" thickBot="1">
      <c r="A12325" s="6"/>
    </row>
    <row r="12326" spans="1:1" ht="17" thickTop="1" thickBot="1">
      <c r="A12326" s="6"/>
    </row>
    <row r="12327" spans="1:1" ht="17" thickTop="1" thickBot="1">
      <c r="A12327" s="6"/>
    </row>
    <row r="12328" spans="1:1" ht="17" thickTop="1" thickBot="1">
      <c r="A12328" s="6"/>
    </row>
    <row r="12329" spans="1:1" ht="17" thickTop="1" thickBot="1">
      <c r="A12329" s="6"/>
    </row>
    <row r="12330" spans="1:1" ht="17" thickTop="1" thickBot="1">
      <c r="A12330" s="6"/>
    </row>
    <row r="12331" spans="1:1" ht="17" thickTop="1" thickBot="1">
      <c r="A12331" s="6"/>
    </row>
    <row r="12332" spans="1:1" ht="17" thickTop="1" thickBot="1">
      <c r="A12332" s="6"/>
    </row>
    <row r="12333" spans="1:1" ht="17" thickTop="1" thickBot="1">
      <c r="A12333" s="6"/>
    </row>
    <row r="12334" spans="1:1" ht="17" thickTop="1" thickBot="1">
      <c r="A12334" s="6"/>
    </row>
    <row r="12335" spans="1:1" ht="17" thickTop="1" thickBot="1">
      <c r="A12335" s="6"/>
    </row>
    <row r="12336" spans="1:1" ht="17" thickTop="1" thickBot="1">
      <c r="A12336" s="6"/>
    </row>
    <row r="12337" spans="1:1" ht="17" thickTop="1" thickBot="1">
      <c r="A12337" s="6"/>
    </row>
    <row r="12338" spans="1:1" ht="17" thickTop="1" thickBot="1">
      <c r="A12338" s="6"/>
    </row>
    <row r="12339" spans="1:1" ht="17" thickTop="1" thickBot="1">
      <c r="A12339" s="6"/>
    </row>
    <row r="12340" spans="1:1" ht="17" thickTop="1" thickBot="1">
      <c r="A12340" s="6"/>
    </row>
    <row r="12341" spans="1:1" ht="17" thickTop="1" thickBot="1">
      <c r="A12341" s="6"/>
    </row>
    <row r="12342" spans="1:1" ht="17" thickTop="1" thickBot="1">
      <c r="A12342" s="6"/>
    </row>
    <row r="12343" spans="1:1" ht="17" thickTop="1" thickBot="1">
      <c r="A12343" s="6"/>
    </row>
    <row r="12344" spans="1:1" ht="17" thickTop="1" thickBot="1">
      <c r="A12344" s="6"/>
    </row>
    <row r="12345" spans="1:1" ht="17" thickTop="1" thickBot="1">
      <c r="A12345" s="6"/>
    </row>
    <row r="12346" spans="1:1" ht="17" thickTop="1" thickBot="1">
      <c r="A12346" s="6"/>
    </row>
    <row r="12347" spans="1:1" ht="17" thickTop="1" thickBot="1">
      <c r="A12347" s="6"/>
    </row>
    <row r="12348" spans="1:1" ht="17" thickTop="1" thickBot="1">
      <c r="A12348" s="6"/>
    </row>
    <row r="12349" spans="1:1" ht="17" thickTop="1" thickBot="1">
      <c r="A12349" s="6"/>
    </row>
    <row r="12350" spans="1:1" ht="17" thickTop="1" thickBot="1">
      <c r="A12350" s="6"/>
    </row>
    <row r="12351" spans="1:1" ht="17" thickTop="1" thickBot="1">
      <c r="A12351" s="6"/>
    </row>
    <row r="12352" spans="1:1" ht="17" thickTop="1" thickBot="1">
      <c r="A12352" s="6"/>
    </row>
    <row r="12353" spans="1:1" ht="17" thickTop="1" thickBot="1">
      <c r="A12353" s="6"/>
    </row>
    <row r="12354" spans="1:1" ht="17" thickTop="1" thickBot="1">
      <c r="A12354" s="6"/>
    </row>
    <row r="12355" spans="1:1" ht="17" thickTop="1" thickBot="1">
      <c r="A12355" s="6"/>
    </row>
    <row r="12356" spans="1:1" ht="17" thickTop="1" thickBot="1">
      <c r="A12356" s="6"/>
    </row>
    <row r="12357" spans="1:1" ht="17" thickTop="1" thickBot="1">
      <c r="A12357" s="6"/>
    </row>
    <row r="12358" spans="1:1" ht="17" thickTop="1" thickBot="1">
      <c r="A12358" s="6"/>
    </row>
    <row r="12359" spans="1:1" ht="17" thickTop="1" thickBot="1">
      <c r="A12359" s="6"/>
    </row>
    <row r="12360" spans="1:1" ht="17" thickTop="1" thickBot="1">
      <c r="A12360" s="6"/>
    </row>
    <row r="12361" spans="1:1" ht="17" thickTop="1" thickBot="1">
      <c r="A12361" s="6"/>
    </row>
    <row r="12362" spans="1:1" ht="17" thickTop="1" thickBot="1">
      <c r="A12362" s="6"/>
    </row>
    <row r="12363" spans="1:1" ht="17" thickTop="1" thickBot="1">
      <c r="A12363" s="6"/>
    </row>
    <row r="12364" spans="1:1" ht="17" thickTop="1" thickBot="1">
      <c r="A12364" s="6"/>
    </row>
    <row r="12365" spans="1:1" ht="17" thickTop="1" thickBot="1">
      <c r="A12365" s="6"/>
    </row>
    <row r="12366" spans="1:1" ht="17" thickTop="1" thickBot="1">
      <c r="A12366" s="6"/>
    </row>
    <row r="12367" spans="1:1" ht="17" thickTop="1" thickBot="1">
      <c r="A12367" s="6"/>
    </row>
    <row r="12368" spans="1:1" ht="17" thickTop="1" thickBot="1">
      <c r="A12368" s="6"/>
    </row>
    <row r="12369" spans="1:1" ht="17" thickTop="1" thickBot="1">
      <c r="A12369" s="6"/>
    </row>
    <row r="12370" spans="1:1" ht="17" thickTop="1" thickBot="1">
      <c r="A12370" s="6"/>
    </row>
    <row r="12371" spans="1:1" ht="17" thickTop="1" thickBot="1">
      <c r="A12371" s="6"/>
    </row>
    <row r="12372" spans="1:1" ht="17" thickTop="1" thickBot="1">
      <c r="A12372" s="6"/>
    </row>
    <row r="12373" spans="1:1" ht="17" thickTop="1" thickBot="1">
      <c r="A12373" s="6"/>
    </row>
    <row r="12374" spans="1:1" ht="17" thickTop="1" thickBot="1">
      <c r="A12374" s="6"/>
    </row>
    <row r="12375" spans="1:1" ht="17" thickTop="1" thickBot="1">
      <c r="A12375" s="6"/>
    </row>
    <row r="12376" spans="1:1" ht="17" thickTop="1" thickBot="1">
      <c r="A12376" s="6"/>
    </row>
    <row r="12377" spans="1:1" ht="17" thickTop="1" thickBot="1">
      <c r="A12377" s="6"/>
    </row>
    <row r="12378" spans="1:1" ht="17" thickTop="1" thickBot="1">
      <c r="A12378" s="6"/>
    </row>
    <row r="12379" spans="1:1" ht="17" thickTop="1" thickBot="1">
      <c r="A12379" s="6"/>
    </row>
    <row r="12380" spans="1:1" ht="17" thickTop="1" thickBot="1">
      <c r="A12380" s="6"/>
    </row>
    <row r="12381" spans="1:1" ht="17" thickTop="1" thickBot="1">
      <c r="A12381" s="6"/>
    </row>
    <row r="12382" spans="1:1" ht="17" thickTop="1" thickBot="1">
      <c r="A12382" s="6"/>
    </row>
    <row r="12383" spans="1:1" ht="17" thickTop="1" thickBot="1">
      <c r="A12383" s="6"/>
    </row>
    <row r="12384" spans="1:1" ht="17" thickTop="1" thickBot="1">
      <c r="A12384" s="6"/>
    </row>
    <row r="12385" spans="1:1" ht="17" thickTop="1" thickBot="1">
      <c r="A12385" s="6"/>
    </row>
    <row r="12386" spans="1:1" ht="17" thickTop="1" thickBot="1">
      <c r="A12386" s="6"/>
    </row>
    <row r="12387" spans="1:1" ht="17" thickTop="1" thickBot="1">
      <c r="A12387" s="6"/>
    </row>
    <row r="12388" spans="1:1" ht="17" thickTop="1" thickBot="1">
      <c r="A12388" s="6"/>
    </row>
    <row r="12389" spans="1:1" ht="17" thickTop="1" thickBot="1">
      <c r="A12389" s="6"/>
    </row>
    <row r="12390" spans="1:1" ht="17" thickTop="1" thickBot="1">
      <c r="A12390" s="6"/>
    </row>
    <row r="12391" spans="1:1" ht="17" thickTop="1" thickBot="1">
      <c r="A12391" s="6"/>
    </row>
    <row r="12392" spans="1:1" ht="17" thickTop="1" thickBot="1">
      <c r="A12392" s="6"/>
    </row>
    <row r="12393" spans="1:1" ht="17" thickTop="1" thickBot="1">
      <c r="A12393" s="6"/>
    </row>
    <row r="12394" spans="1:1" ht="17" thickTop="1" thickBot="1">
      <c r="A12394" s="6"/>
    </row>
    <row r="12395" spans="1:1" ht="17" thickTop="1" thickBot="1">
      <c r="A12395" s="6"/>
    </row>
    <row r="12396" spans="1:1" ht="17" thickTop="1" thickBot="1">
      <c r="A12396" s="6"/>
    </row>
    <row r="12397" spans="1:1" ht="17" thickTop="1" thickBot="1">
      <c r="A12397" s="6"/>
    </row>
    <row r="12398" spans="1:1" ht="17" thickTop="1" thickBot="1">
      <c r="A12398" s="6"/>
    </row>
    <row r="12399" spans="1:1" ht="17" thickTop="1" thickBot="1">
      <c r="A12399" s="6"/>
    </row>
    <row r="12400" spans="1:1" ht="17" thickTop="1" thickBot="1">
      <c r="A12400" s="6"/>
    </row>
    <row r="12401" spans="1:1" ht="17" thickTop="1" thickBot="1">
      <c r="A12401" s="6"/>
    </row>
    <row r="12402" spans="1:1" ht="17" thickTop="1" thickBot="1">
      <c r="A12402" s="6"/>
    </row>
    <row r="12403" spans="1:1" ht="17" thickTop="1" thickBot="1">
      <c r="A12403" s="6"/>
    </row>
    <row r="12404" spans="1:1" ht="17" thickTop="1" thickBot="1">
      <c r="A12404" s="6"/>
    </row>
    <row r="12405" spans="1:1" ht="17" thickTop="1" thickBot="1">
      <c r="A12405" s="6"/>
    </row>
    <row r="12406" spans="1:1" ht="17" thickTop="1" thickBot="1">
      <c r="A12406" s="6"/>
    </row>
    <row r="12407" spans="1:1" ht="17" thickTop="1" thickBot="1">
      <c r="A12407" s="6"/>
    </row>
    <row r="12408" spans="1:1" ht="17" thickTop="1" thickBot="1">
      <c r="A12408" s="6"/>
    </row>
    <row r="12409" spans="1:1" ht="17" thickTop="1" thickBot="1">
      <c r="A12409" s="6"/>
    </row>
    <row r="12410" spans="1:1" ht="17" thickTop="1" thickBot="1">
      <c r="A12410" s="6"/>
    </row>
    <row r="12411" spans="1:1" ht="17" thickTop="1" thickBot="1">
      <c r="A12411" s="6"/>
    </row>
    <row r="12412" spans="1:1" ht="17" thickTop="1" thickBot="1">
      <c r="A12412" s="6"/>
    </row>
    <row r="12413" spans="1:1" ht="17" thickTop="1" thickBot="1">
      <c r="A12413" s="6"/>
    </row>
    <row r="12414" spans="1:1" ht="17" thickTop="1" thickBot="1">
      <c r="A12414" s="6"/>
    </row>
    <row r="12415" spans="1:1" ht="17" thickTop="1" thickBot="1">
      <c r="A12415" s="6"/>
    </row>
    <row r="12416" spans="1:1" ht="17" thickTop="1" thickBot="1">
      <c r="A12416" s="6"/>
    </row>
    <row r="12417" spans="1:1" ht="17" thickTop="1" thickBot="1">
      <c r="A12417" s="6"/>
    </row>
    <row r="12418" spans="1:1" ht="17" thickTop="1" thickBot="1">
      <c r="A12418" s="6"/>
    </row>
    <row r="12419" spans="1:1" ht="17" thickTop="1" thickBot="1">
      <c r="A12419" s="6"/>
    </row>
    <row r="12420" spans="1:1" ht="17" thickTop="1" thickBot="1">
      <c r="A12420" s="6"/>
    </row>
    <row r="12421" spans="1:1" ht="17" thickTop="1" thickBot="1">
      <c r="A12421" s="6"/>
    </row>
    <row r="12422" spans="1:1" ht="17" thickTop="1" thickBot="1">
      <c r="A12422" s="6"/>
    </row>
    <row r="12423" spans="1:1" ht="17" thickTop="1" thickBot="1">
      <c r="A12423" s="6"/>
    </row>
    <row r="12424" spans="1:1" ht="17" thickTop="1" thickBot="1">
      <c r="A12424" s="6"/>
    </row>
    <row r="12425" spans="1:1" ht="17" thickTop="1" thickBot="1">
      <c r="A12425" s="6"/>
    </row>
    <row r="12426" spans="1:1" ht="17" thickTop="1" thickBot="1">
      <c r="A12426" s="6"/>
    </row>
    <row r="12427" spans="1:1" ht="17" thickTop="1" thickBot="1">
      <c r="A12427" s="6"/>
    </row>
    <row r="12428" spans="1:1" ht="17" thickTop="1" thickBot="1">
      <c r="A12428" s="6"/>
    </row>
    <row r="12429" spans="1:1" ht="17" thickTop="1" thickBot="1">
      <c r="A12429" s="6"/>
    </row>
    <row r="12430" spans="1:1" ht="17" thickTop="1" thickBot="1">
      <c r="A12430" s="6"/>
    </row>
    <row r="12431" spans="1:1" ht="17" thickTop="1" thickBot="1">
      <c r="A12431" s="6"/>
    </row>
    <row r="12432" spans="1:1" ht="17" thickTop="1" thickBot="1">
      <c r="A12432" s="6"/>
    </row>
    <row r="12433" spans="1:1" ht="17" thickTop="1" thickBot="1">
      <c r="A12433" s="6"/>
    </row>
    <row r="12434" spans="1:1" ht="17" thickTop="1" thickBot="1">
      <c r="A12434" s="6"/>
    </row>
    <row r="12435" spans="1:1" ht="17" thickTop="1" thickBot="1">
      <c r="A12435" s="6"/>
    </row>
    <row r="12436" spans="1:1" ht="17" thickTop="1" thickBot="1">
      <c r="A12436" s="6"/>
    </row>
    <row r="12437" spans="1:1" ht="17" thickTop="1" thickBot="1">
      <c r="A12437" s="6"/>
    </row>
    <row r="12438" spans="1:1" ht="17" thickTop="1" thickBot="1">
      <c r="A12438" s="6"/>
    </row>
    <row r="12439" spans="1:1" ht="17" thickTop="1" thickBot="1">
      <c r="A12439" s="6"/>
    </row>
    <row r="12440" spans="1:1" ht="17" thickTop="1" thickBot="1">
      <c r="A12440" s="6"/>
    </row>
    <row r="12441" spans="1:1" ht="17" thickTop="1" thickBot="1">
      <c r="A12441" s="6"/>
    </row>
    <row r="12442" spans="1:1" ht="17" thickTop="1" thickBot="1">
      <c r="A12442" s="6"/>
    </row>
    <row r="12443" spans="1:1" ht="17" thickTop="1" thickBot="1">
      <c r="A12443" s="6"/>
    </row>
    <row r="12444" spans="1:1" ht="17" thickTop="1" thickBot="1">
      <c r="A12444" s="6"/>
    </row>
    <row r="12445" spans="1:1" ht="17" thickTop="1" thickBot="1">
      <c r="A12445" s="6"/>
    </row>
    <row r="12446" spans="1:1" ht="17" thickTop="1" thickBot="1">
      <c r="A12446" s="6"/>
    </row>
    <row r="12447" spans="1:1" ht="17" thickTop="1" thickBot="1">
      <c r="A12447" s="6"/>
    </row>
    <row r="12448" spans="1:1" ht="17" thickTop="1" thickBot="1">
      <c r="A12448" s="6"/>
    </row>
    <row r="12449" spans="1:1" ht="17" thickTop="1" thickBot="1">
      <c r="A12449" s="6"/>
    </row>
    <row r="12450" spans="1:1" ht="17" thickTop="1" thickBot="1">
      <c r="A12450" s="6"/>
    </row>
    <row r="12451" spans="1:1" ht="17" thickTop="1" thickBot="1">
      <c r="A12451" s="6"/>
    </row>
    <row r="12452" spans="1:1" ht="17" thickTop="1" thickBot="1">
      <c r="A12452" s="6"/>
    </row>
    <row r="12453" spans="1:1" ht="17" thickTop="1" thickBot="1">
      <c r="A12453" s="6"/>
    </row>
    <row r="12454" spans="1:1" ht="17" thickTop="1" thickBot="1">
      <c r="A12454" s="6"/>
    </row>
    <row r="12455" spans="1:1" ht="17" thickTop="1" thickBot="1">
      <c r="A12455" s="6"/>
    </row>
    <row r="12456" spans="1:1" ht="17" thickTop="1" thickBot="1">
      <c r="A12456" s="6"/>
    </row>
    <row r="12457" spans="1:1" ht="17" thickTop="1" thickBot="1">
      <c r="A12457" s="6"/>
    </row>
    <row r="12458" spans="1:1" ht="17" thickTop="1" thickBot="1">
      <c r="A12458" s="6"/>
    </row>
    <row r="12459" spans="1:1" ht="17" thickTop="1" thickBot="1">
      <c r="A12459" s="6"/>
    </row>
    <row r="12460" spans="1:1" ht="17" thickTop="1" thickBot="1">
      <c r="A12460" s="6"/>
    </row>
    <row r="12461" spans="1:1" ht="17" thickTop="1" thickBot="1">
      <c r="A12461" s="6"/>
    </row>
    <row r="12462" spans="1:1" ht="17" thickTop="1" thickBot="1">
      <c r="A12462" s="6"/>
    </row>
    <row r="12463" spans="1:1" ht="17" thickTop="1" thickBot="1">
      <c r="A12463" s="6"/>
    </row>
    <row r="12464" spans="1:1" ht="17" thickTop="1" thickBot="1">
      <c r="A12464" s="6"/>
    </row>
    <row r="12465" spans="1:1" ht="17" thickTop="1" thickBot="1">
      <c r="A12465" s="6"/>
    </row>
    <row r="12466" spans="1:1" ht="17" thickTop="1" thickBot="1">
      <c r="A12466" s="6"/>
    </row>
    <row r="12467" spans="1:1" ht="17" thickTop="1" thickBot="1">
      <c r="A12467" s="6"/>
    </row>
    <row r="12468" spans="1:1" ht="17" thickTop="1" thickBot="1">
      <c r="A12468" s="6"/>
    </row>
    <row r="12469" spans="1:1" ht="17" thickTop="1" thickBot="1">
      <c r="A12469" s="6"/>
    </row>
    <row r="12470" spans="1:1" ht="17" thickTop="1" thickBot="1">
      <c r="A12470" s="6"/>
    </row>
    <row r="12471" spans="1:1" ht="17" thickTop="1" thickBot="1">
      <c r="A12471" s="6"/>
    </row>
    <row r="12472" spans="1:1" ht="17" thickTop="1" thickBot="1">
      <c r="A12472" s="6"/>
    </row>
    <row r="12473" spans="1:1" ht="17" thickTop="1" thickBot="1">
      <c r="A12473" s="6"/>
    </row>
    <row r="12474" spans="1:1" ht="17" thickTop="1" thickBot="1">
      <c r="A12474" s="6"/>
    </row>
    <row r="12475" spans="1:1" ht="17" thickTop="1" thickBot="1">
      <c r="A12475" s="6"/>
    </row>
    <row r="12476" spans="1:1" ht="17" thickTop="1" thickBot="1">
      <c r="A12476" s="6"/>
    </row>
    <row r="12477" spans="1:1" ht="17" thickTop="1" thickBot="1">
      <c r="A12477" s="6"/>
    </row>
    <row r="12478" spans="1:1" ht="17" thickTop="1" thickBot="1">
      <c r="A12478" s="6"/>
    </row>
    <row r="12479" spans="1:1" ht="17" thickTop="1" thickBot="1">
      <c r="A12479" s="6"/>
    </row>
    <row r="12480" spans="1:1" ht="17" thickTop="1" thickBot="1">
      <c r="A12480" s="6"/>
    </row>
    <row r="12481" spans="1:1" ht="17" thickTop="1" thickBot="1">
      <c r="A12481" s="6"/>
    </row>
    <row r="12482" spans="1:1" ht="17" thickTop="1" thickBot="1">
      <c r="A12482" s="6"/>
    </row>
    <row r="12483" spans="1:1" ht="17" thickTop="1" thickBot="1">
      <c r="A12483" s="6"/>
    </row>
    <row r="12484" spans="1:1" ht="17" thickTop="1" thickBot="1">
      <c r="A12484" s="6"/>
    </row>
    <row r="12485" spans="1:1" ht="17" thickTop="1" thickBot="1">
      <c r="A12485" s="6"/>
    </row>
    <row r="12486" spans="1:1" ht="17" thickTop="1" thickBot="1">
      <c r="A12486" s="6"/>
    </row>
    <row r="12487" spans="1:1" ht="17" thickTop="1" thickBot="1">
      <c r="A12487" s="6"/>
    </row>
    <row r="12488" spans="1:1" ht="17" thickTop="1" thickBot="1">
      <c r="A12488" s="6"/>
    </row>
    <row r="12489" spans="1:1" ht="17" thickTop="1" thickBot="1">
      <c r="A12489" s="6"/>
    </row>
    <row r="12490" spans="1:1" ht="17" thickTop="1" thickBot="1">
      <c r="A12490" s="6"/>
    </row>
    <row r="12491" spans="1:1" ht="17" thickTop="1" thickBot="1">
      <c r="A12491" s="6"/>
    </row>
    <row r="12492" spans="1:1" ht="17" thickTop="1" thickBot="1">
      <c r="A12492" s="6"/>
    </row>
    <row r="12493" spans="1:1" ht="17" thickTop="1" thickBot="1">
      <c r="A12493" s="6"/>
    </row>
    <row r="12494" spans="1:1" ht="17" thickTop="1" thickBot="1">
      <c r="A12494" s="6"/>
    </row>
    <row r="12495" spans="1:1" ht="17" thickTop="1" thickBot="1">
      <c r="A12495" s="6"/>
    </row>
    <row r="12496" spans="1:1" ht="17" thickTop="1" thickBot="1">
      <c r="A12496" s="6"/>
    </row>
    <row r="12497" spans="1:1" ht="17" thickTop="1" thickBot="1">
      <c r="A12497" s="6"/>
    </row>
    <row r="12498" spans="1:1" ht="17" thickTop="1" thickBot="1">
      <c r="A12498" s="6"/>
    </row>
    <row r="12499" spans="1:1" ht="17" thickTop="1" thickBot="1">
      <c r="A12499" s="6"/>
    </row>
    <row r="12500" spans="1:1" ht="17" thickTop="1" thickBot="1">
      <c r="A12500" s="6"/>
    </row>
    <row r="12501" spans="1:1" ht="17" thickTop="1" thickBot="1">
      <c r="A12501" s="6"/>
    </row>
    <row r="12502" spans="1:1" ht="17" thickTop="1" thickBot="1">
      <c r="A12502" s="6"/>
    </row>
    <row r="12503" spans="1:1" ht="17" thickTop="1" thickBot="1">
      <c r="A12503" s="6"/>
    </row>
    <row r="12504" spans="1:1" ht="17" thickTop="1" thickBot="1">
      <c r="A12504" s="6"/>
    </row>
    <row r="12505" spans="1:1" ht="17" thickTop="1" thickBot="1">
      <c r="A12505" s="6"/>
    </row>
    <row r="12506" spans="1:1" ht="17" thickTop="1" thickBot="1">
      <c r="A12506" s="6"/>
    </row>
    <row r="12507" spans="1:1" ht="17" thickTop="1" thickBot="1">
      <c r="A12507" s="6"/>
    </row>
    <row r="12508" spans="1:1" ht="17" thickTop="1" thickBot="1">
      <c r="A12508" s="6"/>
    </row>
    <row r="12509" spans="1:1" ht="17" thickTop="1" thickBot="1">
      <c r="A12509" s="6"/>
    </row>
    <row r="12510" spans="1:1" ht="17" thickTop="1" thickBot="1">
      <c r="A12510" s="6"/>
    </row>
    <row r="12511" spans="1:1" ht="17" thickTop="1" thickBot="1">
      <c r="A12511" s="6"/>
    </row>
    <row r="12512" spans="1:1" ht="17" thickTop="1" thickBot="1">
      <c r="A12512" s="6"/>
    </row>
    <row r="12513" spans="1:1" ht="17" thickTop="1" thickBot="1">
      <c r="A12513" s="6"/>
    </row>
    <row r="12514" spans="1:1" ht="17" thickTop="1" thickBot="1">
      <c r="A12514" s="6"/>
    </row>
    <row r="12515" spans="1:1" ht="17" thickTop="1" thickBot="1">
      <c r="A12515" s="6"/>
    </row>
    <row r="12516" spans="1:1" ht="17" thickTop="1" thickBot="1">
      <c r="A12516" s="6"/>
    </row>
    <row r="12517" spans="1:1" ht="17" thickTop="1" thickBot="1">
      <c r="A12517" s="6"/>
    </row>
    <row r="12518" spans="1:1" ht="17" thickTop="1" thickBot="1">
      <c r="A12518" s="6"/>
    </row>
    <row r="12519" spans="1:1" ht="17" thickTop="1" thickBot="1">
      <c r="A12519" s="6"/>
    </row>
    <row r="12520" spans="1:1" ht="17" thickTop="1" thickBot="1">
      <c r="A12520" s="6"/>
    </row>
    <row r="12521" spans="1:1" ht="17" thickTop="1" thickBot="1">
      <c r="A12521" s="6"/>
    </row>
    <row r="12522" spans="1:1" ht="17" thickTop="1" thickBot="1">
      <c r="A12522" s="6"/>
    </row>
    <row r="12523" spans="1:1" ht="17" thickTop="1" thickBot="1">
      <c r="A12523" s="6"/>
    </row>
    <row r="12524" spans="1:1" ht="17" thickTop="1" thickBot="1">
      <c r="A12524" s="6"/>
    </row>
    <row r="12525" spans="1:1" ht="17" thickTop="1" thickBot="1">
      <c r="A12525" s="6"/>
    </row>
    <row r="12526" spans="1:1" ht="17" thickTop="1" thickBot="1">
      <c r="A12526" s="6"/>
    </row>
    <row r="12527" spans="1:1" ht="17" thickTop="1" thickBot="1">
      <c r="A12527" s="6"/>
    </row>
    <row r="12528" spans="1:1" ht="17" thickTop="1" thickBot="1">
      <c r="A12528" s="6"/>
    </row>
    <row r="12529" spans="1:1" ht="17" thickTop="1" thickBot="1">
      <c r="A12529" s="6"/>
    </row>
    <row r="12530" spans="1:1" ht="17" thickTop="1" thickBot="1">
      <c r="A12530" s="6"/>
    </row>
    <row r="12531" spans="1:1" ht="17" thickTop="1" thickBot="1">
      <c r="A12531" s="6"/>
    </row>
    <row r="12532" spans="1:1" ht="17" thickTop="1" thickBot="1">
      <c r="A12532" s="6"/>
    </row>
    <row r="12533" spans="1:1" ht="17" thickTop="1" thickBot="1">
      <c r="A12533" s="6"/>
    </row>
    <row r="12534" spans="1:1" ht="17" thickTop="1" thickBot="1">
      <c r="A12534" s="6"/>
    </row>
    <row r="12535" spans="1:1" ht="17" thickTop="1" thickBot="1">
      <c r="A12535" s="6"/>
    </row>
    <row r="12536" spans="1:1" ht="17" thickTop="1" thickBot="1">
      <c r="A12536" s="6"/>
    </row>
    <row r="12537" spans="1:1" ht="17" thickTop="1" thickBot="1">
      <c r="A12537" s="6"/>
    </row>
    <row r="12538" spans="1:1" ht="17" thickTop="1" thickBot="1">
      <c r="A12538" s="6"/>
    </row>
    <row r="12539" spans="1:1" ht="17" thickTop="1" thickBot="1">
      <c r="A12539" s="6"/>
    </row>
    <row r="12540" spans="1:1" ht="17" thickTop="1" thickBot="1">
      <c r="A12540" s="6"/>
    </row>
    <row r="12541" spans="1:1" ht="17" thickTop="1" thickBot="1">
      <c r="A12541" s="6"/>
    </row>
    <row r="12542" spans="1:1" ht="17" thickTop="1" thickBot="1">
      <c r="A12542" s="6"/>
    </row>
    <row r="12543" spans="1:1" ht="17" thickTop="1" thickBot="1">
      <c r="A12543" s="6"/>
    </row>
    <row r="12544" spans="1:1" ht="17" thickTop="1" thickBot="1">
      <c r="A12544" s="6"/>
    </row>
    <row r="12545" spans="1:1" ht="17" thickTop="1" thickBot="1">
      <c r="A12545" s="6"/>
    </row>
    <row r="12546" spans="1:1" ht="17" thickTop="1" thickBot="1">
      <c r="A12546" s="6"/>
    </row>
    <row r="12547" spans="1:1" ht="17" thickTop="1" thickBot="1">
      <c r="A12547" s="6"/>
    </row>
    <row r="12548" spans="1:1" ht="17" thickTop="1" thickBot="1">
      <c r="A12548" s="6"/>
    </row>
    <row r="12549" spans="1:1" ht="17" thickTop="1" thickBot="1">
      <c r="A12549" s="6"/>
    </row>
    <row r="12550" spans="1:1" ht="17" thickTop="1" thickBot="1">
      <c r="A12550" s="6"/>
    </row>
    <row r="12551" spans="1:1" ht="17" thickTop="1" thickBot="1">
      <c r="A12551" s="6"/>
    </row>
    <row r="12552" spans="1:1" ht="17" thickTop="1" thickBot="1">
      <c r="A12552" s="6"/>
    </row>
    <row r="12553" spans="1:1" ht="17" thickTop="1" thickBot="1">
      <c r="A12553" s="6"/>
    </row>
    <row r="12554" spans="1:1" ht="17" thickTop="1" thickBot="1">
      <c r="A12554" s="6"/>
    </row>
    <row r="12555" spans="1:1" ht="17" thickTop="1" thickBot="1">
      <c r="A12555" s="6"/>
    </row>
    <row r="12556" spans="1:1" ht="17" thickTop="1" thickBot="1">
      <c r="A12556" s="6"/>
    </row>
    <row r="12557" spans="1:1" ht="17" thickTop="1" thickBot="1">
      <c r="A12557" s="6"/>
    </row>
    <row r="12558" spans="1:1" ht="17" thickTop="1" thickBot="1">
      <c r="A12558" s="6"/>
    </row>
    <row r="12559" spans="1:1" ht="17" thickTop="1" thickBot="1">
      <c r="A12559" s="6"/>
    </row>
    <row r="12560" spans="1:1" ht="17" thickTop="1" thickBot="1">
      <c r="A12560" s="6"/>
    </row>
    <row r="12561" spans="1:1" ht="17" thickTop="1" thickBot="1">
      <c r="A12561" s="6"/>
    </row>
    <row r="12562" spans="1:1" ht="17" thickTop="1" thickBot="1">
      <c r="A12562" s="6"/>
    </row>
    <row r="12563" spans="1:1" ht="17" thickTop="1" thickBot="1">
      <c r="A12563" s="6"/>
    </row>
    <row r="12564" spans="1:1" ht="17" thickTop="1" thickBot="1">
      <c r="A12564" s="6"/>
    </row>
    <row r="12565" spans="1:1" ht="17" thickTop="1" thickBot="1">
      <c r="A12565" s="6"/>
    </row>
    <row r="12566" spans="1:1" ht="17" thickTop="1" thickBot="1">
      <c r="A12566" s="6"/>
    </row>
    <row r="12567" spans="1:1" ht="17" thickTop="1" thickBot="1">
      <c r="A12567" s="6"/>
    </row>
    <row r="12568" spans="1:1" ht="17" thickTop="1" thickBot="1">
      <c r="A12568" s="6"/>
    </row>
    <row r="12569" spans="1:1" ht="17" thickTop="1" thickBot="1">
      <c r="A12569" s="6"/>
    </row>
    <row r="12570" spans="1:1" ht="17" thickTop="1" thickBot="1">
      <c r="A12570" s="6"/>
    </row>
    <row r="12571" spans="1:1" ht="17" thickTop="1" thickBot="1">
      <c r="A12571" s="6"/>
    </row>
    <row r="12572" spans="1:1" ht="17" thickTop="1" thickBot="1">
      <c r="A12572" s="6"/>
    </row>
    <row r="12573" spans="1:1" ht="17" thickTop="1" thickBot="1">
      <c r="A12573" s="6"/>
    </row>
    <row r="12574" spans="1:1" ht="17" thickTop="1" thickBot="1">
      <c r="A12574" s="6"/>
    </row>
    <row r="12575" spans="1:1" ht="17" thickTop="1" thickBot="1">
      <c r="A12575" s="6"/>
    </row>
    <row r="12576" spans="1:1" ht="17" thickTop="1" thickBot="1">
      <c r="A12576" s="6"/>
    </row>
    <row r="12577" spans="1:1" ht="17" thickTop="1" thickBot="1">
      <c r="A12577" s="6"/>
    </row>
    <row r="12578" spans="1:1" ht="17" thickTop="1" thickBot="1">
      <c r="A12578" s="6"/>
    </row>
    <row r="12579" spans="1:1" ht="17" thickTop="1" thickBot="1">
      <c r="A12579" s="6"/>
    </row>
    <row r="12580" spans="1:1" ht="17" thickTop="1" thickBot="1">
      <c r="A12580" s="6"/>
    </row>
    <row r="12581" spans="1:1" ht="17" thickTop="1" thickBot="1">
      <c r="A12581" s="6"/>
    </row>
    <row r="12582" spans="1:1" ht="17" thickTop="1" thickBot="1">
      <c r="A12582" s="6"/>
    </row>
    <row r="12583" spans="1:1" ht="17" thickTop="1" thickBot="1">
      <c r="A12583" s="6"/>
    </row>
    <row r="12584" spans="1:1" ht="17" thickTop="1" thickBot="1">
      <c r="A12584" s="6"/>
    </row>
    <row r="12585" spans="1:1" ht="17" thickTop="1" thickBot="1">
      <c r="A12585" s="6"/>
    </row>
    <row r="12586" spans="1:1" ht="17" thickTop="1" thickBot="1">
      <c r="A12586" s="6"/>
    </row>
    <row r="12587" spans="1:1" ht="17" thickTop="1" thickBot="1">
      <c r="A12587" s="6"/>
    </row>
    <row r="12588" spans="1:1" ht="17" thickTop="1" thickBot="1">
      <c r="A12588" s="6"/>
    </row>
    <row r="12589" spans="1:1" ht="17" thickTop="1" thickBot="1">
      <c r="A12589" s="6"/>
    </row>
    <row r="12590" spans="1:1" ht="17" thickTop="1" thickBot="1">
      <c r="A12590" s="6"/>
    </row>
    <row r="12591" spans="1:1" ht="17" thickTop="1" thickBot="1">
      <c r="A12591" s="6"/>
    </row>
    <row r="12592" spans="1:1" ht="17" thickTop="1" thickBot="1">
      <c r="A12592" s="6"/>
    </row>
    <row r="12593" spans="1:1" ht="17" thickTop="1" thickBot="1">
      <c r="A12593" s="6"/>
    </row>
    <row r="12594" spans="1:1" ht="17" thickTop="1" thickBot="1">
      <c r="A12594" s="6"/>
    </row>
    <row r="12595" spans="1:1" ht="17" thickTop="1" thickBot="1">
      <c r="A12595" s="6"/>
    </row>
    <row r="12596" spans="1:1" ht="17" thickTop="1" thickBot="1">
      <c r="A12596" s="6"/>
    </row>
    <row r="12597" spans="1:1" ht="17" thickTop="1" thickBot="1">
      <c r="A12597" s="6"/>
    </row>
    <row r="12598" spans="1:1" ht="17" thickTop="1" thickBot="1">
      <c r="A12598" s="6"/>
    </row>
    <row r="12599" spans="1:1" ht="17" thickTop="1" thickBot="1">
      <c r="A12599" s="6"/>
    </row>
    <row r="12600" spans="1:1" ht="17" thickTop="1" thickBot="1">
      <c r="A12600" s="6"/>
    </row>
    <row r="12601" spans="1:1" ht="17" thickTop="1" thickBot="1">
      <c r="A12601" s="6"/>
    </row>
    <row r="12602" spans="1:1" ht="17" thickTop="1" thickBot="1">
      <c r="A12602" s="6"/>
    </row>
    <row r="12603" spans="1:1" ht="17" thickTop="1" thickBot="1">
      <c r="A12603" s="6"/>
    </row>
    <row r="12604" spans="1:1" ht="17" thickTop="1" thickBot="1">
      <c r="A12604" s="6"/>
    </row>
    <row r="12605" spans="1:1" ht="17" thickTop="1" thickBot="1">
      <c r="A12605" s="6"/>
    </row>
    <row r="12606" spans="1:1" ht="17" thickTop="1" thickBot="1">
      <c r="A12606" s="6"/>
    </row>
    <row r="12607" spans="1:1" ht="17" thickTop="1" thickBot="1">
      <c r="A12607" s="6"/>
    </row>
    <row r="12608" spans="1:1" ht="17" thickTop="1" thickBot="1">
      <c r="A12608" s="6"/>
    </row>
    <row r="12609" spans="1:1" ht="17" thickTop="1" thickBot="1">
      <c r="A12609" s="6"/>
    </row>
    <row r="12610" spans="1:1" ht="17" thickTop="1" thickBot="1">
      <c r="A12610" s="6"/>
    </row>
    <row r="12611" spans="1:1" ht="17" thickTop="1" thickBot="1">
      <c r="A12611" s="6"/>
    </row>
    <row r="12612" spans="1:1" ht="17" thickTop="1" thickBot="1">
      <c r="A12612" s="6"/>
    </row>
    <row r="12613" spans="1:1" ht="17" thickTop="1" thickBot="1">
      <c r="A12613" s="6"/>
    </row>
    <row r="12614" spans="1:1" ht="17" thickTop="1" thickBot="1">
      <c r="A12614" s="6"/>
    </row>
    <row r="12615" spans="1:1" ht="17" thickTop="1" thickBot="1">
      <c r="A12615" s="6"/>
    </row>
    <row r="12616" spans="1:1" ht="17" thickTop="1" thickBot="1">
      <c r="A12616" s="6"/>
    </row>
    <row r="12617" spans="1:1" ht="17" thickTop="1" thickBot="1">
      <c r="A12617" s="6"/>
    </row>
    <row r="12618" spans="1:1" ht="17" thickTop="1" thickBot="1">
      <c r="A12618" s="6"/>
    </row>
    <row r="12619" spans="1:1" ht="17" thickTop="1" thickBot="1">
      <c r="A12619" s="6"/>
    </row>
    <row r="12620" spans="1:1" ht="17" thickTop="1" thickBot="1">
      <c r="A12620" s="6"/>
    </row>
    <row r="12621" spans="1:1" ht="17" thickTop="1" thickBot="1">
      <c r="A12621" s="6"/>
    </row>
    <row r="12622" spans="1:1" ht="17" thickTop="1" thickBot="1">
      <c r="A12622" s="6"/>
    </row>
    <row r="12623" spans="1:1" ht="17" thickTop="1" thickBot="1">
      <c r="A12623" s="6"/>
    </row>
    <row r="12624" spans="1:1" ht="17" thickTop="1" thickBot="1">
      <c r="A12624" s="6"/>
    </row>
    <row r="12625" spans="1:1" ht="17" thickTop="1" thickBot="1">
      <c r="A12625" s="6"/>
    </row>
    <row r="12626" spans="1:1" ht="17" thickTop="1" thickBot="1">
      <c r="A12626" s="6"/>
    </row>
    <row r="12627" spans="1:1" ht="17" thickTop="1" thickBot="1">
      <c r="A12627" s="6"/>
    </row>
    <row r="12628" spans="1:1" ht="17" thickTop="1" thickBot="1">
      <c r="A12628" s="6"/>
    </row>
    <row r="12629" spans="1:1" ht="17" thickTop="1" thickBot="1">
      <c r="A12629" s="6"/>
    </row>
    <row r="12630" spans="1:1" ht="17" thickTop="1" thickBot="1">
      <c r="A12630" s="6"/>
    </row>
    <row r="12631" spans="1:1" ht="17" thickTop="1" thickBot="1">
      <c r="A12631" s="6"/>
    </row>
    <row r="12632" spans="1:1" ht="17" thickTop="1" thickBot="1">
      <c r="A12632" s="6"/>
    </row>
    <row r="12633" spans="1:1" ht="17" thickTop="1" thickBot="1">
      <c r="A12633" s="6"/>
    </row>
    <row r="12634" spans="1:1" ht="17" thickTop="1" thickBot="1">
      <c r="A12634" s="6"/>
    </row>
    <row r="12635" spans="1:1" ht="17" thickTop="1" thickBot="1">
      <c r="A12635" s="6"/>
    </row>
    <row r="12636" spans="1:1" ht="17" thickTop="1" thickBot="1">
      <c r="A12636" s="6"/>
    </row>
    <row r="12637" spans="1:1" ht="17" thickTop="1" thickBot="1">
      <c r="A12637" s="6"/>
    </row>
    <row r="12638" spans="1:1" ht="17" thickTop="1" thickBot="1">
      <c r="A12638" s="6"/>
    </row>
    <row r="12639" spans="1:1" ht="17" thickTop="1" thickBot="1">
      <c r="A12639" s="6"/>
    </row>
    <row r="12640" spans="1:1" ht="17" thickTop="1" thickBot="1">
      <c r="A12640" s="6"/>
    </row>
    <row r="12641" spans="1:1" ht="17" thickTop="1" thickBot="1">
      <c r="A12641" s="6"/>
    </row>
    <row r="12642" spans="1:1" ht="17" thickTop="1" thickBot="1">
      <c r="A12642" s="6"/>
    </row>
    <row r="12643" spans="1:1" ht="17" thickTop="1" thickBot="1">
      <c r="A12643" s="6"/>
    </row>
    <row r="12644" spans="1:1" ht="17" thickTop="1" thickBot="1">
      <c r="A12644" s="6"/>
    </row>
    <row r="12645" spans="1:1" ht="17" thickTop="1" thickBot="1">
      <c r="A12645" s="6"/>
    </row>
    <row r="12646" spans="1:1" ht="17" thickTop="1" thickBot="1">
      <c r="A12646" s="6"/>
    </row>
    <row r="12647" spans="1:1" ht="17" thickTop="1" thickBot="1">
      <c r="A12647" s="6"/>
    </row>
    <row r="12648" spans="1:1" ht="17" thickTop="1" thickBot="1">
      <c r="A12648" s="6"/>
    </row>
    <row r="12649" spans="1:1" ht="17" thickTop="1" thickBot="1">
      <c r="A12649" s="6"/>
    </row>
    <row r="12650" spans="1:1" ht="17" thickTop="1" thickBot="1">
      <c r="A12650" s="6"/>
    </row>
    <row r="12651" spans="1:1" ht="17" thickTop="1" thickBot="1">
      <c r="A12651" s="6"/>
    </row>
    <row r="12652" spans="1:1" ht="17" thickTop="1" thickBot="1">
      <c r="A12652" s="6"/>
    </row>
    <row r="12653" spans="1:1" ht="17" thickTop="1" thickBot="1">
      <c r="A12653" s="6"/>
    </row>
    <row r="12654" spans="1:1" ht="17" thickTop="1" thickBot="1">
      <c r="A12654" s="6"/>
    </row>
    <row r="12655" spans="1:1" ht="17" thickTop="1" thickBot="1">
      <c r="A12655" s="6"/>
    </row>
    <row r="12656" spans="1:1" ht="17" thickTop="1" thickBot="1">
      <c r="A12656" s="6"/>
    </row>
    <row r="12657" spans="1:1" ht="17" thickTop="1" thickBot="1">
      <c r="A12657" s="6"/>
    </row>
    <row r="12658" spans="1:1" ht="17" thickTop="1" thickBot="1">
      <c r="A12658" s="6"/>
    </row>
    <row r="12659" spans="1:1" ht="17" thickTop="1" thickBot="1">
      <c r="A12659" s="6"/>
    </row>
    <row r="12660" spans="1:1" ht="17" thickTop="1" thickBot="1">
      <c r="A12660" s="6"/>
    </row>
    <row r="12661" spans="1:1" ht="17" thickTop="1" thickBot="1">
      <c r="A12661" s="6"/>
    </row>
    <row r="12662" spans="1:1" ht="17" thickTop="1" thickBot="1">
      <c r="A12662" s="6"/>
    </row>
    <row r="12663" spans="1:1" ht="17" thickTop="1" thickBot="1">
      <c r="A12663" s="6"/>
    </row>
    <row r="12664" spans="1:1" ht="17" thickTop="1" thickBot="1">
      <c r="A12664" s="6"/>
    </row>
    <row r="12665" spans="1:1" ht="17" thickTop="1" thickBot="1">
      <c r="A12665" s="6"/>
    </row>
    <row r="12666" spans="1:1" ht="17" thickTop="1" thickBot="1">
      <c r="A12666" s="6"/>
    </row>
    <row r="12667" spans="1:1" ht="17" thickTop="1" thickBot="1">
      <c r="A12667" s="6"/>
    </row>
    <row r="12668" spans="1:1" ht="17" thickTop="1" thickBot="1">
      <c r="A12668" s="6"/>
    </row>
    <row r="12669" spans="1:1" ht="17" thickTop="1" thickBot="1">
      <c r="A12669" s="6"/>
    </row>
    <row r="12670" spans="1:1" ht="17" thickTop="1" thickBot="1">
      <c r="A12670" s="6"/>
    </row>
    <row r="12671" spans="1:1" ht="17" thickTop="1" thickBot="1">
      <c r="A12671" s="6"/>
    </row>
    <row r="12672" spans="1:1" ht="17" thickTop="1" thickBot="1">
      <c r="A12672" s="6"/>
    </row>
    <row r="12673" spans="1:1" ht="17" thickTop="1" thickBot="1">
      <c r="A12673" s="6"/>
    </row>
    <row r="12674" spans="1:1" ht="17" thickTop="1" thickBot="1">
      <c r="A12674" s="6"/>
    </row>
    <row r="12675" spans="1:1" ht="17" thickTop="1" thickBot="1">
      <c r="A12675" s="6"/>
    </row>
    <row r="12676" spans="1:1" ht="17" thickTop="1" thickBot="1">
      <c r="A12676" s="6"/>
    </row>
    <row r="12677" spans="1:1" ht="17" thickTop="1" thickBot="1">
      <c r="A12677" s="6"/>
    </row>
    <row r="12678" spans="1:1" ht="17" thickTop="1" thickBot="1">
      <c r="A12678" s="6"/>
    </row>
    <row r="12679" spans="1:1" ht="17" thickTop="1" thickBot="1">
      <c r="A12679" s="6"/>
    </row>
    <row r="12680" spans="1:1" ht="17" thickTop="1" thickBot="1">
      <c r="A12680" s="6"/>
    </row>
    <row r="12681" spans="1:1" ht="17" thickTop="1" thickBot="1">
      <c r="A12681" s="6"/>
    </row>
    <row r="12682" spans="1:1" ht="17" thickTop="1" thickBot="1">
      <c r="A12682" s="6"/>
    </row>
    <row r="12683" spans="1:1" ht="17" thickTop="1" thickBot="1">
      <c r="A12683" s="6"/>
    </row>
    <row r="12684" spans="1:1" ht="17" thickTop="1" thickBot="1">
      <c r="A12684" s="6"/>
    </row>
    <row r="12685" spans="1:1" ht="17" thickTop="1" thickBot="1">
      <c r="A12685" s="6"/>
    </row>
    <row r="12686" spans="1:1" ht="17" thickTop="1" thickBot="1">
      <c r="A12686" s="6"/>
    </row>
    <row r="12687" spans="1:1" ht="17" thickTop="1" thickBot="1">
      <c r="A12687" s="6"/>
    </row>
    <row r="12688" spans="1:1" ht="17" thickTop="1" thickBot="1">
      <c r="A12688" s="6"/>
    </row>
    <row r="12689" spans="1:1" ht="17" thickTop="1" thickBot="1">
      <c r="A12689" s="6"/>
    </row>
    <row r="12690" spans="1:1" ht="17" thickTop="1" thickBot="1">
      <c r="A12690" s="6"/>
    </row>
    <row r="12691" spans="1:1" ht="17" thickTop="1" thickBot="1">
      <c r="A12691" s="6"/>
    </row>
    <row r="12692" spans="1:1" ht="17" thickTop="1" thickBot="1">
      <c r="A12692" s="6"/>
    </row>
    <row r="12693" spans="1:1" ht="17" thickTop="1" thickBot="1">
      <c r="A12693" s="6"/>
    </row>
    <row r="12694" spans="1:1" ht="17" thickTop="1" thickBot="1">
      <c r="A12694" s="6"/>
    </row>
    <row r="12695" spans="1:1" ht="17" thickTop="1" thickBot="1">
      <c r="A12695" s="6"/>
    </row>
    <row r="12696" spans="1:1" ht="17" thickTop="1" thickBot="1">
      <c r="A12696" s="6"/>
    </row>
    <row r="12697" spans="1:1" ht="17" thickTop="1" thickBot="1">
      <c r="A12697" s="6"/>
    </row>
    <row r="12698" spans="1:1" ht="17" thickTop="1" thickBot="1">
      <c r="A12698" s="6"/>
    </row>
    <row r="12699" spans="1:1" ht="17" thickTop="1" thickBot="1">
      <c r="A12699" s="6"/>
    </row>
    <row r="12700" spans="1:1" ht="17" thickTop="1" thickBot="1">
      <c r="A12700" s="6"/>
    </row>
    <row r="12701" spans="1:1" ht="17" thickTop="1" thickBot="1">
      <c r="A12701" s="6"/>
    </row>
    <row r="12702" spans="1:1" ht="17" thickTop="1" thickBot="1">
      <c r="A12702" s="6"/>
    </row>
    <row r="12703" spans="1:1" ht="17" thickTop="1" thickBot="1">
      <c r="A12703" s="6"/>
    </row>
    <row r="12704" spans="1:1" ht="17" thickTop="1" thickBot="1">
      <c r="A12704" s="6"/>
    </row>
    <row r="12705" spans="1:1" ht="17" thickTop="1" thickBot="1">
      <c r="A12705" s="6"/>
    </row>
    <row r="12706" spans="1:1" ht="17" thickTop="1" thickBot="1">
      <c r="A12706" s="6"/>
    </row>
    <row r="12707" spans="1:1" ht="17" thickTop="1" thickBot="1">
      <c r="A12707" s="6"/>
    </row>
    <row r="12708" spans="1:1" ht="17" thickTop="1" thickBot="1">
      <c r="A12708" s="6"/>
    </row>
    <row r="12709" spans="1:1" ht="17" thickTop="1" thickBot="1">
      <c r="A12709" s="6"/>
    </row>
    <row r="12710" spans="1:1" ht="17" thickTop="1" thickBot="1">
      <c r="A12710" s="6"/>
    </row>
    <row r="12711" spans="1:1" ht="17" thickTop="1" thickBot="1">
      <c r="A12711" s="6"/>
    </row>
    <row r="12712" spans="1:1" ht="17" thickTop="1" thickBot="1">
      <c r="A12712" s="6"/>
    </row>
    <row r="12713" spans="1:1" ht="17" thickTop="1" thickBot="1">
      <c r="A12713" s="6"/>
    </row>
    <row r="12714" spans="1:1" ht="17" thickTop="1" thickBot="1">
      <c r="A12714" s="6"/>
    </row>
    <row r="12715" spans="1:1" ht="17" thickTop="1" thickBot="1">
      <c r="A12715" s="6"/>
    </row>
    <row r="12716" spans="1:1" ht="17" thickTop="1" thickBot="1">
      <c r="A12716" s="6"/>
    </row>
    <row r="12717" spans="1:1" ht="17" thickTop="1" thickBot="1">
      <c r="A12717" s="6"/>
    </row>
    <row r="12718" spans="1:1" ht="17" thickTop="1" thickBot="1">
      <c r="A12718" s="6"/>
    </row>
    <row r="12719" spans="1:1" ht="17" thickTop="1" thickBot="1">
      <c r="A12719" s="6"/>
    </row>
    <row r="12720" spans="1:1" ht="17" thickTop="1" thickBot="1">
      <c r="A12720" s="6"/>
    </row>
    <row r="12721" spans="1:1" ht="17" thickTop="1" thickBot="1">
      <c r="A12721" s="6"/>
    </row>
    <row r="12722" spans="1:1" ht="17" thickTop="1" thickBot="1">
      <c r="A12722" s="6"/>
    </row>
    <row r="12723" spans="1:1" ht="17" thickTop="1" thickBot="1">
      <c r="A12723" s="6"/>
    </row>
    <row r="12724" spans="1:1" ht="17" thickTop="1" thickBot="1">
      <c r="A12724" s="6"/>
    </row>
    <row r="12725" spans="1:1" ht="17" thickTop="1" thickBot="1">
      <c r="A12725" s="6"/>
    </row>
    <row r="12726" spans="1:1" ht="17" thickTop="1" thickBot="1">
      <c r="A12726" s="6"/>
    </row>
    <row r="12727" spans="1:1" ht="17" thickTop="1" thickBot="1">
      <c r="A12727" s="6"/>
    </row>
    <row r="12728" spans="1:1" ht="17" thickTop="1" thickBot="1">
      <c r="A12728" s="6"/>
    </row>
    <row r="12729" spans="1:1" ht="17" thickTop="1" thickBot="1">
      <c r="A12729" s="6"/>
    </row>
    <row r="12730" spans="1:1" ht="17" thickTop="1" thickBot="1">
      <c r="A12730" s="6"/>
    </row>
    <row r="12731" spans="1:1" ht="17" thickTop="1" thickBot="1">
      <c r="A12731" s="6"/>
    </row>
    <row r="12732" spans="1:1" ht="17" thickTop="1" thickBot="1">
      <c r="A12732" s="6"/>
    </row>
    <row r="12733" spans="1:1" ht="17" thickTop="1" thickBot="1">
      <c r="A12733" s="6"/>
    </row>
    <row r="12734" spans="1:1" ht="17" thickTop="1" thickBot="1">
      <c r="A12734" s="6"/>
    </row>
    <row r="12735" spans="1:1" ht="17" thickTop="1" thickBot="1">
      <c r="A12735" s="6"/>
    </row>
    <row r="12736" spans="1:1" ht="17" thickTop="1" thickBot="1">
      <c r="A12736" s="6"/>
    </row>
    <row r="12737" spans="1:1" ht="17" thickTop="1" thickBot="1">
      <c r="A12737" s="6"/>
    </row>
    <row r="12738" spans="1:1" ht="17" thickTop="1" thickBot="1">
      <c r="A12738" s="6"/>
    </row>
    <row r="12739" spans="1:1" ht="17" thickTop="1" thickBot="1">
      <c r="A12739" s="6"/>
    </row>
    <row r="12740" spans="1:1" ht="17" thickTop="1" thickBot="1">
      <c r="A12740" s="6"/>
    </row>
    <row r="12741" spans="1:1" ht="17" thickTop="1" thickBot="1">
      <c r="A12741" s="6"/>
    </row>
    <row r="12742" spans="1:1" ht="17" thickTop="1" thickBot="1">
      <c r="A12742" s="6"/>
    </row>
    <row r="12743" spans="1:1" ht="17" thickTop="1" thickBot="1">
      <c r="A12743" s="6"/>
    </row>
    <row r="12744" spans="1:1" ht="17" thickTop="1" thickBot="1">
      <c r="A12744" s="6"/>
    </row>
    <row r="12745" spans="1:1" ht="17" thickTop="1" thickBot="1">
      <c r="A12745" s="6"/>
    </row>
    <row r="12746" spans="1:1" ht="17" thickTop="1" thickBot="1">
      <c r="A12746" s="6"/>
    </row>
    <row r="12747" spans="1:1" ht="17" thickTop="1" thickBot="1">
      <c r="A12747" s="6"/>
    </row>
    <row r="12748" spans="1:1" ht="17" thickTop="1" thickBot="1">
      <c r="A12748" s="6"/>
    </row>
    <row r="12749" spans="1:1" ht="17" thickTop="1" thickBot="1">
      <c r="A12749" s="6"/>
    </row>
    <row r="12750" spans="1:1" ht="17" thickTop="1" thickBot="1">
      <c r="A12750" s="6"/>
    </row>
    <row r="12751" spans="1:1" ht="17" thickTop="1" thickBot="1">
      <c r="A12751" s="6"/>
    </row>
    <row r="12752" spans="1:1" ht="17" thickTop="1" thickBot="1">
      <c r="A12752" s="6"/>
    </row>
    <row r="12753" spans="1:1" ht="17" thickTop="1" thickBot="1">
      <c r="A12753" s="6"/>
    </row>
    <row r="12754" spans="1:1" ht="17" thickTop="1" thickBot="1">
      <c r="A12754" s="6"/>
    </row>
    <row r="12755" spans="1:1" ht="17" thickTop="1" thickBot="1">
      <c r="A12755" s="6"/>
    </row>
    <row r="12756" spans="1:1" ht="17" thickTop="1" thickBot="1">
      <c r="A12756" s="6"/>
    </row>
    <row r="12757" spans="1:1" ht="17" thickTop="1" thickBot="1">
      <c r="A12757" s="6"/>
    </row>
    <row r="12758" spans="1:1" ht="17" thickTop="1" thickBot="1">
      <c r="A12758" s="6"/>
    </row>
    <row r="12759" spans="1:1" ht="17" thickTop="1" thickBot="1">
      <c r="A12759" s="6"/>
    </row>
    <row r="12760" spans="1:1" ht="17" thickTop="1" thickBot="1">
      <c r="A12760" s="6"/>
    </row>
    <row r="12761" spans="1:1" ht="17" thickTop="1" thickBot="1">
      <c r="A12761" s="6"/>
    </row>
    <row r="12762" spans="1:1" ht="17" thickTop="1" thickBot="1">
      <c r="A12762" s="6"/>
    </row>
    <row r="12763" spans="1:1" ht="17" thickTop="1" thickBot="1">
      <c r="A12763" s="6"/>
    </row>
    <row r="12764" spans="1:1" ht="17" thickTop="1" thickBot="1">
      <c r="A12764" s="6"/>
    </row>
    <row r="12765" spans="1:1" ht="17" thickTop="1" thickBot="1">
      <c r="A12765" s="6"/>
    </row>
    <row r="12766" spans="1:1" ht="17" thickTop="1" thickBot="1">
      <c r="A12766" s="6"/>
    </row>
    <row r="12767" spans="1:1" ht="17" thickTop="1" thickBot="1">
      <c r="A12767" s="6"/>
    </row>
    <row r="12768" spans="1:1" ht="17" thickTop="1" thickBot="1">
      <c r="A12768" s="6"/>
    </row>
    <row r="12769" spans="1:1" ht="17" thickTop="1" thickBot="1">
      <c r="A12769" s="6"/>
    </row>
    <row r="12770" spans="1:1" ht="17" thickTop="1" thickBot="1">
      <c r="A12770" s="6"/>
    </row>
    <row r="12771" spans="1:1" ht="17" thickTop="1" thickBot="1">
      <c r="A12771" s="6"/>
    </row>
    <row r="12772" spans="1:1" ht="17" thickTop="1" thickBot="1">
      <c r="A12772" s="6"/>
    </row>
    <row r="12773" spans="1:1" ht="17" thickTop="1" thickBot="1">
      <c r="A12773" s="6"/>
    </row>
    <row r="12774" spans="1:1" ht="17" thickTop="1" thickBot="1">
      <c r="A12774" s="6"/>
    </row>
    <row r="12775" spans="1:1" ht="17" thickTop="1" thickBot="1">
      <c r="A12775" s="6"/>
    </row>
    <row r="12776" spans="1:1" ht="17" thickTop="1" thickBot="1">
      <c r="A12776" s="6"/>
    </row>
    <row r="12777" spans="1:1" ht="17" thickTop="1" thickBot="1">
      <c r="A12777" s="6"/>
    </row>
    <row r="12778" spans="1:1" ht="17" thickTop="1" thickBot="1">
      <c r="A12778" s="6"/>
    </row>
    <row r="12779" spans="1:1" ht="17" thickTop="1" thickBot="1">
      <c r="A12779" s="6"/>
    </row>
    <row r="12780" spans="1:1" ht="17" thickTop="1" thickBot="1">
      <c r="A12780" s="6"/>
    </row>
    <row r="12781" spans="1:1" ht="17" thickTop="1" thickBot="1">
      <c r="A12781" s="6"/>
    </row>
    <row r="12782" spans="1:1" ht="17" thickTop="1" thickBot="1">
      <c r="A12782" s="6"/>
    </row>
    <row r="12783" spans="1:1" ht="17" thickTop="1" thickBot="1">
      <c r="A12783" s="6"/>
    </row>
    <row r="12784" spans="1:1" ht="17" thickTop="1" thickBot="1">
      <c r="A12784" s="6"/>
    </row>
    <row r="12785" spans="1:1" ht="17" thickTop="1" thickBot="1">
      <c r="A12785" s="6"/>
    </row>
    <row r="12786" spans="1:1" ht="17" thickTop="1" thickBot="1">
      <c r="A12786" s="6"/>
    </row>
    <row r="12787" spans="1:1" ht="17" thickTop="1" thickBot="1">
      <c r="A12787" s="6"/>
    </row>
    <row r="12788" spans="1:1" ht="17" thickTop="1" thickBot="1">
      <c r="A12788" s="6"/>
    </row>
    <row r="12789" spans="1:1" ht="17" thickTop="1" thickBot="1">
      <c r="A12789" s="6"/>
    </row>
    <row r="12790" spans="1:1" ht="17" thickTop="1" thickBot="1">
      <c r="A12790" s="6"/>
    </row>
    <row r="12791" spans="1:1" ht="17" thickTop="1" thickBot="1">
      <c r="A12791" s="6"/>
    </row>
    <row r="12792" spans="1:1" ht="17" thickTop="1" thickBot="1">
      <c r="A12792" s="6"/>
    </row>
    <row r="12793" spans="1:1" ht="17" thickTop="1" thickBot="1">
      <c r="A12793" s="6"/>
    </row>
    <row r="12794" spans="1:1" ht="17" thickTop="1" thickBot="1">
      <c r="A12794" s="6"/>
    </row>
    <row r="12795" spans="1:1" ht="17" thickTop="1" thickBot="1">
      <c r="A12795" s="6"/>
    </row>
    <row r="12796" spans="1:1" ht="17" thickTop="1" thickBot="1">
      <c r="A12796" s="6"/>
    </row>
    <row r="12797" spans="1:1" ht="17" thickTop="1" thickBot="1">
      <c r="A12797" s="6"/>
    </row>
    <row r="12798" spans="1:1" ht="17" thickTop="1" thickBot="1">
      <c r="A12798" s="6"/>
    </row>
    <row r="12799" spans="1:1" ht="17" thickTop="1" thickBot="1">
      <c r="A12799" s="6"/>
    </row>
    <row r="12800" spans="1:1" ht="17" thickTop="1" thickBot="1">
      <c r="A12800" s="6"/>
    </row>
    <row r="12801" spans="1:1" ht="17" thickTop="1" thickBot="1">
      <c r="A12801" s="6"/>
    </row>
    <row r="12802" spans="1:1" ht="17" thickTop="1" thickBot="1">
      <c r="A12802" s="6"/>
    </row>
    <row r="12803" spans="1:1" ht="17" thickTop="1" thickBot="1">
      <c r="A12803" s="6"/>
    </row>
    <row r="12804" spans="1:1" ht="17" thickTop="1" thickBot="1">
      <c r="A12804" s="6"/>
    </row>
    <row r="12805" spans="1:1" ht="17" thickTop="1" thickBot="1">
      <c r="A12805" s="6"/>
    </row>
    <row r="12806" spans="1:1" ht="17" thickTop="1" thickBot="1">
      <c r="A12806" s="6"/>
    </row>
    <row r="12807" spans="1:1" ht="17" thickTop="1" thickBot="1">
      <c r="A12807" s="6"/>
    </row>
    <row r="12808" spans="1:1" ht="17" thickTop="1" thickBot="1">
      <c r="A12808" s="6"/>
    </row>
    <row r="12809" spans="1:1" ht="17" thickTop="1" thickBot="1">
      <c r="A12809" s="6"/>
    </row>
    <row r="12810" spans="1:1" ht="17" thickTop="1" thickBot="1">
      <c r="A12810" s="6"/>
    </row>
    <row r="12811" spans="1:1" ht="17" thickTop="1" thickBot="1">
      <c r="A12811" s="6"/>
    </row>
    <row r="12812" spans="1:1" ht="17" thickTop="1" thickBot="1">
      <c r="A12812" s="6"/>
    </row>
    <row r="12813" spans="1:1" ht="17" thickTop="1" thickBot="1">
      <c r="A12813" s="6"/>
    </row>
    <row r="12814" spans="1:1" ht="17" thickTop="1" thickBot="1">
      <c r="A12814" s="6"/>
    </row>
    <row r="12815" spans="1:1" ht="17" thickTop="1" thickBot="1">
      <c r="A12815" s="6"/>
    </row>
    <row r="12816" spans="1:1" ht="17" thickTop="1" thickBot="1">
      <c r="A12816" s="6"/>
    </row>
    <row r="12817" spans="1:1" ht="17" thickTop="1" thickBot="1">
      <c r="A12817" s="6"/>
    </row>
    <row r="12818" spans="1:1" ht="17" thickTop="1" thickBot="1">
      <c r="A12818" s="6"/>
    </row>
    <row r="12819" spans="1:1" ht="17" thickTop="1" thickBot="1">
      <c r="A12819" s="6"/>
    </row>
    <row r="12820" spans="1:1" ht="17" thickTop="1" thickBot="1">
      <c r="A12820" s="6"/>
    </row>
    <row r="12821" spans="1:1" ht="17" thickTop="1" thickBot="1">
      <c r="A12821" s="6"/>
    </row>
    <row r="12822" spans="1:1" ht="17" thickTop="1" thickBot="1">
      <c r="A12822" s="6"/>
    </row>
    <row r="12823" spans="1:1" ht="17" thickTop="1" thickBot="1">
      <c r="A12823" s="6"/>
    </row>
    <row r="12824" spans="1:1" ht="17" thickTop="1" thickBot="1">
      <c r="A12824" s="6"/>
    </row>
    <row r="12825" spans="1:1" ht="17" thickTop="1" thickBot="1">
      <c r="A12825" s="6"/>
    </row>
    <row r="12826" spans="1:1" ht="17" thickTop="1" thickBot="1">
      <c r="A12826" s="6"/>
    </row>
    <row r="12827" spans="1:1" ht="17" thickTop="1" thickBot="1">
      <c r="A12827" s="6"/>
    </row>
    <row r="12828" spans="1:1" ht="17" thickTop="1" thickBot="1">
      <c r="A12828" s="6"/>
    </row>
    <row r="12829" spans="1:1" ht="17" thickTop="1" thickBot="1">
      <c r="A12829" s="6"/>
    </row>
    <row r="12830" spans="1:1" ht="17" thickTop="1" thickBot="1">
      <c r="A12830" s="6"/>
    </row>
    <row r="12831" spans="1:1" ht="17" thickTop="1" thickBot="1">
      <c r="A12831" s="6"/>
    </row>
    <row r="12832" spans="1:1" ht="17" thickTop="1" thickBot="1">
      <c r="A12832" s="6"/>
    </row>
    <row r="12833" spans="1:1" ht="17" thickTop="1" thickBot="1">
      <c r="A12833" s="6"/>
    </row>
    <row r="12834" spans="1:1" ht="17" thickTop="1" thickBot="1">
      <c r="A12834" s="6"/>
    </row>
    <row r="12835" spans="1:1" ht="17" thickTop="1" thickBot="1">
      <c r="A12835" s="6"/>
    </row>
    <row r="12836" spans="1:1" ht="17" thickTop="1" thickBot="1">
      <c r="A12836" s="6"/>
    </row>
    <row r="12837" spans="1:1" ht="17" thickTop="1" thickBot="1">
      <c r="A12837" s="6"/>
    </row>
    <row r="12838" spans="1:1" ht="17" thickTop="1" thickBot="1">
      <c r="A12838" s="6"/>
    </row>
    <row r="12839" spans="1:1" ht="17" thickTop="1" thickBot="1">
      <c r="A12839" s="6"/>
    </row>
    <row r="12840" spans="1:1" ht="17" thickTop="1" thickBot="1">
      <c r="A12840" s="6"/>
    </row>
    <row r="12841" spans="1:1" ht="17" thickTop="1" thickBot="1">
      <c r="A12841" s="6"/>
    </row>
    <row r="12842" spans="1:1" ht="17" thickTop="1" thickBot="1">
      <c r="A12842" s="6"/>
    </row>
    <row r="12843" spans="1:1" ht="17" thickTop="1" thickBot="1">
      <c r="A12843" s="6"/>
    </row>
    <row r="12844" spans="1:1" ht="17" thickTop="1" thickBot="1">
      <c r="A12844" s="6"/>
    </row>
    <row r="12845" spans="1:1" ht="17" thickTop="1" thickBot="1">
      <c r="A12845" s="6"/>
    </row>
    <row r="12846" spans="1:1" ht="17" thickTop="1" thickBot="1">
      <c r="A12846" s="6"/>
    </row>
    <row r="12847" spans="1:1" ht="17" thickTop="1" thickBot="1">
      <c r="A12847" s="6"/>
    </row>
    <row r="12848" spans="1:1" ht="17" thickTop="1" thickBot="1">
      <c r="A12848" s="6"/>
    </row>
    <row r="12849" spans="1:1" ht="17" thickTop="1" thickBot="1">
      <c r="A12849" s="6"/>
    </row>
    <row r="12850" spans="1:1" ht="17" thickTop="1" thickBot="1">
      <c r="A12850" s="6"/>
    </row>
    <row r="12851" spans="1:1" ht="17" thickTop="1" thickBot="1">
      <c r="A12851" s="6"/>
    </row>
    <row r="12852" spans="1:1" ht="17" thickTop="1" thickBot="1">
      <c r="A12852" s="6"/>
    </row>
    <row r="12853" spans="1:1" ht="17" thickTop="1" thickBot="1">
      <c r="A12853" s="6"/>
    </row>
    <row r="12854" spans="1:1" ht="17" thickTop="1" thickBot="1">
      <c r="A12854" s="6"/>
    </row>
    <row r="12855" spans="1:1" ht="17" thickTop="1" thickBot="1">
      <c r="A12855" s="6"/>
    </row>
    <row r="12856" spans="1:1" ht="17" thickTop="1" thickBot="1">
      <c r="A12856" s="6"/>
    </row>
    <row r="12857" spans="1:1" ht="17" thickTop="1" thickBot="1">
      <c r="A12857" s="6"/>
    </row>
    <row r="12858" spans="1:1" ht="17" thickTop="1" thickBot="1">
      <c r="A12858" s="6"/>
    </row>
    <row r="12859" spans="1:1" ht="17" thickTop="1" thickBot="1">
      <c r="A12859" s="6"/>
    </row>
    <row r="12860" spans="1:1" ht="17" thickTop="1" thickBot="1">
      <c r="A12860" s="6"/>
    </row>
    <row r="12861" spans="1:1" ht="17" thickTop="1" thickBot="1">
      <c r="A12861" s="6"/>
    </row>
    <row r="12862" spans="1:1" ht="17" thickTop="1" thickBot="1">
      <c r="A12862" s="6"/>
    </row>
    <row r="12863" spans="1:1" ht="17" thickTop="1" thickBot="1">
      <c r="A12863" s="6"/>
    </row>
    <row r="12864" spans="1:1" ht="17" thickTop="1" thickBot="1">
      <c r="A12864" s="6"/>
    </row>
    <row r="12865" spans="1:1" ht="17" thickTop="1" thickBot="1">
      <c r="A12865" s="6"/>
    </row>
    <row r="12866" spans="1:1" ht="17" thickTop="1" thickBot="1">
      <c r="A12866" s="6"/>
    </row>
    <row r="12867" spans="1:1" ht="17" thickTop="1" thickBot="1">
      <c r="A12867" s="6"/>
    </row>
    <row r="12868" spans="1:1" ht="17" thickTop="1" thickBot="1">
      <c r="A12868" s="6"/>
    </row>
    <row r="12869" spans="1:1" ht="17" thickTop="1" thickBot="1">
      <c r="A12869" s="6"/>
    </row>
    <row r="12870" spans="1:1" ht="17" thickTop="1" thickBot="1">
      <c r="A12870" s="6"/>
    </row>
    <row r="12871" spans="1:1" ht="17" thickTop="1" thickBot="1">
      <c r="A12871" s="6"/>
    </row>
    <row r="12872" spans="1:1" ht="17" thickTop="1" thickBot="1">
      <c r="A12872" s="6"/>
    </row>
    <row r="12873" spans="1:1" ht="17" thickTop="1" thickBot="1">
      <c r="A12873" s="6"/>
    </row>
    <row r="12874" spans="1:1" ht="17" thickTop="1" thickBot="1">
      <c r="A12874" s="6"/>
    </row>
    <row r="12875" spans="1:1" ht="17" thickTop="1" thickBot="1">
      <c r="A12875" s="6"/>
    </row>
    <row r="12876" spans="1:1" ht="17" thickTop="1" thickBot="1">
      <c r="A12876" s="6"/>
    </row>
    <row r="12877" spans="1:1" ht="17" thickTop="1" thickBot="1">
      <c r="A12877" s="6"/>
    </row>
    <row r="12878" spans="1:1" ht="17" thickTop="1" thickBot="1">
      <c r="A12878" s="6"/>
    </row>
    <row r="12879" spans="1:1" ht="17" thickTop="1" thickBot="1">
      <c r="A12879" s="6"/>
    </row>
    <row r="12880" spans="1:1" ht="17" thickTop="1" thickBot="1">
      <c r="A12880" s="6"/>
    </row>
    <row r="12881" spans="1:1" ht="17" thickTop="1" thickBot="1">
      <c r="A12881" s="6"/>
    </row>
    <row r="12882" spans="1:1" ht="17" thickTop="1" thickBot="1">
      <c r="A12882" s="6"/>
    </row>
    <row r="12883" spans="1:1" ht="17" thickTop="1" thickBot="1">
      <c r="A12883" s="6"/>
    </row>
    <row r="12884" spans="1:1" ht="17" thickTop="1" thickBot="1">
      <c r="A12884" s="6"/>
    </row>
    <row r="12885" spans="1:1" ht="17" thickTop="1" thickBot="1">
      <c r="A12885" s="6"/>
    </row>
    <row r="12886" spans="1:1" ht="17" thickTop="1" thickBot="1">
      <c r="A12886" s="6"/>
    </row>
    <row r="12887" spans="1:1" ht="17" thickTop="1" thickBot="1">
      <c r="A12887" s="6"/>
    </row>
    <row r="12888" spans="1:1" ht="17" thickTop="1" thickBot="1">
      <c r="A12888" s="6"/>
    </row>
    <row r="12889" spans="1:1" ht="17" thickTop="1" thickBot="1">
      <c r="A12889" s="6"/>
    </row>
    <row r="12890" spans="1:1" ht="17" thickTop="1" thickBot="1">
      <c r="A12890" s="6"/>
    </row>
    <row r="12891" spans="1:1" ht="17" thickTop="1" thickBot="1">
      <c r="A12891" s="6"/>
    </row>
    <row r="12892" spans="1:1" ht="17" thickTop="1" thickBot="1">
      <c r="A12892" s="6"/>
    </row>
    <row r="12893" spans="1:1" ht="17" thickTop="1" thickBot="1">
      <c r="A12893" s="6"/>
    </row>
    <row r="12894" spans="1:1" ht="17" thickTop="1" thickBot="1">
      <c r="A12894" s="6"/>
    </row>
    <row r="12895" spans="1:1" ht="17" thickTop="1" thickBot="1">
      <c r="A12895" s="6"/>
    </row>
    <row r="12896" spans="1:1" ht="17" thickTop="1" thickBot="1">
      <c r="A12896" s="6"/>
    </row>
    <row r="12897" spans="1:1" ht="17" thickTop="1" thickBot="1">
      <c r="A12897" s="6"/>
    </row>
    <row r="12898" spans="1:1" ht="17" thickTop="1" thickBot="1">
      <c r="A12898" s="6"/>
    </row>
    <row r="12899" spans="1:1" ht="17" thickTop="1" thickBot="1">
      <c r="A12899" s="6"/>
    </row>
    <row r="12900" spans="1:1" ht="17" thickTop="1" thickBot="1">
      <c r="A12900" s="6"/>
    </row>
    <row r="12901" spans="1:1" ht="17" thickTop="1" thickBot="1">
      <c r="A12901" s="6"/>
    </row>
    <row r="12902" spans="1:1" ht="17" thickTop="1" thickBot="1">
      <c r="A12902" s="6"/>
    </row>
    <row r="12903" spans="1:1" ht="17" thickTop="1" thickBot="1">
      <c r="A12903" s="6"/>
    </row>
    <row r="12904" spans="1:1" ht="17" thickTop="1" thickBot="1">
      <c r="A12904" s="6"/>
    </row>
    <row r="12905" spans="1:1" ht="17" thickTop="1" thickBot="1">
      <c r="A12905" s="6"/>
    </row>
    <row r="12906" spans="1:1" ht="17" thickTop="1" thickBot="1">
      <c r="A12906" s="6"/>
    </row>
    <row r="12907" spans="1:1" ht="17" thickTop="1" thickBot="1">
      <c r="A12907" s="6"/>
    </row>
    <row r="12908" spans="1:1" ht="17" thickTop="1" thickBot="1">
      <c r="A12908" s="6"/>
    </row>
    <row r="12909" spans="1:1" ht="17" thickTop="1" thickBot="1">
      <c r="A12909" s="6"/>
    </row>
    <row r="12910" spans="1:1" ht="17" thickTop="1" thickBot="1">
      <c r="A12910" s="6"/>
    </row>
    <row r="12911" spans="1:1" ht="17" thickTop="1" thickBot="1">
      <c r="A12911" s="6"/>
    </row>
    <row r="12912" spans="1:1" ht="17" thickTop="1" thickBot="1">
      <c r="A12912" s="6"/>
    </row>
    <row r="12913" spans="1:1" ht="17" thickTop="1" thickBot="1">
      <c r="A12913" s="6"/>
    </row>
    <row r="12914" spans="1:1" ht="17" thickTop="1" thickBot="1">
      <c r="A12914" s="6"/>
    </row>
    <row r="12915" spans="1:1" ht="17" thickTop="1" thickBot="1">
      <c r="A12915" s="6"/>
    </row>
    <row r="12916" spans="1:1" ht="17" thickTop="1" thickBot="1">
      <c r="A12916" s="6"/>
    </row>
    <row r="12917" spans="1:1" ht="17" thickTop="1" thickBot="1">
      <c r="A12917" s="6"/>
    </row>
    <row r="12918" spans="1:1" ht="17" thickTop="1" thickBot="1">
      <c r="A12918" s="6"/>
    </row>
    <row r="12919" spans="1:1" ht="17" thickTop="1" thickBot="1">
      <c r="A12919" s="6"/>
    </row>
    <row r="12920" spans="1:1" ht="17" thickTop="1" thickBot="1">
      <c r="A12920" s="6"/>
    </row>
    <row r="12921" spans="1:1" ht="17" thickTop="1" thickBot="1">
      <c r="A12921" s="6"/>
    </row>
    <row r="12922" spans="1:1" ht="17" thickTop="1" thickBot="1">
      <c r="A12922" s="6"/>
    </row>
    <row r="12923" spans="1:1" ht="17" thickTop="1" thickBot="1">
      <c r="A12923" s="6"/>
    </row>
    <row r="12924" spans="1:1" ht="17" thickTop="1" thickBot="1">
      <c r="A12924" s="6"/>
    </row>
    <row r="12925" spans="1:1" ht="17" thickTop="1" thickBot="1">
      <c r="A12925" s="6"/>
    </row>
    <row r="12926" spans="1:1" ht="17" thickTop="1" thickBot="1">
      <c r="A12926" s="6"/>
    </row>
    <row r="12927" spans="1:1" ht="17" thickTop="1" thickBot="1">
      <c r="A12927" s="6"/>
    </row>
    <row r="12928" spans="1:1" ht="17" thickTop="1" thickBot="1">
      <c r="A12928" s="6"/>
    </row>
    <row r="12929" spans="1:1" ht="17" thickTop="1" thickBot="1">
      <c r="A12929" s="6"/>
    </row>
    <row r="12930" spans="1:1" ht="17" thickTop="1" thickBot="1">
      <c r="A12930" s="6"/>
    </row>
    <row r="12931" spans="1:1" ht="17" thickTop="1" thickBot="1">
      <c r="A12931" s="6"/>
    </row>
    <row r="12932" spans="1:1" ht="17" thickTop="1" thickBot="1">
      <c r="A12932" s="6"/>
    </row>
    <row r="12933" spans="1:1" ht="17" thickTop="1" thickBot="1">
      <c r="A12933" s="6"/>
    </row>
    <row r="12934" spans="1:1" ht="17" thickTop="1" thickBot="1">
      <c r="A12934" s="6"/>
    </row>
    <row r="12935" spans="1:1" ht="17" thickTop="1" thickBot="1">
      <c r="A12935" s="6"/>
    </row>
    <row r="12936" spans="1:1" ht="17" thickTop="1" thickBot="1">
      <c r="A12936" s="6"/>
    </row>
    <row r="12937" spans="1:1" ht="17" thickTop="1" thickBot="1">
      <c r="A12937" s="6"/>
    </row>
    <row r="12938" spans="1:1" ht="17" thickTop="1" thickBot="1">
      <c r="A12938" s="6"/>
    </row>
    <row r="12939" spans="1:1" ht="17" thickTop="1" thickBot="1">
      <c r="A12939" s="6"/>
    </row>
    <row r="12940" spans="1:1" ht="17" thickTop="1" thickBot="1">
      <c r="A12940" s="6"/>
    </row>
    <row r="12941" spans="1:1" ht="17" thickTop="1" thickBot="1">
      <c r="A12941" s="6"/>
    </row>
    <row r="12942" spans="1:1" ht="17" thickTop="1" thickBot="1">
      <c r="A12942" s="6"/>
    </row>
    <row r="12943" spans="1:1" ht="17" thickTop="1" thickBot="1">
      <c r="A12943" s="6"/>
    </row>
    <row r="12944" spans="1:1" ht="17" thickTop="1" thickBot="1">
      <c r="A12944" s="6"/>
    </row>
    <row r="12945" spans="1:1" ht="17" thickTop="1" thickBot="1">
      <c r="A12945" s="6"/>
    </row>
    <row r="12946" spans="1:1" ht="17" thickTop="1" thickBot="1">
      <c r="A12946" s="6"/>
    </row>
    <row r="12947" spans="1:1" ht="17" thickTop="1" thickBot="1">
      <c r="A12947" s="6"/>
    </row>
    <row r="12948" spans="1:1" ht="17" thickTop="1" thickBot="1">
      <c r="A12948" s="6"/>
    </row>
    <row r="12949" spans="1:1" ht="17" thickTop="1" thickBot="1">
      <c r="A12949" s="6"/>
    </row>
    <row r="12950" spans="1:1" ht="17" thickTop="1" thickBot="1">
      <c r="A12950" s="6"/>
    </row>
    <row r="12951" spans="1:1" ht="17" thickTop="1" thickBot="1">
      <c r="A12951" s="6"/>
    </row>
    <row r="12952" spans="1:1" ht="17" thickTop="1" thickBot="1">
      <c r="A12952" s="6"/>
    </row>
    <row r="12953" spans="1:1" ht="17" thickTop="1" thickBot="1">
      <c r="A12953" s="6"/>
    </row>
    <row r="12954" spans="1:1" ht="17" thickTop="1" thickBot="1">
      <c r="A12954" s="6"/>
    </row>
    <row r="12955" spans="1:1" ht="17" thickTop="1" thickBot="1">
      <c r="A12955" s="6"/>
    </row>
    <row r="12956" spans="1:1" ht="17" thickTop="1" thickBot="1">
      <c r="A12956" s="6"/>
    </row>
    <row r="12957" spans="1:1" ht="17" thickTop="1" thickBot="1">
      <c r="A12957" s="6"/>
    </row>
    <row r="12958" spans="1:1" ht="17" thickTop="1" thickBot="1">
      <c r="A12958" s="6"/>
    </row>
    <row r="12959" spans="1:1" ht="17" thickTop="1" thickBot="1">
      <c r="A12959" s="6"/>
    </row>
    <row r="12960" spans="1:1" ht="17" thickTop="1" thickBot="1">
      <c r="A12960" s="6"/>
    </row>
    <row r="12961" spans="1:1" ht="17" thickTop="1" thickBot="1">
      <c r="A12961" s="6"/>
    </row>
    <row r="12962" spans="1:1" ht="17" thickTop="1" thickBot="1">
      <c r="A12962" s="6"/>
    </row>
    <row r="12963" spans="1:1" ht="17" thickTop="1" thickBot="1">
      <c r="A12963" s="6"/>
    </row>
    <row r="12964" spans="1:1" ht="17" thickTop="1" thickBot="1">
      <c r="A12964" s="6"/>
    </row>
    <row r="12965" spans="1:1" ht="17" thickTop="1" thickBot="1">
      <c r="A12965" s="6"/>
    </row>
    <row r="12966" spans="1:1" ht="17" thickTop="1" thickBot="1">
      <c r="A12966" s="6"/>
    </row>
    <row r="12967" spans="1:1" ht="17" thickTop="1" thickBot="1">
      <c r="A12967" s="6"/>
    </row>
    <row r="12968" spans="1:1" ht="17" thickTop="1" thickBot="1">
      <c r="A12968" s="6"/>
    </row>
    <row r="12969" spans="1:1" ht="17" thickTop="1" thickBot="1">
      <c r="A12969" s="6"/>
    </row>
    <row r="12970" spans="1:1" ht="17" thickTop="1" thickBot="1">
      <c r="A12970" s="6"/>
    </row>
    <row r="12971" spans="1:1" ht="17" thickTop="1" thickBot="1">
      <c r="A12971" s="6"/>
    </row>
    <row r="12972" spans="1:1" ht="17" thickTop="1" thickBot="1">
      <c r="A12972" s="6"/>
    </row>
    <row r="12973" spans="1:1" ht="17" thickTop="1" thickBot="1">
      <c r="A12973" s="6"/>
    </row>
    <row r="12974" spans="1:1" ht="17" thickTop="1" thickBot="1">
      <c r="A12974" s="6"/>
    </row>
    <row r="12975" spans="1:1" ht="17" thickTop="1" thickBot="1">
      <c r="A12975" s="6"/>
    </row>
    <row r="12976" spans="1:1" ht="17" thickTop="1" thickBot="1">
      <c r="A12976" s="6"/>
    </row>
    <row r="12977" spans="1:1" ht="17" thickTop="1" thickBot="1">
      <c r="A12977" s="6"/>
    </row>
    <row r="12978" spans="1:1" ht="17" thickTop="1" thickBot="1">
      <c r="A12978" s="6"/>
    </row>
    <row r="12979" spans="1:1" ht="17" thickTop="1" thickBot="1">
      <c r="A12979" s="6"/>
    </row>
    <row r="12980" spans="1:1" ht="17" thickTop="1" thickBot="1">
      <c r="A12980" s="6"/>
    </row>
    <row r="12981" spans="1:1" ht="17" thickTop="1" thickBot="1">
      <c r="A12981" s="6"/>
    </row>
    <row r="12982" spans="1:1" ht="17" thickTop="1" thickBot="1">
      <c r="A12982" s="6"/>
    </row>
    <row r="12983" spans="1:1" ht="17" thickTop="1" thickBot="1">
      <c r="A12983" s="6"/>
    </row>
    <row r="12984" spans="1:1" ht="17" thickTop="1" thickBot="1">
      <c r="A12984" s="6"/>
    </row>
    <row r="12985" spans="1:1" ht="17" thickTop="1" thickBot="1">
      <c r="A12985" s="6"/>
    </row>
    <row r="12986" spans="1:1" ht="17" thickTop="1" thickBot="1">
      <c r="A12986" s="6"/>
    </row>
    <row r="12987" spans="1:1" ht="17" thickTop="1" thickBot="1">
      <c r="A12987" s="6"/>
    </row>
    <row r="12988" spans="1:1" ht="17" thickTop="1" thickBot="1">
      <c r="A12988" s="6"/>
    </row>
    <row r="12989" spans="1:1" ht="17" thickTop="1" thickBot="1">
      <c r="A12989" s="6"/>
    </row>
    <row r="12990" spans="1:1" ht="17" thickTop="1" thickBot="1">
      <c r="A12990" s="6"/>
    </row>
    <row r="12991" spans="1:1" ht="17" thickTop="1" thickBot="1">
      <c r="A12991" s="6"/>
    </row>
    <row r="12992" spans="1:1" ht="17" thickTop="1" thickBot="1">
      <c r="A12992" s="6"/>
    </row>
    <row r="12993" spans="1:1" ht="17" thickTop="1" thickBot="1">
      <c r="A12993" s="6"/>
    </row>
    <row r="12994" spans="1:1" ht="17" thickTop="1" thickBot="1">
      <c r="A12994" s="6"/>
    </row>
    <row r="12995" spans="1:1" ht="17" thickTop="1" thickBot="1">
      <c r="A12995" s="6"/>
    </row>
    <row r="12996" spans="1:1" ht="17" thickTop="1" thickBot="1">
      <c r="A12996" s="6"/>
    </row>
    <row r="12997" spans="1:1" ht="17" thickTop="1" thickBot="1">
      <c r="A12997" s="6"/>
    </row>
    <row r="12998" spans="1:1" ht="17" thickTop="1" thickBot="1">
      <c r="A12998" s="6"/>
    </row>
    <row r="12999" spans="1:1" ht="17" thickTop="1" thickBot="1">
      <c r="A12999" s="6"/>
    </row>
    <row r="13000" spans="1:1" ht="17" thickTop="1" thickBot="1">
      <c r="A13000" s="6"/>
    </row>
    <row r="13001" spans="1:1" ht="17" thickTop="1" thickBot="1">
      <c r="A13001" s="6"/>
    </row>
    <row r="13002" spans="1:1" ht="17" thickTop="1" thickBot="1">
      <c r="A13002" s="6"/>
    </row>
    <row r="13003" spans="1:1" ht="17" thickTop="1" thickBot="1">
      <c r="A13003" s="6"/>
    </row>
    <row r="13004" spans="1:1" ht="17" thickTop="1" thickBot="1">
      <c r="A13004" s="6"/>
    </row>
    <row r="13005" spans="1:1" ht="17" thickTop="1" thickBot="1">
      <c r="A13005" s="6"/>
    </row>
    <row r="13006" spans="1:1" ht="17" thickTop="1" thickBot="1">
      <c r="A13006" s="6"/>
    </row>
    <row r="13007" spans="1:1" ht="17" thickTop="1" thickBot="1">
      <c r="A13007" s="6"/>
    </row>
    <row r="13008" spans="1:1" ht="17" thickTop="1" thickBot="1">
      <c r="A13008" s="6"/>
    </row>
    <row r="13009" spans="1:1" ht="17" thickTop="1" thickBot="1">
      <c r="A13009" s="6"/>
    </row>
    <row r="13010" spans="1:1" ht="17" thickTop="1" thickBot="1">
      <c r="A13010" s="6"/>
    </row>
    <row r="13011" spans="1:1" ht="17" thickTop="1" thickBot="1">
      <c r="A13011" s="6"/>
    </row>
    <row r="13012" spans="1:1" ht="17" thickTop="1" thickBot="1">
      <c r="A13012" s="6"/>
    </row>
    <row r="13013" spans="1:1" ht="17" thickTop="1" thickBot="1">
      <c r="A13013" s="6"/>
    </row>
    <row r="13014" spans="1:1" ht="17" thickTop="1" thickBot="1">
      <c r="A13014" s="6"/>
    </row>
    <row r="13015" spans="1:1" ht="17" thickTop="1" thickBot="1">
      <c r="A13015" s="6"/>
    </row>
    <row r="13016" spans="1:1" ht="17" thickTop="1" thickBot="1">
      <c r="A13016" s="6"/>
    </row>
    <row r="13017" spans="1:1" ht="17" thickTop="1" thickBot="1">
      <c r="A13017" s="6"/>
    </row>
    <row r="13018" spans="1:1" ht="17" thickTop="1" thickBot="1">
      <c r="A13018" s="6"/>
    </row>
    <row r="13019" spans="1:1" ht="17" thickTop="1" thickBot="1">
      <c r="A13019" s="6"/>
    </row>
    <row r="13020" spans="1:1" ht="17" thickTop="1" thickBot="1">
      <c r="A13020" s="6"/>
    </row>
    <row r="13021" spans="1:1" ht="17" thickTop="1" thickBot="1">
      <c r="A13021" s="6"/>
    </row>
    <row r="13022" spans="1:1" ht="17" thickTop="1" thickBot="1">
      <c r="A13022" s="6"/>
    </row>
    <row r="13023" spans="1:1" ht="17" thickTop="1" thickBot="1">
      <c r="A13023" s="6"/>
    </row>
    <row r="13024" spans="1:1" ht="17" thickTop="1" thickBot="1">
      <c r="A13024" s="6"/>
    </row>
    <row r="13025" spans="1:1" ht="17" thickTop="1" thickBot="1">
      <c r="A13025" s="6"/>
    </row>
    <row r="13026" spans="1:1" ht="17" thickTop="1" thickBot="1">
      <c r="A13026" s="6"/>
    </row>
    <row r="13027" spans="1:1" ht="17" thickTop="1" thickBot="1">
      <c r="A13027" s="6"/>
    </row>
    <row r="13028" spans="1:1" ht="17" thickTop="1" thickBot="1">
      <c r="A13028" s="6"/>
    </row>
    <row r="13029" spans="1:1" ht="17" thickTop="1" thickBot="1">
      <c r="A13029" s="6"/>
    </row>
    <row r="13030" spans="1:1" ht="17" thickTop="1" thickBot="1">
      <c r="A13030" s="6"/>
    </row>
    <row r="13031" spans="1:1" ht="17" thickTop="1" thickBot="1">
      <c r="A13031" s="6"/>
    </row>
    <row r="13032" spans="1:1" ht="17" thickTop="1" thickBot="1">
      <c r="A13032" s="6"/>
    </row>
    <row r="13033" spans="1:1" ht="17" thickTop="1" thickBot="1">
      <c r="A13033" s="6"/>
    </row>
    <row r="13034" spans="1:1" ht="17" thickTop="1" thickBot="1">
      <c r="A13034" s="6"/>
    </row>
    <row r="13035" spans="1:1" ht="17" thickTop="1" thickBot="1">
      <c r="A13035" s="6"/>
    </row>
    <row r="13036" spans="1:1" ht="17" thickTop="1" thickBot="1">
      <c r="A13036" s="6"/>
    </row>
    <row r="13037" spans="1:1" ht="17" thickTop="1" thickBot="1">
      <c r="A13037" s="6"/>
    </row>
    <row r="13038" spans="1:1" ht="17" thickTop="1" thickBot="1">
      <c r="A13038" s="6"/>
    </row>
    <row r="13039" spans="1:1" ht="17" thickTop="1" thickBot="1">
      <c r="A13039" s="6"/>
    </row>
    <row r="13040" spans="1:1" ht="17" thickTop="1" thickBot="1">
      <c r="A13040" s="6"/>
    </row>
    <row r="13041" spans="1:1" ht="17" thickTop="1" thickBot="1">
      <c r="A13041" s="6"/>
    </row>
    <row r="13042" spans="1:1" ht="17" thickTop="1" thickBot="1">
      <c r="A13042" s="6"/>
    </row>
    <row r="13043" spans="1:1" ht="17" thickTop="1" thickBot="1">
      <c r="A13043" s="6"/>
    </row>
    <row r="13044" spans="1:1" ht="17" thickTop="1" thickBot="1">
      <c r="A13044" s="6"/>
    </row>
    <row r="13045" spans="1:1" ht="17" thickTop="1" thickBot="1">
      <c r="A13045" s="6"/>
    </row>
    <row r="13046" spans="1:1" ht="17" thickTop="1" thickBot="1">
      <c r="A13046" s="6"/>
    </row>
    <row r="13047" spans="1:1" ht="17" thickTop="1" thickBot="1">
      <c r="A13047" s="6"/>
    </row>
    <row r="13048" spans="1:1" ht="17" thickTop="1" thickBot="1">
      <c r="A13048" s="6"/>
    </row>
    <row r="13049" spans="1:1" ht="17" thickTop="1" thickBot="1">
      <c r="A13049" s="6"/>
    </row>
    <row r="13050" spans="1:1" ht="17" thickTop="1" thickBot="1">
      <c r="A13050" s="6"/>
    </row>
    <row r="13051" spans="1:1" ht="17" thickTop="1" thickBot="1">
      <c r="A13051" s="6"/>
    </row>
    <row r="13052" spans="1:1" ht="17" thickTop="1" thickBot="1">
      <c r="A13052" s="6"/>
    </row>
    <row r="13053" spans="1:1" ht="17" thickTop="1" thickBot="1">
      <c r="A13053" s="6"/>
    </row>
    <row r="13054" spans="1:1" ht="17" thickTop="1" thickBot="1">
      <c r="A13054" s="6"/>
    </row>
    <row r="13055" spans="1:1" ht="17" thickTop="1" thickBot="1">
      <c r="A13055" s="6"/>
    </row>
    <row r="13056" spans="1:1" ht="17" thickTop="1" thickBot="1">
      <c r="A13056" s="6"/>
    </row>
    <row r="13057" spans="1:1" ht="17" thickTop="1" thickBot="1">
      <c r="A13057" s="6"/>
    </row>
    <row r="13058" spans="1:1" ht="17" thickTop="1" thickBot="1">
      <c r="A13058" s="6"/>
    </row>
    <row r="13059" spans="1:1" ht="17" thickTop="1" thickBot="1">
      <c r="A13059" s="6"/>
    </row>
    <row r="13060" spans="1:1" ht="17" thickTop="1" thickBot="1">
      <c r="A13060" s="6"/>
    </row>
    <row r="13061" spans="1:1" ht="17" thickTop="1" thickBot="1">
      <c r="A13061" s="6"/>
    </row>
    <row r="13062" spans="1:1" ht="17" thickTop="1" thickBot="1">
      <c r="A13062" s="6"/>
    </row>
    <row r="13063" spans="1:1" ht="17" thickTop="1" thickBot="1">
      <c r="A13063" s="6"/>
    </row>
    <row r="13064" spans="1:1" ht="17" thickTop="1" thickBot="1">
      <c r="A13064" s="6"/>
    </row>
    <row r="13065" spans="1:1" ht="17" thickTop="1" thickBot="1">
      <c r="A13065" s="6"/>
    </row>
    <row r="13066" spans="1:1" ht="17" thickTop="1" thickBot="1">
      <c r="A13066" s="6"/>
    </row>
    <row r="13067" spans="1:1" ht="17" thickTop="1" thickBot="1">
      <c r="A13067" s="6"/>
    </row>
    <row r="13068" spans="1:1" ht="17" thickTop="1" thickBot="1">
      <c r="A13068" s="6"/>
    </row>
    <row r="13069" spans="1:1" ht="17" thickTop="1" thickBot="1">
      <c r="A13069" s="6"/>
    </row>
    <row r="13070" spans="1:1" ht="17" thickTop="1" thickBot="1">
      <c r="A13070" s="6"/>
    </row>
    <row r="13071" spans="1:1" ht="17" thickTop="1" thickBot="1">
      <c r="A13071" s="6"/>
    </row>
    <row r="13072" spans="1:1" ht="17" thickTop="1" thickBot="1">
      <c r="A13072" s="6"/>
    </row>
    <row r="13073" spans="1:1" ht="17" thickTop="1" thickBot="1">
      <c r="A13073" s="6"/>
    </row>
    <row r="13074" spans="1:1" ht="17" thickTop="1" thickBot="1">
      <c r="A13074" s="6"/>
    </row>
    <row r="13075" spans="1:1" ht="17" thickTop="1" thickBot="1">
      <c r="A13075" s="6"/>
    </row>
    <row r="13076" spans="1:1" ht="17" thickTop="1" thickBot="1">
      <c r="A13076" s="6"/>
    </row>
    <row r="13077" spans="1:1" ht="17" thickTop="1" thickBot="1">
      <c r="A13077" s="6"/>
    </row>
    <row r="13078" spans="1:1" ht="17" thickTop="1" thickBot="1">
      <c r="A13078" s="6"/>
    </row>
    <row r="13079" spans="1:1" ht="17" thickTop="1" thickBot="1">
      <c r="A13079" s="6"/>
    </row>
    <row r="13080" spans="1:1" ht="17" thickTop="1" thickBot="1">
      <c r="A13080" s="6"/>
    </row>
    <row r="13081" spans="1:1" ht="17" thickTop="1" thickBot="1">
      <c r="A13081" s="6"/>
    </row>
    <row r="13082" spans="1:1" ht="17" thickTop="1" thickBot="1">
      <c r="A13082" s="6"/>
    </row>
    <row r="13083" spans="1:1" ht="17" thickTop="1" thickBot="1">
      <c r="A13083" s="6"/>
    </row>
    <row r="13084" spans="1:1" ht="17" thickTop="1" thickBot="1">
      <c r="A13084" s="6"/>
    </row>
    <row r="13085" spans="1:1" ht="17" thickTop="1" thickBot="1">
      <c r="A13085" s="6"/>
    </row>
    <row r="13086" spans="1:1" ht="17" thickTop="1" thickBot="1">
      <c r="A13086" s="6"/>
    </row>
    <row r="13087" spans="1:1" ht="17" thickTop="1" thickBot="1">
      <c r="A13087" s="6"/>
    </row>
    <row r="13088" spans="1:1" ht="17" thickTop="1" thickBot="1">
      <c r="A13088" s="6"/>
    </row>
    <row r="13089" spans="1:1" ht="17" thickTop="1" thickBot="1">
      <c r="A13089" s="6"/>
    </row>
    <row r="13090" spans="1:1" ht="17" thickTop="1" thickBot="1">
      <c r="A13090" s="6"/>
    </row>
    <row r="13091" spans="1:1" ht="17" thickTop="1" thickBot="1">
      <c r="A13091" s="6"/>
    </row>
    <row r="13092" spans="1:1" ht="17" thickTop="1" thickBot="1">
      <c r="A13092" s="6"/>
    </row>
    <row r="13093" spans="1:1" ht="17" thickTop="1" thickBot="1">
      <c r="A13093" s="6"/>
    </row>
    <row r="13094" spans="1:1" ht="17" thickTop="1" thickBot="1">
      <c r="A13094" s="6"/>
    </row>
    <row r="13095" spans="1:1" ht="17" thickTop="1" thickBot="1">
      <c r="A13095" s="6"/>
    </row>
    <row r="13096" spans="1:1" ht="17" thickTop="1" thickBot="1">
      <c r="A13096" s="6"/>
    </row>
    <row r="13097" spans="1:1" ht="17" thickTop="1" thickBot="1">
      <c r="A13097" s="6"/>
    </row>
    <row r="13098" spans="1:1" ht="17" thickTop="1" thickBot="1">
      <c r="A13098" s="6"/>
    </row>
    <row r="13099" spans="1:1" ht="17" thickTop="1" thickBot="1">
      <c r="A13099" s="6"/>
    </row>
    <row r="13100" spans="1:1" ht="17" thickTop="1" thickBot="1">
      <c r="A13100" s="6"/>
    </row>
    <row r="13101" spans="1:1" ht="17" thickTop="1" thickBot="1">
      <c r="A13101" s="6"/>
    </row>
    <row r="13102" spans="1:1" ht="17" thickTop="1" thickBot="1">
      <c r="A13102" s="6"/>
    </row>
    <row r="13103" spans="1:1" ht="17" thickTop="1" thickBot="1">
      <c r="A13103" s="6"/>
    </row>
    <row r="13104" spans="1:1" ht="17" thickTop="1" thickBot="1">
      <c r="A13104" s="6"/>
    </row>
    <row r="13105" spans="1:1" ht="17" thickTop="1" thickBot="1">
      <c r="A13105" s="6"/>
    </row>
    <row r="13106" spans="1:1" ht="17" thickTop="1" thickBot="1">
      <c r="A13106" s="6"/>
    </row>
    <row r="13107" spans="1:1" ht="17" thickTop="1" thickBot="1">
      <c r="A13107" s="6"/>
    </row>
    <row r="13108" spans="1:1" ht="17" thickTop="1" thickBot="1">
      <c r="A13108" s="6"/>
    </row>
    <row r="13109" spans="1:1" ht="17" thickTop="1" thickBot="1">
      <c r="A13109" s="6"/>
    </row>
    <row r="13110" spans="1:1" ht="17" thickTop="1" thickBot="1">
      <c r="A13110" s="6"/>
    </row>
    <row r="13111" spans="1:1" ht="17" thickTop="1" thickBot="1">
      <c r="A13111" s="6"/>
    </row>
    <row r="13112" spans="1:1" ht="17" thickTop="1" thickBot="1">
      <c r="A13112" s="6"/>
    </row>
    <row r="13113" spans="1:1" ht="17" thickTop="1" thickBot="1">
      <c r="A13113" s="6"/>
    </row>
    <row r="13114" spans="1:1" ht="17" thickTop="1" thickBot="1">
      <c r="A13114" s="6"/>
    </row>
    <row r="13115" spans="1:1" ht="17" thickTop="1" thickBot="1">
      <c r="A13115" s="6"/>
    </row>
    <row r="13116" spans="1:1" ht="17" thickTop="1" thickBot="1">
      <c r="A13116" s="6"/>
    </row>
    <row r="13117" spans="1:1" ht="17" thickTop="1" thickBot="1">
      <c r="A13117" s="6"/>
    </row>
    <row r="13118" spans="1:1" ht="17" thickTop="1" thickBot="1">
      <c r="A13118" s="6"/>
    </row>
    <row r="13119" spans="1:1" ht="17" thickTop="1" thickBot="1">
      <c r="A13119" s="6"/>
    </row>
    <row r="13120" spans="1:1" ht="17" thickTop="1" thickBot="1">
      <c r="A13120" s="6"/>
    </row>
    <row r="13121" spans="1:1" ht="17" thickTop="1" thickBot="1">
      <c r="A13121" s="6"/>
    </row>
    <row r="13122" spans="1:1" ht="17" thickTop="1" thickBot="1">
      <c r="A13122" s="6"/>
    </row>
    <row r="13123" spans="1:1" ht="17" thickTop="1" thickBot="1">
      <c r="A13123" s="6"/>
    </row>
    <row r="13124" spans="1:1" ht="17" thickTop="1" thickBot="1">
      <c r="A13124" s="6"/>
    </row>
    <row r="13125" spans="1:1" ht="17" thickTop="1" thickBot="1">
      <c r="A13125" s="6"/>
    </row>
    <row r="13126" spans="1:1" ht="17" thickTop="1" thickBot="1">
      <c r="A13126" s="6"/>
    </row>
    <row r="13127" spans="1:1" ht="17" thickTop="1" thickBot="1">
      <c r="A13127" s="6"/>
    </row>
    <row r="13128" spans="1:1" ht="17" thickTop="1" thickBot="1">
      <c r="A13128" s="6"/>
    </row>
    <row r="13129" spans="1:1" ht="17" thickTop="1" thickBot="1">
      <c r="A13129" s="6"/>
    </row>
    <row r="13130" spans="1:1" ht="17" thickTop="1" thickBot="1">
      <c r="A13130" s="6"/>
    </row>
    <row r="13131" spans="1:1" ht="17" thickTop="1" thickBot="1">
      <c r="A13131" s="6"/>
    </row>
    <row r="13132" spans="1:1" ht="17" thickTop="1" thickBot="1">
      <c r="A13132" s="6"/>
    </row>
    <row r="13133" spans="1:1" ht="17" thickTop="1" thickBot="1">
      <c r="A13133" s="6"/>
    </row>
    <row r="13134" spans="1:1" ht="17" thickTop="1" thickBot="1">
      <c r="A13134" s="6"/>
    </row>
    <row r="13135" spans="1:1" ht="17" thickTop="1" thickBot="1">
      <c r="A13135" s="6"/>
    </row>
    <row r="13136" spans="1:1" ht="17" thickTop="1" thickBot="1">
      <c r="A13136" s="6"/>
    </row>
    <row r="13137" spans="1:1" ht="17" thickTop="1" thickBot="1">
      <c r="A13137" s="6"/>
    </row>
    <row r="13138" spans="1:1" ht="17" thickTop="1" thickBot="1">
      <c r="A13138" s="6"/>
    </row>
    <row r="13139" spans="1:1" ht="17" thickTop="1" thickBot="1">
      <c r="A13139" s="6"/>
    </row>
    <row r="13140" spans="1:1" ht="17" thickTop="1" thickBot="1">
      <c r="A13140" s="6"/>
    </row>
    <row r="13141" spans="1:1" ht="17" thickTop="1" thickBot="1">
      <c r="A13141" s="6"/>
    </row>
    <row r="13142" spans="1:1" ht="17" thickTop="1" thickBot="1">
      <c r="A13142" s="6"/>
    </row>
    <row r="13143" spans="1:1" ht="17" thickTop="1" thickBot="1">
      <c r="A13143" s="6"/>
    </row>
    <row r="13144" spans="1:1" ht="17" thickTop="1" thickBot="1">
      <c r="A13144" s="6"/>
    </row>
    <row r="13145" spans="1:1" ht="17" thickTop="1" thickBot="1">
      <c r="A13145" s="6"/>
    </row>
    <row r="13146" spans="1:1" ht="17" thickTop="1" thickBot="1">
      <c r="A13146" s="6"/>
    </row>
    <row r="13147" spans="1:1" ht="17" thickTop="1" thickBot="1">
      <c r="A13147" s="6"/>
    </row>
    <row r="13148" spans="1:1" ht="17" thickTop="1" thickBot="1">
      <c r="A13148" s="6"/>
    </row>
    <row r="13149" spans="1:1" ht="17" thickTop="1" thickBot="1">
      <c r="A13149" s="6"/>
    </row>
    <row r="13150" spans="1:1" ht="17" thickTop="1" thickBot="1">
      <c r="A13150" s="6"/>
    </row>
    <row r="13151" spans="1:1" ht="17" thickTop="1" thickBot="1">
      <c r="A13151" s="6"/>
    </row>
    <row r="13152" spans="1:1" ht="17" thickTop="1" thickBot="1">
      <c r="A13152" s="6"/>
    </row>
    <row r="13153" spans="1:1" ht="17" thickTop="1" thickBot="1">
      <c r="A13153" s="6"/>
    </row>
    <row r="13154" spans="1:1" ht="17" thickTop="1" thickBot="1">
      <c r="A13154" s="6"/>
    </row>
    <row r="13155" spans="1:1" ht="17" thickTop="1" thickBot="1">
      <c r="A13155" s="6"/>
    </row>
    <row r="13156" spans="1:1" ht="17" thickTop="1" thickBot="1">
      <c r="A13156" s="6"/>
    </row>
    <row r="13157" spans="1:1" ht="17" thickTop="1" thickBot="1">
      <c r="A13157" s="6"/>
    </row>
    <row r="13158" spans="1:1" ht="17" thickTop="1" thickBot="1">
      <c r="A13158" s="6"/>
    </row>
    <row r="13159" spans="1:1" ht="17" thickTop="1" thickBot="1">
      <c r="A13159" s="6"/>
    </row>
    <row r="13160" spans="1:1" ht="17" thickTop="1" thickBot="1">
      <c r="A13160" s="6"/>
    </row>
    <row r="13161" spans="1:1" ht="17" thickTop="1" thickBot="1">
      <c r="A13161" s="6"/>
    </row>
    <row r="13162" spans="1:1" ht="17" thickTop="1" thickBot="1">
      <c r="A13162" s="6"/>
    </row>
    <row r="13163" spans="1:1" ht="17" thickTop="1" thickBot="1">
      <c r="A13163" s="6"/>
    </row>
    <row r="13164" spans="1:1" ht="17" thickTop="1" thickBot="1">
      <c r="A13164" s="6"/>
    </row>
    <row r="13165" spans="1:1" ht="17" thickTop="1" thickBot="1">
      <c r="A13165" s="6"/>
    </row>
    <row r="13166" spans="1:1" ht="17" thickTop="1" thickBot="1">
      <c r="A13166" s="6"/>
    </row>
    <row r="13167" spans="1:1" ht="17" thickTop="1" thickBot="1">
      <c r="A13167" s="6"/>
    </row>
    <row r="13168" spans="1:1" ht="17" thickTop="1" thickBot="1">
      <c r="A13168" s="6"/>
    </row>
    <row r="13169" spans="1:1" ht="17" thickTop="1" thickBot="1">
      <c r="A13169" s="6"/>
    </row>
    <row r="13170" spans="1:1" ht="17" thickTop="1" thickBot="1">
      <c r="A13170" s="6"/>
    </row>
    <row r="13171" spans="1:1" ht="17" thickTop="1" thickBot="1">
      <c r="A13171" s="6"/>
    </row>
    <row r="13172" spans="1:1" ht="17" thickTop="1" thickBot="1">
      <c r="A13172" s="6"/>
    </row>
    <row r="13173" spans="1:1" ht="17" thickTop="1" thickBot="1">
      <c r="A13173" s="6"/>
    </row>
    <row r="13174" spans="1:1" ht="17" thickTop="1" thickBot="1">
      <c r="A13174" s="6"/>
    </row>
    <row r="13175" spans="1:1" ht="17" thickTop="1" thickBot="1">
      <c r="A13175" s="6"/>
    </row>
    <row r="13176" spans="1:1" ht="17" thickTop="1" thickBot="1">
      <c r="A13176" s="6"/>
    </row>
    <row r="13177" spans="1:1" ht="17" thickTop="1" thickBot="1">
      <c r="A13177" s="6"/>
    </row>
    <row r="13178" spans="1:1" ht="17" thickTop="1" thickBot="1">
      <c r="A13178" s="6"/>
    </row>
    <row r="13179" spans="1:1" ht="17" thickTop="1" thickBot="1">
      <c r="A13179" s="6"/>
    </row>
    <row r="13180" spans="1:1" ht="17" thickTop="1" thickBot="1">
      <c r="A13180" s="6"/>
    </row>
    <row r="13181" spans="1:1" ht="17" thickTop="1" thickBot="1">
      <c r="A13181" s="6"/>
    </row>
    <row r="13182" spans="1:1" ht="17" thickTop="1" thickBot="1">
      <c r="A13182" s="6"/>
    </row>
    <row r="13183" spans="1:1" ht="17" thickTop="1" thickBot="1">
      <c r="A13183" s="6"/>
    </row>
    <row r="13184" spans="1:1" ht="17" thickTop="1" thickBot="1">
      <c r="A13184" s="6"/>
    </row>
    <row r="13185" spans="1:1" ht="17" thickTop="1" thickBot="1">
      <c r="A13185" s="6"/>
    </row>
    <row r="13186" spans="1:1" ht="17" thickTop="1" thickBot="1">
      <c r="A13186" s="6"/>
    </row>
    <row r="13187" spans="1:1" ht="17" thickTop="1" thickBot="1">
      <c r="A13187" s="6"/>
    </row>
    <row r="13188" spans="1:1" ht="17" thickTop="1" thickBot="1">
      <c r="A13188" s="6"/>
    </row>
    <row r="13189" spans="1:1" ht="17" thickTop="1" thickBot="1">
      <c r="A13189" s="6"/>
    </row>
    <row r="13190" spans="1:1" ht="17" thickTop="1" thickBot="1">
      <c r="A13190" s="6"/>
    </row>
    <row r="13191" spans="1:1" ht="17" thickTop="1" thickBot="1">
      <c r="A13191" s="6"/>
    </row>
    <row r="13192" spans="1:1" ht="17" thickTop="1" thickBot="1">
      <c r="A13192" s="6"/>
    </row>
    <row r="13193" spans="1:1" ht="17" thickTop="1" thickBot="1">
      <c r="A13193" s="6"/>
    </row>
    <row r="13194" spans="1:1" ht="17" thickTop="1" thickBot="1">
      <c r="A13194" s="6"/>
    </row>
    <row r="13195" spans="1:1" ht="17" thickTop="1" thickBot="1">
      <c r="A13195" s="6"/>
    </row>
    <row r="13196" spans="1:1" ht="17" thickTop="1" thickBot="1">
      <c r="A13196" s="6"/>
    </row>
    <row r="13197" spans="1:1" ht="17" thickTop="1" thickBot="1">
      <c r="A13197" s="6"/>
    </row>
    <row r="13198" spans="1:1" ht="17" thickTop="1" thickBot="1">
      <c r="A13198" s="6"/>
    </row>
    <row r="13199" spans="1:1" ht="17" thickTop="1" thickBot="1">
      <c r="A13199" s="6"/>
    </row>
    <row r="13200" spans="1:1" ht="17" thickTop="1" thickBot="1">
      <c r="A13200" s="6"/>
    </row>
    <row r="13201" spans="1:1" ht="17" thickTop="1" thickBot="1">
      <c r="A13201" s="6"/>
    </row>
    <row r="13202" spans="1:1" ht="17" thickTop="1" thickBot="1">
      <c r="A13202" s="6"/>
    </row>
    <row r="13203" spans="1:1" ht="17" thickTop="1" thickBot="1">
      <c r="A13203" s="6"/>
    </row>
    <row r="13204" spans="1:1" ht="17" thickTop="1" thickBot="1">
      <c r="A13204" s="6"/>
    </row>
    <row r="13205" spans="1:1" ht="17" thickTop="1" thickBot="1">
      <c r="A13205" s="6"/>
    </row>
    <row r="13206" spans="1:1" ht="17" thickTop="1" thickBot="1">
      <c r="A13206" s="6"/>
    </row>
    <row r="13207" spans="1:1" ht="17" thickTop="1" thickBot="1">
      <c r="A13207" s="6"/>
    </row>
    <row r="13208" spans="1:1" ht="17" thickTop="1" thickBot="1">
      <c r="A13208" s="6"/>
    </row>
    <row r="13209" spans="1:1" ht="17" thickTop="1" thickBot="1">
      <c r="A13209" s="6"/>
    </row>
    <row r="13210" spans="1:1" ht="17" thickTop="1" thickBot="1">
      <c r="A13210" s="6"/>
    </row>
    <row r="13211" spans="1:1" ht="17" thickTop="1" thickBot="1">
      <c r="A13211" s="6"/>
    </row>
    <row r="13212" spans="1:1" ht="17" thickTop="1" thickBot="1">
      <c r="A13212" s="6"/>
    </row>
    <row r="13213" spans="1:1" ht="17" thickTop="1" thickBot="1">
      <c r="A13213" s="6"/>
    </row>
    <row r="13214" spans="1:1" ht="17" thickTop="1" thickBot="1">
      <c r="A13214" s="6"/>
    </row>
    <row r="13215" spans="1:1" ht="17" thickTop="1" thickBot="1">
      <c r="A13215" s="6"/>
    </row>
    <row r="13216" spans="1:1" ht="17" thickTop="1" thickBot="1">
      <c r="A13216" s="6"/>
    </row>
    <row r="13217" spans="1:1" ht="17" thickTop="1" thickBot="1">
      <c r="A13217" s="6"/>
    </row>
    <row r="13218" spans="1:1" ht="17" thickTop="1" thickBot="1">
      <c r="A13218" s="6"/>
    </row>
    <row r="13219" spans="1:1" ht="17" thickTop="1" thickBot="1">
      <c r="A13219" s="6"/>
    </row>
    <row r="13220" spans="1:1" ht="17" thickTop="1" thickBot="1">
      <c r="A13220" s="6"/>
    </row>
    <row r="13221" spans="1:1" ht="17" thickTop="1" thickBot="1">
      <c r="A13221" s="6"/>
    </row>
    <row r="13222" spans="1:1" ht="17" thickTop="1" thickBot="1">
      <c r="A13222" s="6"/>
    </row>
    <row r="13223" spans="1:1" ht="17" thickTop="1" thickBot="1">
      <c r="A13223" s="6"/>
    </row>
    <row r="13224" spans="1:1" ht="17" thickTop="1" thickBot="1">
      <c r="A13224" s="6"/>
    </row>
    <row r="13225" spans="1:1" ht="17" thickTop="1" thickBot="1">
      <c r="A13225" s="6"/>
    </row>
    <row r="13226" spans="1:1" ht="17" thickTop="1" thickBot="1">
      <c r="A13226" s="6"/>
    </row>
    <row r="13227" spans="1:1" ht="17" thickTop="1" thickBot="1">
      <c r="A13227" s="6"/>
    </row>
    <row r="13228" spans="1:1" ht="17" thickTop="1" thickBot="1">
      <c r="A13228" s="6"/>
    </row>
    <row r="13229" spans="1:1" ht="17" thickTop="1" thickBot="1">
      <c r="A13229" s="6"/>
    </row>
    <row r="13230" spans="1:1" ht="17" thickTop="1" thickBot="1">
      <c r="A13230" s="6"/>
    </row>
    <row r="13231" spans="1:1" ht="17" thickTop="1" thickBot="1">
      <c r="A13231" s="6"/>
    </row>
    <row r="13232" spans="1:1" ht="17" thickTop="1" thickBot="1">
      <c r="A13232" s="6"/>
    </row>
    <row r="13233" spans="1:1" ht="17" thickTop="1" thickBot="1">
      <c r="A13233" s="6"/>
    </row>
    <row r="13234" spans="1:1" ht="17" thickTop="1" thickBot="1">
      <c r="A13234" s="6"/>
    </row>
    <row r="13235" spans="1:1" ht="17" thickTop="1" thickBot="1">
      <c r="A13235" s="6"/>
    </row>
    <row r="13236" spans="1:1" ht="17" thickTop="1" thickBot="1">
      <c r="A13236" s="6"/>
    </row>
    <row r="13237" spans="1:1" ht="17" thickTop="1" thickBot="1">
      <c r="A13237" s="6"/>
    </row>
    <row r="13238" spans="1:1" ht="17" thickTop="1" thickBot="1">
      <c r="A13238" s="6"/>
    </row>
    <row r="13239" spans="1:1" ht="17" thickTop="1" thickBot="1">
      <c r="A13239" s="6"/>
    </row>
    <row r="13240" spans="1:1" ht="17" thickTop="1" thickBot="1">
      <c r="A13240" s="6"/>
    </row>
    <row r="13241" spans="1:1" ht="17" thickTop="1" thickBot="1">
      <c r="A13241" s="6"/>
    </row>
    <row r="13242" spans="1:1" ht="17" thickTop="1" thickBot="1">
      <c r="A13242" s="6"/>
    </row>
    <row r="13243" spans="1:1" ht="17" thickTop="1" thickBot="1">
      <c r="A13243" s="6"/>
    </row>
    <row r="13244" spans="1:1" ht="17" thickTop="1" thickBot="1">
      <c r="A13244" s="6"/>
    </row>
    <row r="13245" spans="1:1" ht="17" thickTop="1" thickBot="1">
      <c r="A13245" s="6"/>
    </row>
    <row r="13246" spans="1:1" ht="17" thickTop="1" thickBot="1">
      <c r="A13246" s="6"/>
    </row>
    <row r="13247" spans="1:1" ht="17" thickTop="1" thickBot="1">
      <c r="A13247" s="6"/>
    </row>
    <row r="13248" spans="1:1" ht="17" thickTop="1" thickBot="1">
      <c r="A13248" s="6"/>
    </row>
    <row r="13249" spans="1:1" ht="17" thickTop="1" thickBot="1">
      <c r="A13249" s="6"/>
    </row>
    <row r="13250" spans="1:1" ht="17" thickTop="1" thickBot="1">
      <c r="A13250" s="6"/>
    </row>
    <row r="13251" spans="1:1" ht="17" thickTop="1" thickBot="1">
      <c r="A13251" s="6"/>
    </row>
    <row r="13252" spans="1:1" ht="17" thickTop="1" thickBot="1">
      <c r="A13252" s="6"/>
    </row>
    <row r="13253" spans="1:1" ht="17" thickTop="1" thickBot="1">
      <c r="A13253" s="6"/>
    </row>
    <row r="13254" spans="1:1" ht="17" thickTop="1" thickBot="1">
      <c r="A13254" s="6"/>
    </row>
    <row r="13255" spans="1:1" ht="17" thickTop="1" thickBot="1">
      <c r="A13255" s="6"/>
    </row>
    <row r="13256" spans="1:1" ht="17" thickTop="1" thickBot="1">
      <c r="A13256" s="6"/>
    </row>
    <row r="13257" spans="1:1" ht="17" thickTop="1" thickBot="1">
      <c r="A13257" s="6"/>
    </row>
    <row r="13258" spans="1:1" ht="17" thickTop="1" thickBot="1">
      <c r="A13258" s="6"/>
    </row>
    <row r="13259" spans="1:1" ht="17" thickTop="1" thickBot="1">
      <c r="A13259" s="6"/>
    </row>
    <row r="13260" spans="1:1" ht="17" thickTop="1" thickBot="1">
      <c r="A13260" s="6"/>
    </row>
    <row r="13261" spans="1:1" ht="17" thickTop="1" thickBot="1">
      <c r="A13261" s="6"/>
    </row>
    <row r="13262" spans="1:1" ht="17" thickTop="1" thickBot="1">
      <c r="A13262" s="6"/>
    </row>
    <row r="13263" spans="1:1" ht="17" thickTop="1" thickBot="1">
      <c r="A13263" s="6"/>
    </row>
    <row r="13264" spans="1:1" ht="17" thickTop="1" thickBot="1">
      <c r="A13264" s="6"/>
    </row>
    <row r="13265" spans="1:1" ht="17" thickTop="1" thickBot="1">
      <c r="A13265" s="6"/>
    </row>
    <row r="13266" spans="1:1" ht="17" thickTop="1" thickBot="1">
      <c r="A13266" s="6"/>
    </row>
    <row r="13267" spans="1:1" ht="17" thickTop="1" thickBot="1">
      <c r="A13267" s="6"/>
    </row>
    <row r="13268" spans="1:1" ht="17" thickTop="1" thickBot="1">
      <c r="A13268" s="6"/>
    </row>
    <row r="13269" spans="1:1" ht="17" thickTop="1" thickBot="1">
      <c r="A13269" s="6"/>
    </row>
    <row r="13270" spans="1:1" ht="17" thickTop="1" thickBot="1">
      <c r="A13270" s="6"/>
    </row>
    <row r="13271" spans="1:1" ht="17" thickTop="1" thickBot="1">
      <c r="A13271" s="6"/>
    </row>
    <row r="13272" spans="1:1" ht="17" thickTop="1" thickBot="1">
      <c r="A13272" s="6"/>
    </row>
    <row r="13273" spans="1:1" ht="17" thickTop="1" thickBot="1">
      <c r="A13273" s="6"/>
    </row>
    <row r="13274" spans="1:1" ht="17" thickTop="1" thickBot="1">
      <c r="A13274" s="6"/>
    </row>
    <row r="13275" spans="1:1" ht="17" thickTop="1" thickBot="1">
      <c r="A13275" s="6"/>
    </row>
    <row r="13276" spans="1:1" ht="17" thickTop="1" thickBot="1">
      <c r="A13276" s="6"/>
    </row>
    <row r="13277" spans="1:1" ht="17" thickTop="1" thickBot="1">
      <c r="A13277" s="6"/>
    </row>
    <row r="13278" spans="1:1" ht="17" thickTop="1" thickBot="1">
      <c r="A13278" s="6"/>
    </row>
    <row r="13279" spans="1:1" ht="17" thickTop="1" thickBot="1">
      <c r="A13279" s="6"/>
    </row>
    <row r="13280" spans="1:1" ht="17" thickTop="1" thickBot="1">
      <c r="A13280" s="6"/>
    </row>
    <row r="13281" spans="1:1" ht="17" thickTop="1" thickBot="1">
      <c r="A13281" s="6"/>
    </row>
    <row r="13282" spans="1:1" ht="17" thickTop="1" thickBot="1">
      <c r="A13282" s="6"/>
    </row>
    <row r="13283" spans="1:1" ht="17" thickTop="1" thickBot="1">
      <c r="A13283" s="6"/>
    </row>
    <row r="13284" spans="1:1" ht="17" thickTop="1" thickBot="1">
      <c r="A13284" s="6"/>
    </row>
    <row r="13285" spans="1:1" ht="17" thickTop="1" thickBot="1">
      <c r="A13285" s="6"/>
    </row>
    <row r="13286" spans="1:1" ht="17" thickTop="1" thickBot="1">
      <c r="A13286" s="6"/>
    </row>
    <row r="13287" spans="1:1" ht="17" thickTop="1" thickBot="1">
      <c r="A13287" s="6"/>
    </row>
    <row r="13288" spans="1:1" ht="17" thickTop="1" thickBot="1">
      <c r="A13288" s="6"/>
    </row>
    <row r="13289" spans="1:1" ht="17" thickTop="1" thickBot="1">
      <c r="A13289" s="6"/>
    </row>
    <row r="13290" spans="1:1" ht="17" thickTop="1" thickBot="1">
      <c r="A13290" s="6"/>
    </row>
    <row r="13291" spans="1:1" ht="17" thickTop="1" thickBot="1">
      <c r="A13291" s="6"/>
    </row>
    <row r="13292" spans="1:1" ht="17" thickTop="1" thickBot="1">
      <c r="A13292" s="6"/>
    </row>
    <row r="13293" spans="1:1" ht="17" thickTop="1" thickBot="1">
      <c r="A13293" s="6"/>
    </row>
    <row r="13294" spans="1:1" ht="17" thickTop="1" thickBot="1">
      <c r="A13294" s="6"/>
    </row>
    <row r="13295" spans="1:1" ht="17" thickTop="1" thickBot="1">
      <c r="A13295" s="6"/>
    </row>
    <row r="13296" spans="1:1" ht="17" thickTop="1" thickBot="1">
      <c r="A13296" s="6"/>
    </row>
    <row r="13297" spans="1:1" ht="17" thickTop="1" thickBot="1">
      <c r="A13297" s="6"/>
    </row>
    <row r="13298" spans="1:1" ht="17" thickTop="1" thickBot="1">
      <c r="A13298" s="6"/>
    </row>
    <row r="13299" spans="1:1" ht="17" thickTop="1" thickBot="1">
      <c r="A13299" s="6"/>
    </row>
    <row r="13300" spans="1:1" ht="17" thickTop="1" thickBot="1">
      <c r="A13300" s="6"/>
    </row>
    <row r="13301" spans="1:1" ht="17" thickTop="1" thickBot="1">
      <c r="A13301" s="6"/>
    </row>
    <row r="13302" spans="1:1" ht="17" thickTop="1" thickBot="1">
      <c r="A13302" s="6"/>
    </row>
    <row r="13303" spans="1:1" ht="17" thickTop="1" thickBot="1">
      <c r="A13303" s="6"/>
    </row>
    <row r="13304" spans="1:1" ht="17" thickTop="1" thickBot="1">
      <c r="A13304" s="6"/>
    </row>
    <row r="13305" spans="1:1" ht="17" thickTop="1" thickBot="1">
      <c r="A13305" s="6"/>
    </row>
    <row r="13306" spans="1:1" ht="17" thickTop="1" thickBot="1">
      <c r="A13306" s="6"/>
    </row>
    <row r="13307" spans="1:1" ht="17" thickTop="1" thickBot="1">
      <c r="A13307" s="6"/>
    </row>
    <row r="13308" spans="1:1" ht="17" thickTop="1" thickBot="1">
      <c r="A13308" s="6"/>
    </row>
    <row r="13309" spans="1:1" ht="17" thickTop="1" thickBot="1">
      <c r="A13309" s="6"/>
    </row>
    <row r="13310" spans="1:1" ht="17" thickTop="1" thickBot="1">
      <c r="A13310" s="6"/>
    </row>
    <row r="13311" spans="1:1" ht="17" thickTop="1" thickBot="1">
      <c r="A13311" s="6"/>
    </row>
    <row r="13312" spans="1:1" ht="17" thickTop="1" thickBot="1">
      <c r="A13312" s="6"/>
    </row>
    <row r="13313" spans="1:1" ht="17" thickTop="1" thickBot="1">
      <c r="A13313" s="6"/>
    </row>
    <row r="13314" spans="1:1" ht="17" thickTop="1" thickBot="1">
      <c r="A13314" s="6"/>
    </row>
    <row r="13315" spans="1:1" ht="17" thickTop="1" thickBot="1">
      <c r="A13315" s="6"/>
    </row>
    <row r="13316" spans="1:1" ht="17" thickTop="1" thickBot="1">
      <c r="A13316" s="6"/>
    </row>
    <row r="13317" spans="1:1" ht="17" thickTop="1" thickBot="1">
      <c r="A13317" s="6"/>
    </row>
    <row r="13318" spans="1:1" ht="17" thickTop="1" thickBot="1">
      <c r="A13318" s="6"/>
    </row>
    <row r="13319" spans="1:1" ht="17" thickTop="1" thickBot="1">
      <c r="A13319" s="6"/>
    </row>
    <row r="13320" spans="1:1" ht="17" thickTop="1" thickBot="1">
      <c r="A13320" s="6"/>
    </row>
    <row r="13321" spans="1:1" ht="17" thickTop="1" thickBot="1">
      <c r="A13321" s="6"/>
    </row>
    <row r="13322" spans="1:1" ht="17" thickTop="1" thickBot="1">
      <c r="A13322" s="6"/>
    </row>
    <row r="13323" spans="1:1" ht="17" thickTop="1" thickBot="1">
      <c r="A13323" s="6"/>
    </row>
    <row r="13324" spans="1:1" ht="17" thickTop="1" thickBot="1">
      <c r="A13324" s="6"/>
    </row>
    <row r="13325" spans="1:1" ht="17" thickTop="1" thickBot="1">
      <c r="A13325" s="6"/>
    </row>
    <row r="13326" spans="1:1" ht="17" thickTop="1" thickBot="1">
      <c r="A13326" s="6"/>
    </row>
    <row r="13327" spans="1:1" ht="17" thickTop="1" thickBot="1">
      <c r="A13327" s="6"/>
    </row>
    <row r="13328" spans="1:1" ht="17" thickTop="1" thickBot="1">
      <c r="A13328" s="6"/>
    </row>
    <row r="13329" spans="1:1" ht="17" thickTop="1" thickBot="1">
      <c r="A13329" s="6"/>
    </row>
    <row r="13330" spans="1:1" ht="17" thickTop="1" thickBot="1">
      <c r="A13330" s="6"/>
    </row>
    <row r="13331" spans="1:1" ht="17" thickTop="1" thickBot="1">
      <c r="A13331" s="6"/>
    </row>
    <row r="13332" spans="1:1" ht="17" thickTop="1" thickBot="1">
      <c r="A13332" s="6"/>
    </row>
    <row r="13333" spans="1:1" ht="17" thickTop="1" thickBot="1">
      <c r="A13333" s="6"/>
    </row>
    <row r="13334" spans="1:1" ht="17" thickTop="1" thickBot="1">
      <c r="A13334" s="6"/>
    </row>
    <row r="13335" spans="1:1" ht="17" thickTop="1" thickBot="1">
      <c r="A13335" s="6"/>
    </row>
    <row r="13336" spans="1:1" ht="17" thickTop="1" thickBot="1">
      <c r="A13336" s="6"/>
    </row>
    <row r="13337" spans="1:1" ht="17" thickTop="1" thickBot="1">
      <c r="A13337" s="6"/>
    </row>
    <row r="13338" spans="1:1" ht="17" thickTop="1" thickBot="1">
      <c r="A13338" s="6"/>
    </row>
    <row r="13339" spans="1:1" ht="17" thickTop="1" thickBot="1">
      <c r="A13339" s="6"/>
    </row>
    <row r="13340" spans="1:1" ht="17" thickTop="1" thickBot="1">
      <c r="A13340" s="6"/>
    </row>
    <row r="13341" spans="1:1" ht="17" thickTop="1" thickBot="1">
      <c r="A13341" s="6"/>
    </row>
    <row r="13342" spans="1:1" ht="17" thickTop="1" thickBot="1">
      <c r="A13342" s="6"/>
    </row>
    <row r="13343" spans="1:1" ht="17" thickTop="1" thickBot="1">
      <c r="A13343" s="6"/>
    </row>
    <row r="13344" spans="1:1" ht="17" thickTop="1" thickBot="1">
      <c r="A13344" s="6"/>
    </row>
    <row r="13345" spans="1:1" ht="17" thickTop="1" thickBot="1">
      <c r="A13345" s="6"/>
    </row>
    <row r="13346" spans="1:1" ht="17" thickTop="1" thickBot="1">
      <c r="A13346" s="6"/>
    </row>
    <row r="13347" spans="1:1" ht="17" thickTop="1" thickBot="1">
      <c r="A13347" s="6"/>
    </row>
    <row r="13348" spans="1:1" ht="17" thickTop="1" thickBot="1">
      <c r="A13348" s="6"/>
    </row>
    <row r="13349" spans="1:1" ht="17" thickTop="1" thickBot="1">
      <c r="A13349" s="6"/>
    </row>
    <row r="13350" spans="1:1" ht="17" thickTop="1" thickBot="1">
      <c r="A13350" s="6"/>
    </row>
    <row r="13351" spans="1:1" ht="17" thickTop="1" thickBot="1">
      <c r="A13351" s="6"/>
    </row>
    <row r="13352" spans="1:1" ht="17" thickTop="1" thickBot="1">
      <c r="A13352" s="6"/>
    </row>
    <row r="13353" spans="1:1" ht="17" thickTop="1" thickBot="1">
      <c r="A13353" s="6"/>
    </row>
    <row r="13354" spans="1:1" ht="17" thickTop="1" thickBot="1">
      <c r="A13354" s="6"/>
    </row>
    <row r="13355" spans="1:1" ht="17" thickTop="1" thickBot="1">
      <c r="A13355" s="6"/>
    </row>
    <row r="13356" spans="1:1" ht="17" thickTop="1" thickBot="1">
      <c r="A13356" s="6"/>
    </row>
    <row r="13357" spans="1:1" ht="17" thickTop="1" thickBot="1">
      <c r="A13357" s="6"/>
    </row>
    <row r="13358" spans="1:1" ht="17" thickTop="1" thickBot="1">
      <c r="A13358" s="6"/>
    </row>
    <row r="13359" spans="1:1" ht="17" thickTop="1" thickBot="1">
      <c r="A13359" s="6"/>
    </row>
    <row r="13360" spans="1:1" ht="17" thickTop="1" thickBot="1">
      <c r="A13360" s="6"/>
    </row>
    <row r="13361" spans="1:1" ht="17" thickTop="1" thickBot="1">
      <c r="A13361" s="6"/>
    </row>
    <row r="13362" spans="1:1" ht="17" thickTop="1" thickBot="1">
      <c r="A13362" s="6"/>
    </row>
    <row r="13363" spans="1:1" ht="17" thickTop="1" thickBot="1">
      <c r="A13363" s="6"/>
    </row>
    <row r="13364" spans="1:1" ht="17" thickTop="1" thickBot="1">
      <c r="A13364" s="6"/>
    </row>
    <row r="13365" spans="1:1" ht="17" thickTop="1" thickBot="1">
      <c r="A13365" s="6"/>
    </row>
    <row r="13366" spans="1:1" ht="17" thickTop="1" thickBot="1">
      <c r="A13366" s="6"/>
    </row>
    <row r="13367" spans="1:1" ht="17" thickTop="1" thickBot="1">
      <c r="A13367" s="6"/>
    </row>
    <row r="13368" spans="1:1" ht="17" thickTop="1" thickBot="1">
      <c r="A13368" s="6"/>
    </row>
    <row r="13369" spans="1:1" ht="17" thickTop="1" thickBot="1">
      <c r="A13369" s="6"/>
    </row>
    <row r="13370" spans="1:1" ht="17" thickTop="1" thickBot="1">
      <c r="A13370" s="6"/>
    </row>
    <row r="13371" spans="1:1" ht="17" thickTop="1" thickBot="1">
      <c r="A13371" s="6"/>
    </row>
    <row r="13372" spans="1:1" ht="17" thickTop="1" thickBot="1">
      <c r="A13372" s="6"/>
    </row>
    <row r="13373" spans="1:1" ht="17" thickTop="1" thickBot="1">
      <c r="A13373" s="6"/>
    </row>
    <row r="13374" spans="1:1" ht="17" thickTop="1" thickBot="1">
      <c r="A13374" s="6"/>
    </row>
    <row r="13375" spans="1:1" ht="17" thickTop="1" thickBot="1">
      <c r="A13375" s="6"/>
    </row>
    <row r="13376" spans="1:1" ht="17" thickTop="1" thickBot="1">
      <c r="A13376" s="6"/>
    </row>
    <row r="13377" spans="1:1" ht="17" thickTop="1" thickBot="1">
      <c r="A13377" s="6"/>
    </row>
    <row r="13378" spans="1:1" ht="17" thickTop="1" thickBot="1">
      <c r="A13378" s="6"/>
    </row>
    <row r="13379" spans="1:1" ht="17" thickTop="1" thickBot="1">
      <c r="A13379" s="6"/>
    </row>
    <row r="13380" spans="1:1" ht="17" thickTop="1" thickBot="1">
      <c r="A13380" s="6"/>
    </row>
    <row r="13381" spans="1:1" ht="17" thickTop="1" thickBot="1">
      <c r="A13381" s="6"/>
    </row>
    <row r="13382" spans="1:1" ht="17" thickTop="1" thickBot="1">
      <c r="A13382" s="6"/>
    </row>
    <row r="13383" spans="1:1" ht="17" thickTop="1" thickBot="1">
      <c r="A13383" s="6"/>
    </row>
    <row r="13384" spans="1:1" ht="17" thickTop="1" thickBot="1">
      <c r="A13384" s="6"/>
    </row>
    <row r="13385" spans="1:1" ht="17" thickTop="1" thickBot="1">
      <c r="A13385" s="6"/>
    </row>
    <row r="13386" spans="1:1" ht="17" thickTop="1" thickBot="1">
      <c r="A13386" s="6"/>
    </row>
    <row r="13387" spans="1:1" ht="17" thickTop="1" thickBot="1">
      <c r="A13387" s="6"/>
    </row>
    <row r="13388" spans="1:1" ht="17" thickTop="1" thickBot="1">
      <c r="A13388" s="6"/>
    </row>
    <row r="13389" spans="1:1" ht="17" thickTop="1" thickBot="1">
      <c r="A13389" s="6"/>
    </row>
    <row r="13390" spans="1:1" ht="17" thickTop="1" thickBot="1">
      <c r="A13390" s="6"/>
    </row>
    <row r="13391" spans="1:1" ht="17" thickTop="1" thickBot="1">
      <c r="A13391" s="6"/>
    </row>
    <row r="13392" spans="1:1" ht="17" thickTop="1" thickBot="1">
      <c r="A13392" s="6"/>
    </row>
    <row r="13393" spans="1:1" ht="17" thickTop="1" thickBot="1">
      <c r="A13393" s="6"/>
    </row>
    <row r="13394" spans="1:1" ht="17" thickTop="1" thickBot="1">
      <c r="A13394" s="6"/>
    </row>
    <row r="13395" spans="1:1" ht="17" thickTop="1" thickBot="1">
      <c r="A13395" s="6"/>
    </row>
    <row r="13396" spans="1:1" ht="17" thickTop="1" thickBot="1">
      <c r="A13396" s="6"/>
    </row>
    <row r="13397" spans="1:1" ht="17" thickTop="1" thickBot="1">
      <c r="A13397" s="6"/>
    </row>
    <row r="13398" spans="1:1" ht="17" thickTop="1" thickBot="1">
      <c r="A13398" s="6"/>
    </row>
    <row r="13399" spans="1:1" ht="17" thickTop="1" thickBot="1">
      <c r="A13399" s="6"/>
    </row>
    <row r="13400" spans="1:1" ht="17" thickTop="1" thickBot="1">
      <c r="A13400" s="6"/>
    </row>
    <row r="13401" spans="1:1" ht="17" thickTop="1" thickBot="1">
      <c r="A13401" s="6"/>
    </row>
    <row r="13402" spans="1:1" ht="17" thickTop="1" thickBot="1">
      <c r="A13402" s="6"/>
    </row>
    <row r="13403" spans="1:1" ht="17" thickTop="1" thickBot="1">
      <c r="A13403" s="6"/>
    </row>
    <row r="13404" spans="1:1" ht="17" thickTop="1" thickBot="1">
      <c r="A13404" s="6"/>
    </row>
    <row r="13405" spans="1:1" ht="17" thickTop="1" thickBot="1">
      <c r="A13405" s="6"/>
    </row>
    <row r="13406" spans="1:1" ht="17" thickTop="1" thickBot="1">
      <c r="A13406" s="6"/>
    </row>
    <row r="13407" spans="1:1" ht="17" thickTop="1" thickBot="1">
      <c r="A13407" s="6"/>
    </row>
    <row r="13408" spans="1:1" ht="17" thickTop="1" thickBot="1">
      <c r="A13408" s="6"/>
    </row>
    <row r="13409" spans="1:1" ht="17" thickTop="1" thickBot="1">
      <c r="A13409" s="6"/>
    </row>
    <row r="13410" spans="1:1" ht="17" thickTop="1" thickBot="1">
      <c r="A13410" s="6"/>
    </row>
    <row r="13411" spans="1:1" ht="17" thickTop="1" thickBot="1">
      <c r="A13411" s="6"/>
    </row>
    <row r="13412" spans="1:1" ht="17" thickTop="1" thickBot="1">
      <c r="A13412" s="6"/>
    </row>
    <row r="13413" spans="1:1" ht="17" thickTop="1" thickBot="1">
      <c r="A13413" s="6"/>
    </row>
    <row r="13414" spans="1:1" ht="17" thickTop="1" thickBot="1">
      <c r="A13414" s="6"/>
    </row>
    <row r="13415" spans="1:1" ht="17" thickTop="1" thickBot="1">
      <c r="A13415" s="6"/>
    </row>
    <row r="13416" spans="1:1" ht="17" thickTop="1" thickBot="1">
      <c r="A13416" s="6"/>
    </row>
    <row r="13417" spans="1:1" ht="17" thickTop="1" thickBot="1">
      <c r="A13417" s="6"/>
    </row>
    <row r="13418" spans="1:1" ht="17" thickTop="1" thickBot="1">
      <c r="A13418" s="6"/>
    </row>
    <row r="13419" spans="1:1" ht="17" thickTop="1" thickBot="1">
      <c r="A13419" s="6"/>
    </row>
    <row r="13420" spans="1:1" ht="17" thickTop="1" thickBot="1">
      <c r="A13420" s="6"/>
    </row>
    <row r="13421" spans="1:1" ht="17" thickTop="1" thickBot="1">
      <c r="A13421" s="6"/>
    </row>
    <row r="13422" spans="1:1" ht="17" thickTop="1" thickBot="1">
      <c r="A13422" s="6"/>
    </row>
    <row r="13423" spans="1:1" ht="17" thickTop="1" thickBot="1">
      <c r="A13423" s="6"/>
    </row>
    <row r="13424" spans="1:1" ht="17" thickTop="1" thickBot="1">
      <c r="A13424" s="6"/>
    </row>
    <row r="13425" spans="1:1" ht="17" thickTop="1" thickBot="1">
      <c r="A13425" s="6"/>
    </row>
    <row r="13426" spans="1:1" ht="17" thickTop="1" thickBot="1">
      <c r="A13426" s="6"/>
    </row>
    <row r="13427" spans="1:1" ht="17" thickTop="1" thickBot="1">
      <c r="A13427" s="6"/>
    </row>
    <row r="13428" spans="1:1" ht="17" thickTop="1" thickBot="1">
      <c r="A13428" s="6"/>
    </row>
    <row r="13429" spans="1:1" ht="17" thickTop="1" thickBot="1">
      <c r="A13429" s="6"/>
    </row>
    <row r="13430" spans="1:1" ht="17" thickTop="1" thickBot="1">
      <c r="A13430" s="6"/>
    </row>
    <row r="13431" spans="1:1" ht="17" thickTop="1" thickBot="1">
      <c r="A13431" s="6"/>
    </row>
    <row r="13432" spans="1:1" ht="17" thickTop="1" thickBot="1">
      <c r="A13432" s="6"/>
    </row>
    <row r="13433" spans="1:1" ht="17" thickTop="1" thickBot="1">
      <c r="A13433" s="6"/>
    </row>
    <row r="13434" spans="1:1" ht="17" thickTop="1" thickBot="1">
      <c r="A13434" s="6"/>
    </row>
    <row r="13435" spans="1:1" ht="17" thickTop="1" thickBot="1">
      <c r="A13435" s="6"/>
    </row>
    <row r="13436" spans="1:1" ht="17" thickTop="1" thickBot="1">
      <c r="A13436" s="6"/>
    </row>
    <row r="13437" spans="1:1" ht="17" thickTop="1" thickBot="1">
      <c r="A13437" s="6"/>
    </row>
    <row r="13438" spans="1:1" ht="17" thickTop="1" thickBot="1">
      <c r="A13438" s="6"/>
    </row>
    <row r="13439" spans="1:1" ht="17" thickTop="1" thickBot="1">
      <c r="A13439" s="6"/>
    </row>
    <row r="13440" spans="1:1" ht="17" thickTop="1" thickBot="1">
      <c r="A13440" s="6"/>
    </row>
    <row r="13441" spans="1:1" ht="17" thickTop="1" thickBot="1">
      <c r="A13441" s="6"/>
    </row>
    <row r="13442" spans="1:1" ht="17" thickTop="1" thickBot="1">
      <c r="A13442" s="6"/>
    </row>
    <row r="13443" spans="1:1" ht="17" thickTop="1" thickBot="1">
      <c r="A13443" s="6"/>
    </row>
    <row r="13444" spans="1:1" ht="17" thickTop="1" thickBot="1">
      <c r="A13444" s="6"/>
    </row>
    <row r="13445" spans="1:1" ht="17" thickTop="1" thickBot="1">
      <c r="A13445" s="6"/>
    </row>
    <row r="13446" spans="1:1" ht="17" thickTop="1" thickBot="1">
      <c r="A13446" s="6"/>
    </row>
    <row r="13447" spans="1:1" ht="17" thickTop="1" thickBot="1">
      <c r="A13447" s="6"/>
    </row>
    <row r="13448" spans="1:1" ht="17" thickTop="1" thickBot="1">
      <c r="A13448" s="6"/>
    </row>
    <row r="13449" spans="1:1" ht="17" thickTop="1" thickBot="1">
      <c r="A13449" s="6"/>
    </row>
    <row r="13450" spans="1:1" ht="17" thickTop="1" thickBot="1">
      <c r="A13450" s="6"/>
    </row>
    <row r="13451" spans="1:1" ht="17" thickTop="1" thickBot="1">
      <c r="A13451" s="6"/>
    </row>
    <row r="13452" spans="1:1" ht="17" thickTop="1" thickBot="1">
      <c r="A13452" s="6"/>
    </row>
    <row r="13453" spans="1:1" ht="17" thickTop="1" thickBot="1">
      <c r="A13453" s="6"/>
    </row>
    <row r="13454" spans="1:1" ht="17" thickTop="1" thickBot="1">
      <c r="A13454" s="6"/>
    </row>
    <row r="13455" spans="1:1" ht="17" thickTop="1" thickBot="1">
      <c r="A13455" s="6"/>
    </row>
    <row r="13456" spans="1:1" ht="17" thickTop="1" thickBot="1">
      <c r="A13456" s="6"/>
    </row>
    <row r="13457" spans="1:1" ht="17" thickTop="1" thickBot="1">
      <c r="A13457" s="6"/>
    </row>
    <row r="13458" spans="1:1" ht="17" thickTop="1" thickBot="1">
      <c r="A13458" s="6"/>
    </row>
    <row r="13459" spans="1:1" ht="17" thickTop="1" thickBot="1">
      <c r="A13459" s="6"/>
    </row>
    <row r="13460" spans="1:1" ht="17" thickTop="1" thickBot="1">
      <c r="A13460" s="6"/>
    </row>
    <row r="13461" spans="1:1" ht="17" thickTop="1" thickBot="1">
      <c r="A13461" s="6"/>
    </row>
    <row r="13462" spans="1:1" ht="17" thickTop="1" thickBot="1">
      <c r="A13462" s="6"/>
    </row>
    <row r="13463" spans="1:1" ht="17" thickTop="1" thickBot="1">
      <c r="A13463" s="6"/>
    </row>
    <row r="13464" spans="1:1" ht="17" thickTop="1" thickBot="1">
      <c r="A13464" s="6"/>
    </row>
    <row r="13465" spans="1:1" ht="17" thickTop="1" thickBot="1">
      <c r="A13465" s="6"/>
    </row>
    <row r="13466" spans="1:1" ht="17" thickTop="1" thickBot="1">
      <c r="A13466" s="6"/>
    </row>
    <row r="13467" spans="1:1" ht="17" thickTop="1" thickBot="1">
      <c r="A13467" s="6"/>
    </row>
    <row r="13468" spans="1:1" ht="17" thickTop="1" thickBot="1">
      <c r="A13468" s="6"/>
    </row>
    <row r="13469" spans="1:1" ht="17" thickTop="1" thickBot="1">
      <c r="A13469" s="6"/>
    </row>
    <row r="13470" spans="1:1" ht="17" thickTop="1" thickBot="1">
      <c r="A13470" s="6"/>
    </row>
    <row r="13471" spans="1:1" ht="17" thickTop="1" thickBot="1">
      <c r="A13471" s="6"/>
    </row>
    <row r="13472" spans="1:1" ht="17" thickTop="1" thickBot="1">
      <c r="A13472" s="6"/>
    </row>
    <row r="13473" spans="1:1" ht="17" thickTop="1" thickBot="1">
      <c r="A13473" s="6"/>
    </row>
    <row r="13474" spans="1:1" ht="17" thickTop="1" thickBot="1">
      <c r="A13474" s="6"/>
    </row>
    <row r="13475" spans="1:1" ht="17" thickTop="1" thickBot="1">
      <c r="A13475" s="6"/>
    </row>
    <row r="13476" spans="1:1" ht="17" thickTop="1" thickBot="1">
      <c r="A13476" s="6"/>
    </row>
    <row r="13477" spans="1:1" ht="17" thickTop="1" thickBot="1">
      <c r="A13477" s="6"/>
    </row>
    <row r="13478" spans="1:1" ht="17" thickTop="1" thickBot="1">
      <c r="A13478" s="6"/>
    </row>
    <row r="13479" spans="1:1" ht="17" thickTop="1" thickBot="1">
      <c r="A13479" s="6"/>
    </row>
    <row r="13480" spans="1:1" ht="17" thickTop="1" thickBot="1">
      <c r="A13480" s="6"/>
    </row>
    <row r="13481" spans="1:1" ht="17" thickTop="1" thickBot="1">
      <c r="A13481" s="6"/>
    </row>
    <row r="13482" spans="1:1" ht="17" thickTop="1" thickBot="1">
      <c r="A13482" s="6"/>
    </row>
    <row r="13483" spans="1:1" ht="17" thickTop="1" thickBot="1">
      <c r="A13483" s="6"/>
    </row>
    <row r="13484" spans="1:1" ht="17" thickTop="1" thickBot="1">
      <c r="A13484" s="6"/>
    </row>
    <row r="13485" spans="1:1" ht="17" thickTop="1" thickBot="1">
      <c r="A13485" s="6"/>
    </row>
    <row r="13486" spans="1:1" ht="17" thickTop="1" thickBot="1">
      <c r="A13486" s="6"/>
    </row>
    <row r="13487" spans="1:1" ht="17" thickTop="1" thickBot="1">
      <c r="A13487" s="6"/>
    </row>
    <row r="13488" spans="1:1" ht="17" thickTop="1" thickBot="1">
      <c r="A13488" s="6"/>
    </row>
    <row r="13489" spans="1:1" ht="17" thickTop="1" thickBot="1">
      <c r="A13489" s="6"/>
    </row>
    <row r="13490" spans="1:1" ht="17" thickTop="1" thickBot="1">
      <c r="A13490" s="6"/>
    </row>
    <row r="13491" spans="1:1" ht="17" thickTop="1" thickBot="1">
      <c r="A13491" s="6"/>
    </row>
    <row r="13492" spans="1:1" ht="17" thickTop="1" thickBot="1">
      <c r="A13492" s="6"/>
    </row>
    <row r="13493" spans="1:1" ht="17" thickTop="1" thickBot="1">
      <c r="A13493" s="6"/>
    </row>
    <row r="13494" spans="1:1" ht="17" thickTop="1" thickBot="1">
      <c r="A13494" s="6"/>
    </row>
    <row r="13495" spans="1:1" ht="17" thickTop="1" thickBot="1">
      <c r="A13495" s="6"/>
    </row>
    <row r="13496" spans="1:1" ht="17" thickTop="1" thickBot="1">
      <c r="A13496" s="6"/>
    </row>
    <row r="13497" spans="1:1" ht="17" thickTop="1" thickBot="1">
      <c r="A13497" s="6"/>
    </row>
    <row r="13498" spans="1:1" ht="17" thickTop="1" thickBot="1">
      <c r="A13498" s="6"/>
    </row>
    <row r="13499" spans="1:1" ht="17" thickTop="1" thickBot="1">
      <c r="A13499" s="6"/>
    </row>
    <row r="13500" spans="1:1" ht="17" thickTop="1" thickBot="1">
      <c r="A13500" s="6"/>
    </row>
    <row r="13501" spans="1:1" ht="17" thickTop="1" thickBot="1">
      <c r="A13501" s="6"/>
    </row>
    <row r="13502" spans="1:1" ht="17" thickTop="1" thickBot="1">
      <c r="A13502" s="6"/>
    </row>
    <row r="13503" spans="1:1" ht="17" thickTop="1" thickBot="1">
      <c r="A13503" s="6"/>
    </row>
    <row r="13504" spans="1:1" ht="17" thickTop="1" thickBot="1">
      <c r="A13504" s="6"/>
    </row>
    <row r="13505" spans="1:1" ht="17" thickTop="1" thickBot="1">
      <c r="A13505" s="6"/>
    </row>
    <row r="13506" spans="1:1" ht="17" thickTop="1" thickBot="1">
      <c r="A13506" s="6"/>
    </row>
    <row r="13507" spans="1:1" ht="17" thickTop="1" thickBot="1">
      <c r="A13507" s="6"/>
    </row>
    <row r="13508" spans="1:1" ht="17" thickTop="1" thickBot="1">
      <c r="A13508" s="6"/>
    </row>
    <row r="13509" spans="1:1" ht="17" thickTop="1" thickBot="1">
      <c r="A13509" s="6"/>
    </row>
    <row r="13510" spans="1:1" ht="17" thickTop="1" thickBot="1">
      <c r="A13510" s="6"/>
    </row>
    <row r="13511" spans="1:1" ht="17" thickTop="1" thickBot="1">
      <c r="A13511" s="6"/>
    </row>
    <row r="13512" spans="1:1" ht="17" thickTop="1" thickBot="1">
      <c r="A13512" s="6"/>
    </row>
    <row r="13513" spans="1:1" ht="17" thickTop="1" thickBot="1">
      <c r="A13513" s="6"/>
    </row>
    <row r="13514" spans="1:1" ht="17" thickTop="1" thickBot="1">
      <c r="A13514" s="6"/>
    </row>
    <row r="13515" spans="1:1" ht="17" thickTop="1" thickBot="1">
      <c r="A13515" s="6"/>
    </row>
    <row r="13516" spans="1:1" ht="17" thickTop="1" thickBot="1">
      <c r="A13516" s="6"/>
    </row>
    <row r="13517" spans="1:1" ht="17" thickTop="1" thickBot="1">
      <c r="A13517" s="6"/>
    </row>
    <row r="13518" spans="1:1" ht="17" thickTop="1" thickBot="1">
      <c r="A13518" s="6"/>
    </row>
    <row r="13519" spans="1:1" ht="17" thickTop="1" thickBot="1">
      <c r="A13519" s="6"/>
    </row>
    <row r="13520" spans="1:1" ht="17" thickTop="1" thickBot="1">
      <c r="A13520" s="6"/>
    </row>
    <row r="13521" spans="1:1" ht="17" thickTop="1" thickBot="1">
      <c r="A13521" s="6"/>
    </row>
    <row r="13522" spans="1:1" ht="17" thickTop="1" thickBot="1">
      <c r="A13522" s="6"/>
    </row>
    <row r="13523" spans="1:1" ht="17" thickTop="1" thickBot="1">
      <c r="A13523" s="6"/>
    </row>
    <row r="13524" spans="1:1" ht="17" thickTop="1" thickBot="1">
      <c r="A13524" s="6"/>
    </row>
    <row r="13525" spans="1:1" ht="17" thickTop="1" thickBot="1">
      <c r="A13525" s="6"/>
    </row>
    <row r="13526" spans="1:1" ht="17" thickTop="1" thickBot="1">
      <c r="A13526" s="6"/>
    </row>
    <row r="13527" spans="1:1" ht="17" thickTop="1" thickBot="1">
      <c r="A13527" s="6"/>
    </row>
    <row r="13528" spans="1:1" ht="17" thickTop="1" thickBot="1">
      <c r="A13528" s="6"/>
    </row>
    <row r="13529" spans="1:1" ht="17" thickTop="1" thickBot="1">
      <c r="A13529" s="6"/>
    </row>
    <row r="13530" spans="1:1" ht="17" thickTop="1" thickBot="1">
      <c r="A13530" s="6"/>
    </row>
    <row r="13531" spans="1:1" ht="17" thickTop="1" thickBot="1">
      <c r="A13531" s="6"/>
    </row>
    <row r="13532" spans="1:1" ht="17" thickTop="1" thickBot="1">
      <c r="A13532" s="6"/>
    </row>
    <row r="13533" spans="1:1" ht="17" thickTop="1" thickBot="1">
      <c r="A13533" s="6"/>
    </row>
    <row r="13534" spans="1:1" ht="17" thickTop="1" thickBot="1">
      <c r="A13534" s="6"/>
    </row>
    <row r="13535" spans="1:1" ht="17" thickTop="1" thickBot="1">
      <c r="A13535" s="6"/>
    </row>
    <row r="13536" spans="1:1" ht="17" thickTop="1" thickBot="1">
      <c r="A13536" s="6"/>
    </row>
    <row r="13537" spans="1:1" ht="17" thickTop="1" thickBot="1">
      <c r="A13537" s="6"/>
    </row>
    <row r="13538" spans="1:1" ht="17" thickTop="1" thickBot="1">
      <c r="A13538" s="6"/>
    </row>
    <row r="13539" spans="1:1" ht="17" thickTop="1" thickBot="1">
      <c r="A13539" s="6"/>
    </row>
    <row r="13540" spans="1:1" ht="17" thickTop="1" thickBot="1">
      <c r="A13540" s="6"/>
    </row>
    <row r="13541" spans="1:1" ht="17" thickTop="1" thickBot="1">
      <c r="A13541" s="6"/>
    </row>
    <row r="13542" spans="1:1" ht="17" thickTop="1" thickBot="1">
      <c r="A13542" s="6"/>
    </row>
    <row r="13543" spans="1:1" ht="17" thickTop="1" thickBot="1">
      <c r="A13543" s="6"/>
    </row>
    <row r="13544" spans="1:1" ht="17" thickTop="1" thickBot="1">
      <c r="A13544" s="6"/>
    </row>
    <row r="13545" spans="1:1" ht="17" thickTop="1" thickBot="1">
      <c r="A13545" s="6"/>
    </row>
    <row r="13546" spans="1:1" ht="17" thickTop="1" thickBot="1">
      <c r="A13546" s="6"/>
    </row>
    <row r="13547" spans="1:1" ht="17" thickTop="1" thickBot="1">
      <c r="A13547" s="6"/>
    </row>
    <row r="13548" spans="1:1" ht="17" thickTop="1" thickBot="1">
      <c r="A13548" s="6"/>
    </row>
    <row r="13549" spans="1:1" ht="17" thickTop="1" thickBot="1">
      <c r="A13549" s="6"/>
    </row>
    <row r="13550" spans="1:1" ht="17" thickTop="1" thickBot="1">
      <c r="A13550" s="6"/>
    </row>
    <row r="13551" spans="1:1" ht="17" thickTop="1" thickBot="1">
      <c r="A13551" s="6"/>
    </row>
    <row r="13552" spans="1:1" ht="17" thickTop="1" thickBot="1">
      <c r="A13552" s="6"/>
    </row>
    <row r="13553" spans="1:1" ht="17" thickTop="1" thickBot="1">
      <c r="A13553" s="6"/>
    </row>
    <row r="13554" spans="1:1" ht="17" thickTop="1" thickBot="1">
      <c r="A13554" s="6"/>
    </row>
    <row r="13555" spans="1:1" ht="17" thickTop="1" thickBot="1">
      <c r="A13555" s="6"/>
    </row>
    <row r="13556" spans="1:1" ht="17" thickTop="1" thickBot="1">
      <c r="A13556" s="6"/>
    </row>
    <row r="13557" spans="1:1" ht="17" thickTop="1" thickBot="1">
      <c r="A13557" s="6"/>
    </row>
    <row r="13558" spans="1:1" ht="17" thickTop="1" thickBot="1">
      <c r="A13558" s="6"/>
    </row>
    <row r="13559" spans="1:1" ht="17" thickTop="1" thickBot="1">
      <c r="A13559" s="6"/>
    </row>
    <row r="13560" spans="1:1" ht="17" thickTop="1" thickBot="1">
      <c r="A13560" s="6"/>
    </row>
    <row r="13561" spans="1:1" ht="17" thickTop="1" thickBot="1">
      <c r="A13561" s="6"/>
    </row>
    <row r="13562" spans="1:1" ht="17" thickTop="1" thickBot="1">
      <c r="A13562" s="6"/>
    </row>
    <row r="13563" spans="1:1" ht="17" thickTop="1" thickBot="1">
      <c r="A13563" s="6"/>
    </row>
    <row r="13564" spans="1:1" ht="17" thickTop="1" thickBot="1">
      <c r="A13564" s="6"/>
    </row>
    <row r="13565" spans="1:1" ht="17" thickTop="1" thickBot="1">
      <c r="A13565" s="6"/>
    </row>
    <row r="13566" spans="1:1" ht="17" thickTop="1" thickBot="1">
      <c r="A13566" s="6"/>
    </row>
    <row r="13567" spans="1:1" ht="17" thickTop="1" thickBot="1">
      <c r="A13567" s="6"/>
    </row>
    <row r="13568" spans="1:1" ht="17" thickTop="1" thickBot="1">
      <c r="A13568" s="6"/>
    </row>
    <row r="13569" spans="1:1" ht="17" thickTop="1" thickBot="1">
      <c r="A13569" s="6"/>
    </row>
    <row r="13570" spans="1:1" ht="17" thickTop="1" thickBot="1">
      <c r="A13570" s="6"/>
    </row>
    <row r="13571" spans="1:1" ht="17" thickTop="1" thickBot="1">
      <c r="A13571" s="6"/>
    </row>
    <row r="13572" spans="1:1" ht="17" thickTop="1" thickBot="1">
      <c r="A13572" s="6"/>
    </row>
    <row r="13573" spans="1:1" ht="17" thickTop="1" thickBot="1">
      <c r="A13573" s="6"/>
    </row>
    <row r="13574" spans="1:1" ht="17" thickTop="1" thickBot="1">
      <c r="A13574" s="6"/>
    </row>
    <row r="13575" spans="1:1" ht="17" thickTop="1" thickBot="1">
      <c r="A13575" s="6"/>
    </row>
    <row r="13576" spans="1:1" ht="17" thickTop="1" thickBot="1">
      <c r="A13576" s="6"/>
    </row>
    <row r="13577" spans="1:1" ht="17" thickTop="1" thickBot="1">
      <c r="A13577" s="6"/>
    </row>
    <row r="13578" spans="1:1" ht="17" thickTop="1" thickBot="1">
      <c r="A13578" s="6"/>
    </row>
    <row r="13579" spans="1:1" ht="17" thickTop="1" thickBot="1">
      <c r="A13579" s="6"/>
    </row>
    <row r="13580" spans="1:1" ht="17" thickTop="1" thickBot="1">
      <c r="A13580" s="6"/>
    </row>
    <row r="13581" spans="1:1" ht="17" thickTop="1" thickBot="1">
      <c r="A13581" s="6"/>
    </row>
    <row r="13582" spans="1:1" ht="17" thickTop="1" thickBot="1">
      <c r="A13582" s="6"/>
    </row>
    <row r="13583" spans="1:1" ht="17" thickTop="1" thickBot="1">
      <c r="A13583" s="6"/>
    </row>
    <row r="13584" spans="1:1" ht="17" thickTop="1" thickBot="1">
      <c r="A13584" s="6"/>
    </row>
    <row r="13585" spans="1:1" ht="17" thickTop="1" thickBot="1">
      <c r="A13585" s="6"/>
    </row>
    <row r="13586" spans="1:1" ht="17" thickTop="1" thickBot="1">
      <c r="A13586" s="6"/>
    </row>
    <row r="13587" spans="1:1" ht="17" thickTop="1" thickBot="1">
      <c r="A13587" s="6"/>
    </row>
    <row r="13588" spans="1:1" ht="17" thickTop="1" thickBot="1">
      <c r="A13588" s="6"/>
    </row>
    <row r="13589" spans="1:1" ht="17" thickTop="1" thickBot="1">
      <c r="A13589" s="6"/>
    </row>
    <row r="13590" spans="1:1" ht="17" thickTop="1" thickBot="1">
      <c r="A13590" s="6"/>
    </row>
    <row r="13591" spans="1:1" ht="17" thickTop="1" thickBot="1">
      <c r="A13591" s="6"/>
    </row>
    <row r="13592" spans="1:1" ht="17" thickTop="1" thickBot="1">
      <c r="A13592" s="6"/>
    </row>
    <row r="13593" spans="1:1" ht="17" thickTop="1" thickBot="1">
      <c r="A13593" s="6"/>
    </row>
    <row r="13594" spans="1:1" ht="17" thickTop="1" thickBot="1">
      <c r="A13594" s="6"/>
    </row>
    <row r="13595" spans="1:1" ht="17" thickTop="1" thickBot="1">
      <c r="A13595" s="6"/>
    </row>
    <row r="13596" spans="1:1" ht="17" thickTop="1" thickBot="1">
      <c r="A13596" s="6"/>
    </row>
    <row r="13597" spans="1:1" ht="17" thickTop="1" thickBot="1">
      <c r="A13597" s="6"/>
    </row>
    <row r="13598" spans="1:1" ht="17" thickTop="1" thickBot="1">
      <c r="A13598" s="6"/>
    </row>
    <row r="13599" spans="1:1" ht="17" thickTop="1" thickBot="1">
      <c r="A13599" s="6"/>
    </row>
    <row r="13600" spans="1:1" ht="17" thickTop="1" thickBot="1">
      <c r="A13600" s="6"/>
    </row>
    <row r="13601" spans="1:1" ht="17" thickTop="1" thickBot="1">
      <c r="A13601" s="6"/>
    </row>
    <row r="13602" spans="1:1" ht="17" thickTop="1" thickBot="1">
      <c r="A13602" s="6"/>
    </row>
    <row r="13603" spans="1:1" ht="17" thickTop="1" thickBot="1">
      <c r="A13603" s="6"/>
    </row>
    <row r="13604" spans="1:1" ht="17" thickTop="1" thickBot="1">
      <c r="A13604" s="6"/>
    </row>
    <row r="13605" spans="1:1" ht="17" thickTop="1" thickBot="1">
      <c r="A13605" s="6"/>
    </row>
    <row r="13606" spans="1:1" ht="17" thickTop="1" thickBot="1">
      <c r="A13606" s="6"/>
    </row>
    <row r="13607" spans="1:1" ht="17" thickTop="1" thickBot="1">
      <c r="A13607" s="6"/>
    </row>
    <row r="13608" spans="1:1" ht="17" thickTop="1" thickBot="1">
      <c r="A13608" s="6"/>
    </row>
    <row r="13609" spans="1:1" ht="17" thickTop="1" thickBot="1">
      <c r="A13609" s="6"/>
    </row>
    <row r="13610" spans="1:1" ht="17" thickTop="1" thickBot="1">
      <c r="A13610" s="6"/>
    </row>
    <row r="13611" spans="1:1" ht="17" thickTop="1" thickBot="1">
      <c r="A13611" s="6"/>
    </row>
    <row r="13612" spans="1:1" ht="17" thickTop="1" thickBot="1">
      <c r="A13612" s="6"/>
    </row>
    <row r="13613" spans="1:1" ht="17" thickTop="1" thickBot="1">
      <c r="A13613" s="6"/>
    </row>
    <row r="13614" spans="1:1" ht="17" thickTop="1" thickBot="1">
      <c r="A13614" s="6"/>
    </row>
    <row r="13615" spans="1:1" ht="17" thickTop="1" thickBot="1">
      <c r="A13615" s="6"/>
    </row>
    <row r="13616" spans="1:1" ht="17" thickTop="1" thickBot="1">
      <c r="A13616" s="6"/>
    </row>
    <row r="13617" spans="1:1" ht="17" thickTop="1" thickBot="1">
      <c r="A13617" s="6"/>
    </row>
    <row r="13618" spans="1:1" ht="17" thickTop="1" thickBot="1">
      <c r="A13618" s="6"/>
    </row>
    <row r="13619" spans="1:1" ht="17" thickTop="1" thickBot="1">
      <c r="A13619" s="6"/>
    </row>
    <row r="13620" spans="1:1" ht="17" thickTop="1" thickBot="1">
      <c r="A13620" s="6"/>
    </row>
    <row r="13621" spans="1:1" ht="17" thickTop="1" thickBot="1">
      <c r="A13621" s="6"/>
    </row>
    <row r="13622" spans="1:1" ht="17" thickTop="1" thickBot="1">
      <c r="A13622" s="6"/>
    </row>
    <row r="13623" spans="1:1" ht="17" thickTop="1" thickBot="1">
      <c r="A13623" s="6"/>
    </row>
    <row r="13624" spans="1:1" ht="17" thickTop="1" thickBot="1">
      <c r="A13624" s="6"/>
    </row>
    <row r="13625" spans="1:1" ht="17" thickTop="1" thickBot="1">
      <c r="A13625" s="6"/>
    </row>
    <row r="13626" spans="1:1" ht="17" thickTop="1" thickBot="1">
      <c r="A13626" s="6"/>
    </row>
    <row r="13627" spans="1:1" ht="17" thickTop="1" thickBot="1">
      <c r="A13627" s="6"/>
    </row>
    <row r="13628" spans="1:1" ht="17" thickTop="1" thickBot="1">
      <c r="A13628" s="6"/>
    </row>
    <row r="13629" spans="1:1" ht="17" thickTop="1" thickBot="1">
      <c r="A13629" s="6"/>
    </row>
    <row r="13630" spans="1:1" ht="17" thickTop="1" thickBot="1">
      <c r="A13630" s="6"/>
    </row>
    <row r="13631" spans="1:1" ht="17" thickTop="1" thickBot="1">
      <c r="A13631" s="6"/>
    </row>
    <row r="13632" spans="1:1" ht="17" thickTop="1" thickBot="1">
      <c r="A13632" s="6"/>
    </row>
    <row r="13633" spans="1:1" ht="17" thickTop="1" thickBot="1">
      <c r="A13633" s="6"/>
    </row>
    <row r="13634" spans="1:1" ht="17" thickTop="1" thickBot="1">
      <c r="A13634" s="6"/>
    </row>
    <row r="13635" spans="1:1" ht="17" thickTop="1" thickBot="1">
      <c r="A13635" s="6"/>
    </row>
    <row r="13636" spans="1:1" ht="17" thickTop="1" thickBot="1">
      <c r="A13636" s="6"/>
    </row>
    <row r="13637" spans="1:1" ht="17" thickTop="1" thickBot="1">
      <c r="A13637" s="6"/>
    </row>
    <row r="13638" spans="1:1" ht="17" thickTop="1" thickBot="1">
      <c r="A13638" s="6"/>
    </row>
    <row r="13639" spans="1:1" ht="17" thickTop="1" thickBot="1">
      <c r="A13639" s="6"/>
    </row>
    <row r="13640" spans="1:1" ht="17" thickTop="1" thickBot="1">
      <c r="A13640" s="6"/>
    </row>
    <row r="13641" spans="1:1" ht="17" thickTop="1" thickBot="1">
      <c r="A13641" s="6"/>
    </row>
    <row r="13642" spans="1:1" ht="17" thickTop="1" thickBot="1">
      <c r="A13642" s="6"/>
    </row>
    <row r="13643" spans="1:1" ht="17" thickTop="1" thickBot="1">
      <c r="A13643" s="6"/>
    </row>
    <row r="13644" spans="1:1" ht="17" thickTop="1" thickBot="1">
      <c r="A13644" s="6"/>
    </row>
    <row r="13645" spans="1:1" ht="17" thickTop="1" thickBot="1">
      <c r="A13645" s="6"/>
    </row>
    <row r="13646" spans="1:1" ht="17" thickTop="1" thickBot="1">
      <c r="A13646" s="6"/>
    </row>
    <row r="13647" spans="1:1" ht="17" thickTop="1" thickBot="1">
      <c r="A13647" s="6"/>
    </row>
    <row r="13648" spans="1:1" ht="17" thickTop="1" thickBot="1">
      <c r="A13648" s="6"/>
    </row>
    <row r="13649" spans="1:1" ht="17" thickTop="1" thickBot="1">
      <c r="A13649" s="6"/>
    </row>
    <row r="13650" spans="1:1" ht="17" thickTop="1" thickBot="1">
      <c r="A13650" s="6"/>
    </row>
    <row r="13651" spans="1:1" ht="17" thickTop="1" thickBot="1">
      <c r="A13651" s="6"/>
    </row>
    <row r="13652" spans="1:1" ht="17" thickTop="1" thickBot="1">
      <c r="A13652" s="6"/>
    </row>
    <row r="13653" spans="1:1" ht="17" thickTop="1" thickBot="1">
      <c r="A13653" s="6"/>
    </row>
    <row r="13654" spans="1:1" ht="17" thickTop="1" thickBot="1">
      <c r="A13654" s="6"/>
    </row>
    <row r="13655" spans="1:1" ht="17" thickTop="1" thickBot="1">
      <c r="A13655" s="6"/>
    </row>
    <row r="13656" spans="1:1" ht="17" thickTop="1" thickBot="1">
      <c r="A13656" s="6"/>
    </row>
    <row r="13657" spans="1:1" ht="17" thickTop="1" thickBot="1">
      <c r="A13657" s="6"/>
    </row>
    <row r="13658" spans="1:1" ht="17" thickTop="1" thickBot="1">
      <c r="A13658" s="6"/>
    </row>
    <row r="13659" spans="1:1" ht="17" thickTop="1" thickBot="1">
      <c r="A13659" s="6"/>
    </row>
    <row r="13660" spans="1:1" ht="17" thickTop="1" thickBot="1">
      <c r="A13660" s="6"/>
    </row>
    <row r="13661" spans="1:1" ht="17" thickTop="1" thickBot="1">
      <c r="A13661" s="6"/>
    </row>
    <row r="13662" spans="1:1" ht="17" thickTop="1" thickBot="1">
      <c r="A13662" s="6"/>
    </row>
    <row r="13663" spans="1:1" ht="17" thickTop="1" thickBot="1">
      <c r="A13663" s="6"/>
    </row>
    <row r="13664" spans="1:1" ht="17" thickTop="1" thickBot="1">
      <c r="A13664" s="6"/>
    </row>
    <row r="13665" spans="1:1" ht="17" thickTop="1" thickBot="1">
      <c r="A13665" s="6"/>
    </row>
    <row r="13666" spans="1:1" ht="17" thickTop="1" thickBot="1">
      <c r="A13666" s="6"/>
    </row>
    <row r="13667" spans="1:1" ht="17" thickTop="1" thickBot="1">
      <c r="A13667" s="6"/>
    </row>
    <row r="13668" spans="1:1" ht="17" thickTop="1" thickBot="1">
      <c r="A13668" s="6"/>
    </row>
    <row r="13669" spans="1:1" ht="17" thickTop="1" thickBot="1">
      <c r="A13669" s="6"/>
    </row>
    <row r="13670" spans="1:1" ht="17" thickTop="1" thickBot="1">
      <c r="A13670" s="6"/>
    </row>
    <row r="13671" spans="1:1" ht="17" thickTop="1" thickBot="1">
      <c r="A13671" s="6"/>
    </row>
    <row r="13672" spans="1:1" ht="17" thickTop="1" thickBot="1">
      <c r="A13672" s="6"/>
    </row>
    <row r="13673" spans="1:1" ht="17" thickTop="1" thickBot="1">
      <c r="A13673" s="6"/>
    </row>
    <row r="13674" spans="1:1" ht="17" thickTop="1" thickBot="1">
      <c r="A13674" s="6"/>
    </row>
    <row r="13675" spans="1:1" ht="17" thickTop="1" thickBot="1">
      <c r="A13675" s="6"/>
    </row>
    <row r="13676" spans="1:1" ht="17" thickTop="1" thickBot="1">
      <c r="A13676" s="6"/>
    </row>
    <row r="13677" spans="1:1" ht="17" thickTop="1" thickBot="1">
      <c r="A13677" s="6"/>
    </row>
    <row r="13678" spans="1:1" ht="17" thickTop="1" thickBot="1">
      <c r="A13678" s="6"/>
    </row>
    <row r="13679" spans="1:1" ht="17" thickTop="1" thickBot="1">
      <c r="A13679" s="6"/>
    </row>
    <row r="13680" spans="1:1" ht="17" thickTop="1" thickBot="1">
      <c r="A13680" s="6"/>
    </row>
    <row r="13681" spans="1:1" ht="17" thickTop="1" thickBot="1">
      <c r="A13681" s="6"/>
    </row>
    <row r="13682" spans="1:1" ht="17" thickTop="1" thickBot="1">
      <c r="A13682" s="6"/>
    </row>
    <row r="13683" spans="1:1" ht="17" thickTop="1" thickBot="1">
      <c r="A13683" s="6"/>
    </row>
    <row r="13684" spans="1:1" ht="17" thickTop="1" thickBot="1">
      <c r="A13684" s="6"/>
    </row>
    <row r="13685" spans="1:1" ht="17" thickTop="1" thickBot="1">
      <c r="A13685" s="6"/>
    </row>
    <row r="13686" spans="1:1" ht="17" thickTop="1" thickBot="1">
      <c r="A13686" s="6"/>
    </row>
    <row r="13687" spans="1:1" ht="17" thickTop="1" thickBot="1">
      <c r="A13687" s="6"/>
    </row>
    <row r="13688" spans="1:1" ht="17" thickTop="1" thickBot="1">
      <c r="A13688" s="6"/>
    </row>
    <row r="13689" spans="1:1" ht="17" thickTop="1" thickBot="1">
      <c r="A13689" s="6"/>
    </row>
    <row r="13690" spans="1:1" ht="17" thickTop="1" thickBot="1">
      <c r="A13690" s="6"/>
    </row>
    <row r="13691" spans="1:1" ht="17" thickTop="1" thickBot="1">
      <c r="A13691" s="6"/>
    </row>
    <row r="13692" spans="1:1" ht="17" thickTop="1" thickBot="1">
      <c r="A13692" s="6"/>
    </row>
    <row r="13693" spans="1:1" ht="17" thickTop="1" thickBot="1">
      <c r="A13693" s="6"/>
    </row>
    <row r="13694" spans="1:1" ht="17" thickTop="1" thickBot="1">
      <c r="A13694" s="6"/>
    </row>
    <row r="13695" spans="1:1" ht="17" thickTop="1" thickBot="1">
      <c r="A13695" s="6"/>
    </row>
    <row r="13696" spans="1:1" ht="17" thickTop="1" thickBot="1">
      <c r="A13696" s="6"/>
    </row>
    <row r="13697" spans="1:1" ht="17" thickTop="1" thickBot="1">
      <c r="A13697" s="6"/>
    </row>
    <row r="13698" spans="1:1" ht="17" thickTop="1" thickBot="1">
      <c r="A13698" s="6"/>
    </row>
    <row r="13699" spans="1:1" ht="17" thickTop="1" thickBot="1">
      <c r="A13699" s="6"/>
    </row>
    <row r="13700" spans="1:1" ht="17" thickTop="1" thickBot="1">
      <c r="A13700" s="6"/>
    </row>
    <row r="13701" spans="1:1" ht="17" thickTop="1" thickBot="1">
      <c r="A13701" s="6"/>
    </row>
    <row r="13702" spans="1:1" ht="17" thickTop="1" thickBot="1">
      <c r="A13702" s="6"/>
    </row>
    <row r="13703" spans="1:1" ht="17" thickTop="1" thickBot="1">
      <c r="A13703" s="6"/>
    </row>
    <row r="13704" spans="1:1" ht="17" thickTop="1" thickBot="1">
      <c r="A13704" s="6"/>
    </row>
    <row r="13705" spans="1:1" ht="17" thickTop="1" thickBot="1">
      <c r="A13705" s="6"/>
    </row>
    <row r="13706" spans="1:1" ht="17" thickTop="1" thickBot="1">
      <c r="A13706" s="6"/>
    </row>
    <row r="13707" spans="1:1" ht="17" thickTop="1" thickBot="1">
      <c r="A13707" s="6"/>
    </row>
    <row r="13708" spans="1:1" ht="17" thickTop="1" thickBot="1">
      <c r="A13708" s="6"/>
    </row>
    <row r="13709" spans="1:1" ht="17" thickTop="1" thickBot="1">
      <c r="A13709" s="6"/>
    </row>
    <row r="13710" spans="1:1" ht="17" thickTop="1" thickBot="1">
      <c r="A13710" s="6"/>
    </row>
    <row r="13711" spans="1:1" ht="17" thickTop="1" thickBot="1">
      <c r="A13711" s="6"/>
    </row>
    <row r="13712" spans="1:1" ht="17" thickTop="1" thickBot="1">
      <c r="A13712" s="6"/>
    </row>
    <row r="13713" spans="1:1" ht="17" thickTop="1" thickBot="1">
      <c r="A13713" s="6"/>
    </row>
    <row r="13714" spans="1:1" ht="17" thickTop="1" thickBot="1">
      <c r="A13714" s="6"/>
    </row>
    <row r="13715" spans="1:1" ht="17" thickTop="1" thickBot="1">
      <c r="A13715" s="6"/>
    </row>
    <row r="13716" spans="1:1" ht="17" thickTop="1" thickBot="1">
      <c r="A13716" s="6"/>
    </row>
    <row r="13717" spans="1:1" ht="17" thickTop="1" thickBot="1">
      <c r="A13717" s="6"/>
    </row>
    <row r="13718" spans="1:1" ht="17" thickTop="1" thickBot="1">
      <c r="A13718" s="6"/>
    </row>
    <row r="13719" spans="1:1" ht="17" thickTop="1" thickBot="1">
      <c r="A13719" s="6"/>
    </row>
    <row r="13720" spans="1:1" ht="17" thickTop="1" thickBot="1">
      <c r="A13720" s="6"/>
    </row>
    <row r="13721" spans="1:1" ht="17" thickTop="1" thickBot="1">
      <c r="A13721" s="6"/>
    </row>
    <row r="13722" spans="1:1" ht="17" thickTop="1" thickBot="1">
      <c r="A13722" s="6"/>
    </row>
    <row r="13723" spans="1:1" ht="17" thickTop="1" thickBot="1">
      <c r="A13723" s="6"/>
    </row>
    <row r="13724" spans="1:1" ht="17" thickTop="1" thickBot="1">
      <c r="A13724" s="6"/>
    </row>
    <row r="13725" spans="1:1" ht="17" thickTop="1" thickBot="1">
      <c r="A13725" s="6"/>
    </row>
    <row r="13726" spans="1:1" ht="17" thickTop="1" thickBot="1">
      <c r="A13726" s="6"/>
    </row>
    <row r="13727" spans="1:1" ht="17" thickTop="1" thickBot="1">
      <c r="A13727" s="6"/>
    </row>
    <row r="13728" spans="1:1" ht="17" thickTop="1" thickBot="1">
      <c r="A13728" s="6"/>
    </row>
    <row r="13729" spans="1:1" ht="17" thickTop="1" thickBot="1">
      <c r="A13729" s="6"/>
    </row>
    <row r="13730" spans="1:1" ht="17" thickTop="1" thickBot="1">
      <c r="A13730" s="6"/>
    </row>
    <row r="13731" spans="1:1" ht="17" thickTop="1" thickBot="1">
      <c r="A13731" s="6"/>
    </row>
    <row r="13732" spans="1:1" ht="17" thickTop="1" thickBot="1">
      <c r="A13732" s="6"/>
    </row>
    <row r="13733" spans="1:1" ht="17" thickTop="1" thickBot="1">
      <c r="A13733" s="6"/>
    </row>
    <row r="13734" spans="1:1" ht="17" thickTop="1" thickBot="1">
      <c r="A13734" s="6"/>
    </row>
    <row r="13735" spans="1:1" ht="17" thickTop="1" thickBot="1">
      <c r="A13735" s="6"/>
    </row>
    <row r="13736" spans="1:1" ht="17" thickTop="1" thickBot="1">
      <c r="A13736" s="6"/>
    </row>
    <row r="13737" spans="1:1" ht="17" thickTop="1" thickBot="1">
      <c r="A13737" s="6"/>
    </row>
    <row r="13738" spans="1:1" ht="17" thickTop="1" thickBot="1">
      <c r="A13738" s="6"/>
    </row>
    <row r="13739" spans="1:1" ht="17" thickTop="1" thickBot="1">
      <c r="A13739" s="6"/>
    </row>
    <row r="13740" spans="1:1" ht="17" thickTop="1" thickBot="1">
      <c r="A13740" s="6"/>
    </row>
    <row r="13741" spans="1:1" ht="17" thickTop="1" thickBot="1">
      <c r="A13741" s="6"/>
    </row>
    <row r="13742" spans="1:1" ht="17" thickTop="1" thickBot="1">
      <c r="A13742" s="6"/>
    </row>
    <row r="13743" spans="1:1" ht="17" thickTop="1" thickBot="1">
      <c r="A13743" s="6"/>
    </row>
    <row r="13744" spans="1:1" ht="17" thickTop="1" thickBot="1">
      <c r="A13744" s="6"/>
    </row>
    <row r="13745" spans="1:1" ht="17" thickTop="1" thickBot="1">
      <c r="A13745" s="6"/>
    </row>
    <row r="13746" spans="1:1" ht="17" thickTop="1" thickBot="1">
      <c r="A13746" s="6"/>
    </row>
    <row r="13747" spans="1:1" ht="17" thickTop="1" thickBot="1">
      <c r="A13747" s="6"/>
    </row>
    <row r="13748" spans="1:1" ht="17" thickTop="1" thickBot="1">
      <c r="A13748" s="6"/>
    </row>
    <row r="13749" spans="1:1" ht="17" thickTop="1" thickBot="1">
      <c r="A13749" s="6"/>
    </row>
    <row r="13750" spans="1:1" ht="17" thickTop="1" thickBot="1">
      <c r="A13750" s="6"/>
    </row>
    <row r="13751" spans="1:1" ht="17" thickTop="1" thickBot="1">
      <c r="A13751" s="6"/>
    </row>
    <row r="13752" spans="1:1" ht="17" thickTop="1" thickBot="1">
      <c r="A13752" s="6"/>
    </row>
    <row r="13753" spans="1:1" ht="17" thickTop="1" thickBot="1">
      <c r="A13753" s="6"/>
    </row>
    <row r="13754" spans="1:1" ht="17" thickTop="1" thickBot="1">
      <c r="A13754" s="6"/>
    </row>
    <row r="13755" spans="1:1" ht="17" thickTop="1" thickBot="1">
      <c r="A13755" s="6"/>
    </row>
    <row r="13756" spans="1:1" ht="17" thickTop="1" thickBot="1">
      <c r="A13756" s="6"/>
    </row>
    <row r="13757" spans="1:1" ht="17" thickTop="1" thickBot="1">
      <c r="A13757" s="6"/>
    </row>
    <row r="13758" spans="1:1" ht="17" thickTop="1" thickBot="1">
      <c r="A13758" s="6"/>
    </row>
    <row r="13759" spans="1:1" ht="17" thickTop="1" thickBot="1">
      <c r="A13759" s="6"/>
    </row>
    <row r="13760" spans="1:1" ht="17" thickTop="1" thickBot="1">
      <c r="A13760" s="6"/>
    </row>
    <row r="13761" spans="1:1" ht="17" thickTop="1" thickBot="1">
      <c r="A13761" s="6"/>
    </row>
    <row r="13762" spans="1:1" ht="17" thickTop="1" thickBot="1">
      <c r="A13762" s="6"/>
    </row>
    <row r="13763" spans="1:1" ht="17" thickTop="1" thickBot="1">
      <c r="A13763" s="6"/>
    </row>
    <row r="13764" spans="1:1" ht="17" thickTop="1" thickBot="1">
      <c r="A13764" s="6"/>
    </row>
    <row r="13765" spans="1:1" ht="17" thickTop="1" thickBot="1">
      <c r="A13765" s="6"/>
    </row>
    <row r="13766" spans="1:1" ht="17" thickTop="1" thickBot="1">
      <c r="A13766" s="6"/>
    </row>
    <row r="13767" spans="1:1" ht="17" thickTop="1" thickBot="1">
      <c r="A13767" s="6"/>
    </row>
    <row r="13768" spans="1:1" ht="17" thickTop="1" thickBot="1">
      <c r="A13768" s="6"/>
    </row>
    <row r="13769" spans="1:1" ht="17" thickTop="1" thickBot="1">
      <c r="A13769" s="6"/>
    </row>
    <row r="13770" spans="1:1" ht="17" thickTop="1" thickBot="1">
      <c r="A13770" s="6"/>
    </row>
    <row r="13771" spans="1:1" ht="17" thickTop="1" thickBot="1">
      <c r="A13771" s="6"/>
    </row>
    <row r="13772" spans="1:1" ht="17" thickTop="1" thickBot="1">
      <c r="A13772" s="6"/>
    </row>
    <row r="13773" spans="1:1" ht="17" thickTop="1" thickBot="1">
      <c r="A13773" s="6"/>
    </row>
    <row r="13774" spans="1:1" ht="17" thickTop="1" thickBot="1">
      <c r="A13774" s="6"/>
    </row>
    <row r="13775" spans="1:1" ht="17" thickTop="1" thickBot="1">
      <c r="A13775" s="6"/>
    </row>
    <row r="13776" spans="1:1" ht="17" thickTop="1" thickBot="1">
      <c r="A13776" s="6"/>
    </row>
    <row r="13777" spans="1:1" ht="17" thickTop="1" thickBot="1">
      <c r="A13777" s="6"/>
    </row>
    <row r="13778" spans="1:1" ht="17" thickTop="1" thickBot="1">
      <c r="A13778" s="6"/>
    </row>
    <row r="13779" spans="1:1" ht="17" thickTop="1" thickBot="1">
      <c r="A13779" s="6"/>
    </row>
    <row r="13780" spans="1:1" ht="17" thickTop="1" thickBot="1">
      <c r="A13780" s="6"/>
    </row>
    <row r="13781" spans="1:1" ht="17" thickTop="1" thickBot="1">
      <c r="A13781" s="6"/>
    </row>
    <row r="13782" spans="1:1" ht="17" thickTop="1" thickBot="1">
      <c r="A13782" s="6"/>
    </row>
    <row r="13783" spans="1:1" ht="17" thickTop="1" thickBot="1">
      <c r="A13783" s="6"/>
    </row>
    <row r="13784" spans="1:1" ht="17" thickTop="1" thickBot="1">
      <c r="A13784" s="6"/>
    </row>
    <row r="13785" spans="1:1" ht="17" thickTop="1" thickBot="1">
      <c r="A13785" s="6"/>
    </row>
    <row r="13786" spans="1:1" ht="17" thickTop="1" thickBot="1">
      <c r="A13786" s="6"/>
    </row>
    <row r="13787" spans="1:1" ht="17" thickTop="1" thickBot="1">
      <c r="A13787" s="6"/>
    </row>
    <row r="13788" spans="1:1" ht="17" thickTop="1" thickBot="1">
      <c r="A13788" s="6"/>
    </row>
    <row r="13789" spans="1:1" ht="17" thickTop="1" thickBot="1">
      <c r="A13789" s="6"/>
    </row>
    <row r="13790" spans="1:1" ht="17" thickTop="1" thickBot="1">
      <c r="A13790" s="6"/>
    </row>
    <row r="13791" spans="1:1" ht="17" thickTop="1" thickBot="1">
      <c r="A13791" s="6"/>
    </row>
    <row r="13792" spans="1:1" ht="17" thickTop="1" thickBot="1">
      <c r="A13792" s="6"/>
    </row>
    <row r="13793" spans="1:1" ht="17" thickTop="1" thickBot="1">
      <c r="A13793" s="6"/>
    </row>
    <row r="13794" spans="1:1" ht="17" thickTop="1" thickBot="1">
      <c r="A13794" s="6"/>
    </row>
    <row r="13795" spans="1:1" ht="17" thickTop="1" thickBot="1">
      <c r="A13795" s="6"/>
    </row>
    <row r="13796" spans="1:1" ht="17" thickTop="1" thickBot="1">
      <c r="A13796" s="6"/>
    </row>
    <row r="13797" spans="1:1" ht="17" thickTop="1" thickBot="1">
      <c r="A13797" s="6"/>
    </row>
    <row r="13798" spans="1:1" ht="17" thickTop="1" thickBot="1">
      <c r="A13798" s="6"/>
    </row>
    <row r="13799" spans="1:1" ht="17" thickTop="1" thickBot="1">
      <c r="A13799" s="6"/>
    </row>
    <row r="13800" spans="1:1" ht="17" thickTop="1" thickBot="1">
      <c r="A13800" s="6"/>
    </row>
    <row r="13801" spans="1:1" ht="17" thickTop="1" thickBot="1">
      <c r="A13801" s="6"/>
    </row>
    <row r="13802" spans="1:1" ht="17" thickTop="1" thickBot="1">
      <c r="A13802" s="6"/>
    </row>
    <row r="13803" spans="1:1" ht="17" thickTop="1" thickBot="1">
      <c r="A13803" s="6"/>
    </row>
    <row r="13804" spans="1:1" ht="17" thickTop="1" thickBot="1">
      <c r="A13804" s="6"/>
    </row>
    <row r="13805" spans="1:1" ht="17" thickTop="1" thickBot="1">
      <c r="A13805" s="6"/>
    </row>
    <row r="13806" spans="1:1" ht="17" thickTop="1" thickBot="1">
      <c r="A13806" s="6"/>
    </row>
    <row r="13807" spans="1:1" ht="17" thickTop="1" thickBot="1">
      <c r="A13807" s="6"/>
    </row>
    <row r="13808" spans="1:1" ht="17" thickTop="1" thickBot="1">
      <c r="A13808" s="6"/>
    </row>
    <row r="13809" spans="1:1" ht="17" thickTop="1" thickBot="1">
      <c r="A13809" s="6"/>
    </row>
    <row r="13810" spans="1:1" ht="17" thickTop="1" thickBot="1">
      <c r="A13810" s="6"/>
    </row>
    <row r="13811" spans="1:1" ht="17" thickTop="1" thickBot="1">
      <c r="A13811" s="6"/>
    </row>
    <row r="13812" spans="1:1" ht="17" thickTop="1" thickBot="1">
      <c r="A13812" s="6"/>
    </row>
    <row r="13813" spans="1:1" ht="17" thickTop="1" thickBot="1">
      <c r="A13813" s="6"/>
    </row>
    <row r="13814" spans="1:1" ht="17" thickTop="1" thickBot="1">
      <c r="A13814" s="6"/>
    </row>
    <row r="13815" spans="1:1" ht="17" thickTop="1" thickBot="1">
      <c r="A13815" s="6"/>
    </row>
    <row r="13816" spans="1:1" ht="17" thickTop="1" thickBot="1">
      <c r="A13816" s="6"/>
    </row>
    <row r="13817" spans="1:1" ht="17" thickTop="1" thickBot="1">
      <c r="A13817" s="6"/>
    </row>
    <row r="13818" spans="1:1" ht="17" thickTop="1" thickBot="1">
      <c r="A13818" s="6"/>
    </row>
    <row r="13819" spans="1:1" ht="17" thickTop="1" thickBot="1">
      <c r="A13819" s="6"/>
    </row>
    <row r="13820" spans="1:1" ht="17" thickTop="1" thickBot="1">
      <c r="A13820" s="6"/>
    </row>
    <row r="13821" spans="1:1" ht="17" thickTop="1" thickBot="1">
      <c r="A13821" s="6"/>
    </row>
    <row r="13822" spans="1:1" ht="17" thickTop="1" thickBot="1">
      <c r="A13822" s="6"/>
    </row>
    <row r="13823" spans="1:1" ht="17" thickTop="1" thickBot="1">
      <c r="A13823" s="6"/>
    </row>
    <row r="13824" spans="1:1" ht="17" thickTop="1" thickBot="1">
      <c r="A13824" s="6"/>
    </row>
    <row r="13825" spans="1:1" ht="17" thickTop="1" thickBot="1">
      <c r="A13825" s="6"/>
    </row>
    <row r="13826" spans="1:1" ht="17" thickTop="1" thickBot="1">
      <c r="A13826" s="6"/>
    </row>
    <row r="13827" spans="1:1" ht="17" thickTop="1" thickBot="1">
      <c r="A13827" s="6"/>
    </row>
    <row r="13828" spans="1:1" ht="17" thickTop="1" thickBot="1">
      <c r="A13828" s="6"/>
    </row>
    <row r="13829" spans="1:1" ht="17" thickTop="1" thickBot="1">
      <c r="A13829" s="6"/>
    </row>
    <row r="13830" spans="1:1" ht="17" thickTop="1" thickBot="1">
      <c r="A13830" s="6"/>
    </row>
    <row r="13831" spans="1:1" ht="17" thickTop="1" thickBot="1">
      <c r="A13831" s="6"/>
    </row>
    <row r="13832" spans="1:1" ht="17" thickTop="1" thickBot="1">
      <c r="A13832" s="6"/>
    </row>
    <row r="13833" spans="1:1" ht="17" thickTop="1" thickBot="1">
      <c r="A13833" s="6"/>
    </row>
    <row r="13834" spans="1:1" ht="17" thickTop="1" thickBot="1">
      <c r="A13834" s="6"/>
    </row>
    <row r="13835" spans="1:1" ht="17" thickTop="1" thickBot="1">
      <c r="A13835" s="6"/>
    </row>
    <row r="13836" spans="1:1" ht="17" thickTop="1" thickBot="1">
      <c r="A13836" s="6"/>
    </row>
    <row r="13837" spans="1:1" ht="17" thickTop="1" thickBot="1">
      <c r="A13837" s="6"/>
    </row>
    <row r="13838" spans="1:1" ht="17" thickTop="1" thickBot="1">
      <c r="A13838" s="6"/>
    </row>
    <row r="13839" spans="1:1" ht="17" thickTop="1" thickBot="1">
      <c r="A13839" s="6"/>
    </row>
    <row r="13840" spans="1:1" ht="17" thickTop="1" thickBot="1">
      <c r="A13840" s="6"/>
    </row>
    <row r="13841" spans="1:1" ht="17" thickTop="1" thickBot="1">
      <c r="A13841" s="6"/>
    </row>
    <row r="13842" spans="1:1" ht="17" thickTop="1" thickBot="1">
      <c r="A13842" s="6"/>
    </row>
    <row r="13843" spans="1:1" ht="17" thickTop="1" thickBot="1">
      <c r="A13843" s="6"/>
    </row>
    <row r="13844" spans="1:1" ht="17" thickTop="1" thickBot="1">
      <c r="A13844" s="6"/>
    </row>
    <row r="13845" spans="1:1" ht="17" thickTop="1" thickBot="1">
      <c r="A13845" s="6"/>
    </row>
    <row r="13846" spans="1:1" ht="17" thickTop="1" thickBot="1">
      <c r="A13846" s="6"/>
    </row>
    <row r="13847" spans="1:1" ht="17" thickTop="1" thickBot="1">
      <c r="A13847" s="6"/>
    </row>
    <row r="13848" spans="1:1" ht="17" thickTop="1" thickBot="1">
      <c r="A13848" s="6"/>
    </row>
    <row r="13849" spans="1:1" ht="17" thickTop="1" thickBot="1">
      <c r="A13849" s="6"/>
    </row>
    <row r="13850" spans="1:1" ht="17" thickTop="1" thickBot="1">
      <c r="A13850" s="6"/>
    </row>
    <row r="13851" spans="1:1" ht="17" thickTop="1" thickBot="1">
      <c r="A13851" s="6"/>
    </row>
    <row r="13852" spans="1:1" ht="17" thickTop="1" thickBot="1">
      <c r="A13852" s="6"/>
    </row>
    <row r="13853" spans="1:1" ht="17" thickTop="1" thickBot="1">
      <c r="A13853" s="6"/>
    </row>
    <row r="13854" spans="1:1" ht="17" thickTop="1" thickBot="1">
      <c r="A13854" s="6"/>
    </row>
    <row r="13855" spans="1:1" ht="17" thickTop="1" thickBot="1">
      <c r="A13855" s="6"/>
    </row>
    <row r="13856" spans="1:1" ht="17" thickTop="1" thickBot="1">
      <c r="A13856" s="6"/>
    </row>
    <row r="13857" spans="1:1" ht="17" thickTop="1" thickBot="1">
      <c r="A13857" s="6"/>
    </row>
    <row r="13858" spans="1:1" ht="17" thickTop="1" thickBot="1">
      <c r="A13858" s="6"/>
    </row>
    <row r="13859" spans="1:1" ht="17" thickTop="1" thickBot="1">
      <c r="A13859" s="6"/>
    </row>
    <row r="13860" spans="1:1" ht="17" thickTop="1" thickBot="1">
      <c r="A13860" s="6"/>
    </row>
    <row r="13861" spans="1:1" ht="17" thickTop="1" thickBot="1">
      <c r="A13861" s="6"/>
    </row>
    <row r="13862" spans="1:1" ht="17" thickTop="1" thickBot="1">
      <c r="A13862" s="6"/>
    </row>
    <row r="13863" spans="1:1" ht="17" thickTop="1" thickBot="1">
      <c r="A13863" s="6"/>
    </row>
    <row r="13864" spans="1:1" ht="17" thickTop="1" thickBot="1">
      <c r="A13864" s="6"/>
    </row>
    <row r="13865" spans="1:1" ht="17" thickTop="1" thickBot="1">
      <c r="A13865" s="6"/>
    </row>
    <row r="13866" spans="1:1" ht="17" thickTop="1" thickBot="1">
      <c r="A13866" s="6"/>
    </row>
    <row r="13867" spans="1:1" ht="17" thickTop="1" thickBot="1">
      <c r="A13867" s="6"/>
    </row>
    <row r="13868" spans="1:1" ht="17" thickTop="1" thickBot="1">
      <c r="A13868" s="6"/>
    </row>
    <row r="13869" spans="1:1" ht="17" thickTop="1" thickBot="1">
      <c r="A13869" s="6"/>
    </row>
    <row r="13870" spans="1:1" ht="17" thickTop="1" thickBot="1">
      <c r="A13870" s="6"/>
    </row>
    <row r="13871" spans="1:1" ht="17" thickTop="1" thickBot="1">
      <c r="A13871" s="6"/>
    </row>
    <row r="13872" spans="1:1" ht="17" thickTop="1" thickBot="1">
      <c r="A13872" s="6"/>
    </row>
    <row r="13873" spans="1:1" ht="17" thickTop="1" thickBot="1">
      <c r="A13873" s="6"/>
    </row>
    <row r="13874" spans="1:1" ht="17" thickTop="1" thickBot="1">
      <c r="A13874" s="6"/>
    </row>
    <row r="13875" spans="1:1" ht="17" thickTop="1" thickBot="1">
      <c r="A13875" s="6"/>
    </row>
    <row r="13876" spans="1:1" ht="17" thickTop="1" thickBot="1">
      <c r="A13876" s="6"/>
    </row>
    <row r="13877" spans="1:1" ht="17" thickTop="1" thickBot="1">
      <c r="A13877" s="6"/>
    </row>
    <row r="13878" spans="1:1" ht="17" thickTop="1" thickBot="1">
      <c r="A13878" s="6"/>
    </row>
    <row r="13879" spans="1:1" ht="17" thickTop="1" thickBot="1">
      <c r="A13879" s="6"/>
    </row>
    <row r="13880" spans="1:1" ht="17" thickTop="1" thickBot="1">
      <c r="A13880" s="6"/>
    </row>
    <row r="13881" spans="1:1" ht="17" thickTop="1" thickBot="1">
      <c r="A13881" s="6"/>
    </row>
    <row r="13882" spans="1:1" ht="17" thickTop="1" thickBot="1">
      <c r="A13882" s="6"/>
    </row>
    <row r="13883" spans="1:1" ht="17" thickTop="1" thickBot="1">
      <c r="A13883" s="6"/>
    </row>
    <row r="13884" spans="1:1" ht="17" thickTop="1" thickBot="1">
      <c r="A13884" s="6"/>
    </row>
    <row r="13885" spans="1:1" ht="17" thickTop="1" thickBot="1">
      <c r="A13885" s="6"/>
    </row>
    <row r="13886" spans="1:1" ht="17" thickTop="1" thickBot="1">
      <c r="A13886" s="6"/>
    </row>
    <row r="13887" spans="1:1" ht="17" thickTop="1" thickBot="1">
      <c r="A13887" s="6"/>
    </row>
    <row r="13888" spans="1:1" ht="17" thickTop="1" thickBot="1">
      <c r="A13888" s="6"/>
    </row>
    <row r="13889" spans="1:1" ht="17" thickTop="1" thickBot="1">
      <c r="A13889" s="6"/>
    </row>
    <row r="13890" spans="1:1" ht="17" thickTop="1" thickBot="1">
      <c r="A13890" s="6"/>
    </row>
    <row r="13891" spans="1:1" ht="17" thickTop="1" thickBot="1">
      <c r="A13891" s="6"/>
    </row>
    <row r="13892" spans="1:1" ht="17" thickTop="1" thickBot="1">
      <c r="A13892" s="6"/>
    </row>
    <row r="13893" spans="1:1" ht="17" thickTop="1" thickBot="1">
      <c r="A13893" s="6"/>
    </row>
    <row r="13894" spans="1:1" ht="17" thickTop="1" thickBot="1">
      <c r="A13894" s="6"/>
    </row>
    <row r="13895" spans="1:1" ht="17" thickTop="1" thickBot="1">
      <c r="A13895" s="6"/>
    </row>
    <row r="13896" spans="1:1" ht="17" thickTop="1" thickBot="1">
      <c r="A13896" s="6"/>
    </row>
    <row r="13897" spans="1:1" ht="17" thickTop="1" thickBot="1">
      <c r="A13897" s="6"/>
    </row>
    <row r="13898" spans="1:1" ht="17" thickTop="1" thickBot="1">
      <c r="A13898" s="6"/>
    </row>
    <row r="13899" spans="1:1" ht="17" thickTop="1" thickBot="1">
      <c r="A13899" s="6"/>
    </row>
    <row r="13900" spans="1:1" ht="17" thickTop="1" thickBot="1">
      <c r="A13900" s="6"/>
    </row>
    <row r="13901" spans="1:1" ht="17" thickTop="1" thickBot="1">
      <c r="A13901" s="6"/>
    </row>
    <row r="13902" spans="1:1" ht="17" thickTop="1" thickBot="1">
      <c r="A13902" s="6"/>
    </row>
    <row r="13903" spans="1:1" ht="17" thickTop="1" thickBot="1">
      <c r="A13903" s="6"/>
    </row>
    <row r="13904" spans="1:1" ht="17" thickTop="1" thickBot="1">
      <c r="A13904" s="6"/>
    </row>
    <row r="13905" spans="1:1" ht="17" thickTop="1" thickBot="1">
      <c r="A13905" s="6"/>
    </row>
    <row r="13906" spans="1:1" ht="17" thickTop="1" thickBot="1">
      <c r="A13906" s="6"/>
    </row>
    <row r="13907" spans="1:1" ht="17" thickTop="1" thickBot="1">
      <c r="A13907" s="6"/>
    </row>
    <row r="13908" spans="1:1" ht="17" thickTop="1" thickBot="1">
      <c r="A13908" s="6"/>
    </row>
    <row r="13909" spans="1:1" ht="17" thickTop="1" thickBot="1">
      <c r="A13909" s="6"/>
    </row>
    <row r="13910" spans="1:1" ht="17" thickTop="1" thickBot="1">
      <c r="A13910" s="6"/>
    </row>
    <row r="13911" spans="1:1" ht="17" thickTop="1" thickBot="1">
      <c r="A13911" s="6"/>
    </row>
    <row r="13912" spans="1:1" ht="17" thickTop="1" thickBot="1">
      <c r="A13912" s="6"/>
    </row>
    <row r="13913" spans="1:1" ht="17" thickTop="1" thickBot="1">
      <c r="A13913" s="6"/>
    </row>
    <row r="13914" spans="1:1" ht="17" thickTop="1" thickBot="1">
      <c r="A13914" s="6"/>
    </row>
    <row r="13915" spans="1:1" ht="17" thickTop="1" thickBot="1">
      <c r="A13915" s="6"/>
    </row>
    <row r="13916" spans="1:1" ht="17" thickTop="1" thickBot="1">
      <c r="A13916" s="6"/>
    </row>
    <row r="13917" spans="1:1" ht="17" thickTop="1" thickBot="1">
      <c r="A13917" s="6"/>
    </row>
    <row r="13918" spans="1:1" ht="17" thickTop="1" thickBot="1">
      <c r="A13918" s="6"/>
    </row>
    <row r="13919" spans="1:1" ht="17" thickTop="1" thickBot="1">
      <c r="A13919" s="6"/>
    </row>
    <row r="13920" spans="1:1" ht="17" thickTop="1" thickBot="1">
      <c r="A13920" s="6"/>
    </row>
    <row r="13921" spans="1:1" ht="17" thickTop="1" thickBot="1">
      <c r="A13921" s="6"/>
    </row>
    <row r="13922" spans="1:1" ht="17" thickTop="1" thickBot="1">
      <c r="A13922" s="6"/>
    </row>
    <row r="13923" spans="1:1" ht="17" thickTop="1" thickBot="1">
      <c r="A13923" s="6"/>
    </row>
    <row r="13924" spans="1:1" ht="17" thickTop="1" thickBot="1">
      <c r="A13924" s="6"/>
    </row>
    <row r="13925" spans="1:1" ht="17" thickTop="1" thickBot="1">
      <c r="A13925" s="6"/>
    </row>
    <row r="13926" spans="1:1" ht="17" thickTop="1" thickBot="1">
      <c r="A13926" s="6"/>
    </row>
    <row r="13927" spans="1:1" ht="17" thickTop="1" thickBot="1">
      <c r="A13927" s="6"/>
    </row>
    <row r="13928" spans="1:1" ht="17" thickTop="1" thickBot="1">
      <c r="A13928" s="6"/>
    </row>
    <row r="13929" spans="1:1" ht="17" thickTop="1" thickBot="1">
      <c r="A13929" s="6"/>
    </row>
    <row r="13930" spans="1:1" ht="17" thickTop="1" thickBot="1">
      <c r="A13930" s="6"/>
    </row>
    <row r="13931" spans="1:1" ht="17" thickTop="1" thickBot="1">
      <c r="A13931" s="6"/>
    </row>
    <row r="13932" spans="1:1" ht="17" thickTop="1" thickBot="1">
      <c r="A13932" s="6"/>
    </row>
    <row r="13933" spans="1:1" ht="17" thickTop="1" thickBot="1">
      <c r="A13933" s="6"/>
    </row>
    <row r="13934" spans="1:1" ht="17" thickTop="1" thickBot="1">
      <c r="A13934" s="6"/>
    </row>
    <row r="13935" spans="1:1" ht="17" thickTop="1" thickBot="1">
      <c r="A13935" s="6"/>
    </row>
    <row r="13936" spans="1:1" ht="17" thickTop="1" thickBot="1">
      <c r="A13936" s="6"/>
    </row>
    <row r="13937" spans="1:1" ht="17" thickTop="1" thickBot="1">
      <c r="A13937" s="6"/>
    </row>
    <row r="13938" spans="1:1" ht="17" thickTop="1" thickBot="1">
      <c r="A13938" s="6"/>
    </row>
    <row r="13939" spans="1:1" ht="17" thickTop="1" thickBot="1">
      <c r="A13939" s="6"/>
    </row>
    <row r="13940" spans="1:1" ht="17" thickTop="1" thickBot="1">
      <c r="A13940" s="6"/>
    </row>
    <row r="13941" spans="1:1" ht="17" thickTop="1" thickBot="1">
      <c r="A13941" s="6"/>
    </row>
    <row r="13942" spans="1:1" ht="17" thickTop="1" thickBot="1">
      <c r="A13942" s="6"/>
    </row>
    <row r="13943" spans="1:1" ht="17" thickTop="1" thickBot="1">
      <c r="A13943" s="6"/>
    </row>
    <row r="13944" spans="1:1" ht="17" thickTop="1" thickBot="1">
      <c r="A13944" s="6"/>
    </row>
    <row r="13945" spans="1:1" ht="17" thickTop="1" thickBot="1">
      <c r="A13945" s="6"/>
    </row>
    <row r="13946" spans="1:1" ht="17" thickTop="1" thickBot="1">
      <c r="A13946" s="6"/>
    </row>
    <row r="13947" spans="1:1" ht="17" thickTop="1" thickBot="1">
      <c r="A13947" s="6"/>
    </row>
    <row r="13948" spans="1:1" ht="17" thickTop="1" thickBot="1">
      <c r="A13948" s="6"/>
    </row>
    <row r="13949" spans="1:1" ht="17" thickTop="1" thickBot="1">
      <c r="A13949" s="6"/>
    </row>
    <row r="13950" spans="1:1" ht="17" thickTop="1" thickBot="1">
      <c r="A13950" s="6"/>
    </row>
    <row r="13951" spans="1:1" ht="17" thickTop="1" thickBot="1">
      <c r="A13951" s="6"/>
    </row>
    <row r="13952" spans="1:1" ht="17" thickTop="1" thickBot="1">
      <c r="A13952" s="6"/>
    </row>
    <row r="13953" spans="1:1" ht="17" thickTop="1" thickBot="1">
      <c r="A13953" s="6"/>
    </row>
    <row r="13954" spans="1:1" ht="17" thickTop="1" thickBot="1">
      <c r="A13954" s="6"/>
    </row>
    <row r="13955" spans="1:1" ht="17" thickTop="1" thickBot="1">
      <c r="A13955" s="6"/>
    </row>
    <row r="13956" spans="1:1" ht="17" thickTop="1" thickBot="1">
      <c r="A13956" s="6"/>
    </row>
    <row r="13957" spans="1:1" ht="17" thickTop="1" thickBot="1">
      <c r="A13957" s="6"/>
    </row>
    <row r="13958" spans="1:1" ht="17" thickTop="1" thickBot="1">
      <c r="A13958" s="6"/>
    </row>
    <row r="13959" spans="1:1" ht="17" thickTop="1" thickBot="1">
      <c r="A13959" s="6"/>
    </row>
    <row r="13960" spans="1:1" ht="17" thickTop="1" thickBot="1">
      <c r="A13960" s="6"/>
    </row>
    <row r="13961" spans="1:1" ht="17" thickTop="1" thickBot="1">
      <c r="A13961" s="6"/>
    </row>
    <row r="13962" spans="1:1" ht="17" thickTop="1" thickBot="1">
      <c r="A13962" s="6"/>
    </row>
    <row r="13963" spans="1:1" ht="17" thickTop="1" thickBot="1">
      <c r="A13963" s="6"/>
    </row>
    <row r="13964" spans="1:1" ht="17" thickTop="1" thickBot="1">
      <c r="A13964" s="6"/>
    </row>
    <row r="13965" spans="1:1" ht="17" thickTop="1" thickBot="1">
      <c r="A13965" s="6"/>
    </row>
    <row r="13966" spans="1:1" ht="17" thickTop="1" thickBot="1">
      <c r="A13966" s="6"/>
    </row>
    <row r="13967" spans="1:1" ht="17" thickTop="1" thickBot="1">
      <c r="A13967" s="6"/>
    </row>
    <row r="13968" spans="1:1" ht="17" thickTop="1" thickBot="1">
      <c r="A13968" s="6"/>
    </row>
    <row r="13969" spans="1:1" ht="17" thickTop="1" thickBot="1">
      <c r="A13969" s="6"/>
    </row>
    <row r="13970" spans="1:1" ht="17" thickTop="1" thickBot="1">
      <c r="A13970" s="6"/>
    </row>
    <row r="13971" spans="1:1" ht="17" thickTop="1" thickBot="1">
      <c r="A13971" s="6"/>
    </row>
    <row r="13972" spans="1:1" ht="17" thickTop="1" thickBot="1">
      <c r="A13972" s="6"/>
    </row>
    <row r="13973" spans="1:1" ht="17" thickTop="1" thickBot="1">
      <c r="A13973" s="6"/>
    </row>
    <row r="13974" spans="1:1" ht="17" thickTop="1" thickBot="1">
      <c r="A13974" s="6"/>
    </row>
    <row r="13975" spans="1:1" ht="17" thickTop="1" thickBot="1">
      <c r="A13975" s="6"/>
    </row>
    <row r="13976" spans="1:1" ht="17" thickTop="1" thickBot="1">
      <c r="A13976" s="6"/>
    </row>
    <row r="13977" spans="1:1" ht="17" thickTop="1" thickBot="1">
      <c r="A13977" s="6"/>
    </row>
    <row r="13978" spans="1:1" ht="17" thickTop="1" thickBot="1">
      <c r="A13978" s="6"/>
    </row>
    <row r="13979" spans="1:1" ht="17" thickTop="1" thickBot="1">
      <c r="A13979" s="6"/>
    </row>
    <row r="13980" spans="1:1" ht="17" thickTop="1" thickBot="1">
      <c r="A13980" s="6"/>
    </row>
    <row r="13981" spans="1:1" ht="17" thickTop="1" thickBot="1">
      <c r="A13981" s="6"/>
    </row>
    <row r="13982" spans="1:1" ht="17" thickTop="1" thickBot="1">
      <c r="A13982" s="6"/>
    </row>
    <row r="13983" spans="1:1" ht="17" thickTop="1" thickBot="1">
      <c r="A13983" s="6"/>
    </row>
    <row r="13984" spans="1:1" ht="17" thickTop="1" thickBot="1">
      <c r="A13984" s="6"/>
    </row>
    <row r="13985" spans="1:1" ht="17" thickTop="1" thickBot="1">
      <c r="A13985" s="6"/>
    </row>
    <row r="13986" spans="1:1" ht="17" thickTop="1" thickBot="1">
      <c r="A13986" s="6"/>
    </row>
    <row r="13987" spans="1:1" ht="17" thickTop="1" thickBot="1">
      <c r="A13987" s="6"/>
    </row>
    <row r="13988" spans="1:1" ht="17" thickTop="1" thickBot="1">
      <c r="A13988" s="6"/>
    </row>
    <row r="13989" spans="1:1" ht="17" thickTop="1" thickBot="1">
      <c r="A13989" s="6"/>
    </row>
    <row r="13990" spans="1:1" ht="17" thickTop="1" thickBot="1">
      <c r="A13990" s="6"/>
    </row>
    <row r="13991" spans="1:1" ht="17" thickTop="1" thickBot="1">
      <c r="A13991" s="6"/>
    </row>
    <row r="13992" spans="1:1" ht="17" thickTop="1" thickBot="1">
      <c r="A13992" s="6"/>
    </row>
    <row r="13993" spans="1:1" ht="17" thickTop="1" thickBot="1">
      <c r="A13993" s="6"/>
    </row>
    <row r="13994" spans="1:1" ht="17" thickTop="1" thickBot="1">
      <c r="A13994" s="6"/>
    </row>
    <row r="13995" spans="1:1" ht="17" thickTop="1" thickBot="1">
      <c r="A13995" s="6"/>
    </row>
    <row r="13996" spans="1:1" ht="17" thickTop="1" thickBot="1">
      <c r="A13996" s="6"/>
    </row>
    <row r="13997" spans="1:1" ht="17" thickTop="1" thickBot="1">
      <c r="A13997" s="6"/>
    </row>
    <row r="13998" spans="1:1" ht="17" thickTop="1" thickBot="1">
      <c r="A13998" s="6"/>
    </row>
    <row r="13999" spans="1:1" ht="17" thickTop="1" thickBot="1">
      <c r="A13999" s="6"/>
    </row>
    <row r="14000" spans="1:1" ht="17" thickTop="1" thickBot="1">
      <c r="A14000" s="6"/>
    </row>
    <row r="14001" spans="1:1" ht="17" thickTop="1" thickBot="1">
      <c r="A14001" s="6"/>
    </row>
    <row r="14002" spans="1:1" ht="17" thickTop="1" thickBot="1">
      <c r="A14002" s="6"/>
    </row>
    <row r="14003" spans="1:1" ht="17" thickTop="1" thickBot="1">
      <c r="A14003" s="6"/>
    </row>
    <row r="14004" spans="1:1" ht="17" thickTop="1" thickBot="1">
      <c r="A14004" s="6"/>
    </row>
    <row r="14005" spans="1:1" ht="17" thickTop="1" thickBot="1">
      <c r="A14005" s="6"/>
    </row>
    <row r="14006" spans="1:1" ht="17" thickTop="1" thickBot="1">
      <c r="A14006" s="6"/>
    </row>
    <row r="14007" spans="1:1" ht="17" thickTop="1" thickBot="1">
      <c r="A14007" s="6"/>
    </row>
    <row r="14008" spans="1:1" ht="17" thickTop="1" thickBot="1">
      <c r="A14008" s="6"/>
    </row>
    <row r="14009" spans="1:1" ht="17" thickTop="1" thickBot="1">
      <c r="A14009" s="6"/>
    </row>
    <row r="14010" spans="1:1" ht="17" thickTop="1" thickBot="1">
      <c r="A14010" s="6"/>
    </row>
    <row r="14011" spans="1:1" ht="17" thickTop="1" thickBot="1">
      <c r="A14011" s="6"/>
    </row>
    <row r="14012" spans="1:1" ht="17" thickTop="1" thickBot="1">
      <c r="A14012" s="6"/>
    </row>
    <row r="14013" spans="1:1" ht="17" thickTop="1" thickBot="1">
      <c r="A14013" s="6"/>
    </row>
    <row r="14014" spans="1:1" ht="17" thickTop="1" thickBot="1">
      <c r="A14014" s="6"/>
    </row>
    <row r="14015" spans="1:1" ht="17" thickTop="1" thickBot="1">
      <c r="A14015" s="6"/>
    </row>
    <row r="14016" spans="1:1" ht="17" thickTop="1" thickBot="1">
      <c r="A14016" s="6"/>
    </row>
    <row r="14017" spans="1:1" ht="17" thickTop="1" thickBot="1">
      <c r="A14017" s="6"/>
    </row>
    <row r="14018" spans="1:1" ht="17" thickTop="1" thickBot="1">
      <c r="A14018" s="6"/>
    </row>
    <row r="14019" spans="1:1" ht="17" thickTop="1" thickBot="1">
      <c r="A14019" s="6"/>
    </row>
    <row r="14020" spans="1:1" ht="17" thickTop="1" thickBot="1">
      <c r="A14020" s="6"/>
    </row>
    <row r="14021" spans="1:1" ht="17" thickTop="1" thickBot="1">
      <c r="A14021" s="6"/>
    </row>
    <row r="14022" spans="1:1" ht="17" thickTop="1" thickBot="1">
      <c r="A14022" s="6"/>
    </row>
    <row r="14023" spans="1:1" ht="17" thickTop="1" thickBot="1">
      <c r="A14023" s="6"/>
    </row>
    <row r="14024" spans="1:1" ht="17" thickTop="1" thickBot="1">
      <c r="A14024" s="6"/>
    </row>
    <row r="14025" spans="1:1" ht="17" thickTop="1" thickBot="1">
      <c r="A14025" s="6"/>
    </row>
    <row r="14026" spans="1:1" ht="17" thickTop="1" thickBot="1">
      <c r="A14026" s="6"/>
    </row>
    <row r="14027" spans="1:1" ht="17" thickTop="1" thickBot="1">
      <c r="A14027" s="6"/>
    </row>
    <row r="14028" spans="1:1" ht="17" thickTop="1" thickBot="1">
      <c r="A14028" s="6"/>
    </row>
    <row r="14029" spans="1:1" ht="17" thickTop="1" thickBot="1">
      <c r="A14029" s="6"/>
    </row>
    <row r="14030" spans="1:1" ht="17" thickTop="1" thickBot="1">
      <c r="A14030" s="6"/>
    </row>
    <row r="14031" spans="1:1" ht="17" thickTop="1" thickBot="1">
      <c r="A14031" s="6"/>
    </row>
    <row r="14032" spans="1:1" ht="17" thickTop="1" thickBot="1">
      <c r="A14032" s="6"/>
    </row>
    <row r="14033" spans="1:1" ht="17" thickTop="1" thickBot="1">
      <c r="A14033" s="6"/>
    </row>
    <row r="14034" spans="1:1" ht="17" thickTop="1" thickBot="1">
      <c r="A14034" s="6"/>
    </row>
    <row r="14035" spans="1:1" ht="17" thickTop="1" thickBot="1">
      <c r="A14035" s="6"/>
    </row>
    <row r="14036" spans="1:1" ht="17" thickTop="1" thickBot="1">
      <c r="A14036" s="6"/>
    </row>
    <row r="14037" spans="1:1" ht="17" thickTop="1" thickBot="1">
      <c r="A14037" s="6"/>
    </row>
    <row r="14038" spans="1:1" ht="17" thickTop="1" thickBot="1">
      <c r="A14038" s="6"/>
    </row>
    <row r="14039" spans="1:1" ht="17" thickTop="1" thickBot="1">
      <c r="A14039" s="6"/>
    </row>
    <row r="14040" spans="1:1" ht="17" thickTop="1" thickBot="1">
      <c r="A14040" s="6"/>
    </row>
    <row r="14041" spans="1:1" ht="17" thickTop="1" thickBot="1">
      <c r="A14041" s="6"/>
    </row>
    <row r="14042" spans="1:1" ht="17" thickTop="1" thickBot="1">
      <c r="A14042" s="6"/>
    </row>
    <row r="14043" spans="1:1" ht="17" thickTop="1" thickBot="1">
      <c r="A14043" s="6"/>
    </row>
    <row r="14044" spans="1:1" ht="17" thickTop="1" thickBot="1">
      <c r="A14044" s="6"/>
    </row>
    <row r="14045" spans="1:1" ht="17" thickTop="1" thickBot="1">
      <c r="A14045" s="6"/>
    </row>
    <row r="14046" spans="1:1" ht="17" thickTop="1" thickBot="1">
      <c r="A14046" s="6"/>
    </row>
    <row r="14047" spans="1:1" ht="17" thickTop="1" thickBot="1">
      <c r="A14047" s="6"/>
    </row>
    <row r="14048" spans="1:1" ht="17" thickTop="1" thickBot="1">
      <c r="A14048" s="6"/>
    </row>
    <row r="14049" spans="1:1" ht="17" thickTop="1" thickBot="1">
      <c r="A14049" s="6"/>
    </row>
    <row r="14050" spans="1:1" ht="17" thickTop="1" thickBot="1">
      <c r="A14050" s="6"/>
    </row>
    <row r="14051" spans="1:1" ht="17" thickTop="1" thickBot="1">
      <c r="A14051" s="6"/>
    </row>
    <row r="14052" spans="1:1" ht="17" thickTop="1" thickBot="1">
      <c r="A14052" s="6"/>
    </row>
    <row r="14053" spans="1:1" ht="17" thickTop="1" thickBot="1">
      <c r="A14053" s="6"/>
    </row>
    <row r="14054" spans="1:1" ht="17" thickTop="1" thickBot="1">
      <c r="A14054" s="6"/>
    </row>
    <row r="14055" spans="1:1" ht="17" thickTop="1" thickBot="1">
      <c r="A14055" s="6"/>
    </row>
    <row r="14056" spans="1:1" ht="17" thickTop="1" thickBot="1">
      <c r="A14056" s="6"/>
    </row>
    <row r="14057" spans="1:1" ht="17" thickTop="1" thickBot="1">
      <c r="A14057" s="6"/>
    </row>
    <row r="14058" spans="1:1" ht="17" thickTop="1" thickBot="1">
      <c r="A14058" s="6"/>
    </row>
    <row r="14059" spans="1:1" ht="17" thickTop="1" thickBot="1">
      <c r="A14059" s="6"/>
    </row>
    <row r="14060" spans="1:1" ht="17" thickTop="1" thickBot="1">
      <c r="A14060" s="6"/>
    </row>
    <row r="14061" spans="1:1" ht="17" thickTop="1" thickBot="1">
      <c r="A14061" s="6"/>
    </row>
    <row r="14062" spans="1:1" ht="17" thickTop="1" thickBot="1">
      <c r="A14062" s="6"/>
    </row>
    <row r="14063" spans="1:1" ht="17" thickTop="1" thickBot="1">
      <c r="A14063" s="6"/>
    </row>
    <row r="14064" spans="1:1" ht="17" thickTop="1" thickBot="1">
      <c r="A14064" s="6"/>
    </row>
    <row r="14065" spans="1:1" ht="17" thickTop="1" thickBot="1">
      <c r="A14065" s="6"/>
    </row>
    <row r="14066" spans="1:1" ht="17" thickTop="1" thickBot="1">
      <c r="A14066" s="6"/>
    </row>
    <row r="14067" spans="1:1" ht="17" thickTop="1" thickBot="1">
      <c r="A14067" s="6"/>
    </row>
    <row r="14068" spans="1:1" ht="17" thickTop="1" thickBot="1">
      <c r="A14068" s="6"/>
    </row>
    <row r="14069" spans="1:1" ht="17" thickTop="1" thickBot="1">
      <c r="A14069" s="6"/>
    </row>
    <row r="14070" spans="1:1" ht="17" thickTop="1" thickBot="1">
      <c r="A14070" s="6"/>
    </row>
    <row r="14071" spans="1:1" ht="17" thickTop="1" thickBot="1">
      <c r="A14071" s="6"/>
    </row>
    <row r="14072" spans="1:1" ht="17" thickTop="1" thickBot="1">
      <c r="A14072" s="6"/>
    </row>
    <row r="14073" spans="1:1" ht="17" thickTop="1" thickBot="1">
      <c r="A14073" s="6"/>
    </row>
    <row r="14074" spans="1:1" ht="17" thickTop="1" thickBot="1">
      <c r="A14074" s="6"/>
    </row>
    <row r="14075" spans="1:1" ht="17" thickTop="1" thickBot="1">
      <c r="A14075" s="6"/>
    </row>
    <row r="14076" spans="1:1" ht="17" thickTop="1" thickBot="1">
      <c r="A14076" s="6"/>
    </row>
    <row r="14077" spans="1:1" ht="17" thickTop="1" thickBot="1">
      <c r="A14077" s="6"/>
    </row>
    <row r="14078" spans="1:1" ht="17" thickTop="1" thickBot="1">
      <c r="A14078" s="6"/>
    </row>
    <row r="14079" spans="1:1" ht="17" thickTop="1" thickBot="1">
      <c r="A14079" s="6"/>
    </row>
    <row r="14080" spans="1:1" ht="17" thickTop="1" thickBot="1">
      <c r="A14080" s="6"/>
    </row>
    <row r="14081" spans="1:1" ht="17" thickTop="1" thickBot="1">
      <c r="A14081" s="6"/>
    </row>
    <row r="14082" spans="1:1" ht="17" thickTop="1" thickBot="1">
      <c r="A14082" s="6"/>
    </row>
    <row r="14083" spans="1:1" ht="17" thickTop="1" thickBot="1">
      <c r="A14083" s="6"/>
    </row>
    <row r="14084" spans="1:1" ht="17" thickTop="1" thickBot="1">
      <c r="A14084" s="6"/>
    </row>
    <row r="14085" spans="1:1" ht="17" thickTop="1" thickBot="1">
      <c r="A14085" s="6"/>
    </row>
    <row r="14086" spans="1:1" ht="17" thickTop="1" thickBot="1">
      <c r="A14086" s="6"/>
    </row>
    <row r="14087" spans="1:1" ht="17" thickTop="1" thickBot="1">
      <c r="A14087" s="6"/>
    </row>
    <row r="14088" spans="1:1" ht="17" thickTop="1" thickBot="1">
      <c r="A14088" s="6"/>
    </row>
    <row r="14089" spans="1:1" ht="17" thickTop="1" thickBot="1">
      <c r="A14089" s="6"/>
    </row>
    <row r="14090" spans="1:1" ht="17" thickTop="1" thickBot="1">
      <c r="A14090" s="6"/>
    </row>
    <row r="14091" spans="1:1" ht="17" thickTop="1" thickBot="1">
      <c r="A14091" s="6"/>
    </row>
    <row r="14092" spans="1:1" ht="17" thickTop="1" thickBot="1">
      <c r="A14092" s="6"/>
    </row>
    <row r="14093" spans="1:1" ht="17" thickTop="1" thickBot="1">
      <c r="A14093" s="6"/>
    </row>
    <row r="14094" spans="1:1" ht="17" thickTop="1" thickBot="1">
      <c r="A14094" s="6"/>
    </row>
    <row r="14095" spans="1:1" ht="17" thickTop="1" thickBot="1">
      <c r="A14095" s="6"/>
    </row>
    <row r="14096" spans="1:1" ht="17" thickTop="1" thickBot="1">
      <c r="A14096" s="6"/>
    </row>
    <row r="14097" spans="1:1" ht="17" thickTop="1" thickBot="1">
      <c r="A14097" s="6"/>
    </row>
    <row r="14098" spans="1:1" ht="17" thickTop="1" thickBot="1">
      <c r="A14098" s="6"/>
    </row>
    <row r="14099" spans="1:1" ht="17" thickTop="1" thickBot="1">
      <c r="A14099" s="6"/>
    </row>
    <row r="14100" spans="1:1" ht="17" thickTop="1" thickBot="1">
      <c r="A14100" s="6"/>
    </row>
    <row r="14101" spans="1:1" ht="17" thickTop="1" thickBot="1">
      <c r="A14101" s="6"/>
    </row>
    <row r="14102" spans="1:1" ht="17" thickTop="1" thickBot="1">
      <c r="A14102" s="6"/>
    </row>
    <row r="14103" spans="1:1" ht="17" thickTop="1" thickBot="1">
      <c r="A14103" s="6"/>
    </row>
    <row r="14104" spans="1:1" ht="17" thickTop="1" thickBot="1">
      <c r="A14104" s="6"/>
    </row>
    <row r="14105" spans="1:1" ht="17" thickTop="1" thickBot="1">
      <c r="A14105" s="6"/>
    </row>
    <row r="14106" spans="1:1" ht="17" thickTop="1" thickBot="1">
      <c r="A14106" s="6"/>
    </row>
    <row r="14107" spans="1:1" ht="17" thickTop="1" thickBot="1">
      <c r="A14107" s="6"/>
    </row>
    <row r="14108" spans="1:1" ht="17" thickTop="1" thickBot="1">
      <c r="A14108" s="6"/>
    </row>
    <row r="14109" spans="1:1" ht="17" thickTop="1" thickBot="1">
      <c r="A14109" s="6"/>
    </row>
    <row r="14110" spans="1:1" ht="17" thickTop="1" thickBot="1">
      <c r="A14110" s="6"/>
    </row>
    <row r="14111" spans="1:1" ht="17" thickTop="1" thickBot="1">
      <c r="A14111" s="6"/>
    </row>
    <row r="14112" spans="1:1" ht="17" thickTop="1" thickBot="1">
      <c r="A14112" s="6"/>
    </row>
    <row r="14113" spans="1:1" ht="17" thickTop="1" thickBot="1">
      <c r="A14113" s="6"/>
    </row>
    <row r="14114" spans="1:1" ht="17" thickTop="1" thickBot="1">
      <c r="A14114" s="6"/>
    </row>
    <row r="14115" spans="1:1" ht="17" thickTop="1" thickBot="1">
      <c r="A14115" s="6"/>
    </row>
    <row r="14116" spans="1:1" ht="17" thickTop="1" thickBot="1">
      <c r="A14116" s="6"/>
    </row>
    <row r="14117" spans="1:1" ht="17" thickTop="1" thickBot="1">
      <c r="A14117" s="6"/>
    </row>
    <row r="14118" spans="1:1" ht="17" thickTop="1" thickBot="1">
      <c r="A14118" s="6"/>
    </row>
    <row r="14119" spans="1:1" ht="17" thickTop="1" thickBot="1">
      <c r="A14119" s="6"/>
    </row>
    <row r="14120" spans="1:1" ht="17" thickTop="1" thickBot="1">
      <c r="A14120" s="6"/>
    </row>
    <row r="14121" spans="1:1" ht="17" thickTop="1" thickBot="1">
      <c r="A14121" s="6"/>
    </row>
    <row r="14122" spans="1:1" ht="17" thickTop="1" thickBot="1">
      <c r="A14122" s="6"/>
    </row>
    <row r="14123" spans="1:1" ht="17" thickTop="1" thickBot="1">
      <c r="A14123" s="6"/>
    </row>
    <row r="14124" spans="1:1" ht="17" thickTop="1" thickBot="1">
      <c r="A14124" s="6"/>
    </row>
    <row r="14125" spans="1:1" ht="17" thickTop="1" thickBot="1">
      <c r="A14125" s="6"/>
    </row>
    <row r="14126" spans="1:1" ht="17" thickTop="1" thickBot="1">
      <c r="A14126" s="6"/>
    </row>
    <row r="14127" spans="1:1" ht="17" thickTop="1" thickBot="1">
      <c r="A14127" s="6"/>
    </row>
    <row r="14128" spans="1:1" ht="17" thickTop="1" thickBot="1">
      <c r="A14128" s="6"/>
    </row>
    <row r="14129" spans="1:1" ht="17" thickTop="1" thickBot="1">
      <c r="A14129" s="6"/>
    </row>
    <row r="14130" spans="1:1" ht="17" thickTop="1" thickBot="1">
      <c r="A14130" s="6"/>
    </row>
    <row r="14131" spans="1:1" ht="17" thickTop="1" thickBot="1">
      <c r="A14131" s="6"/>
    </row>
    <row r="14132" spans="1:1" ht="17" thickTop="1" thickBot="1">
      <c r="A14132" s="6"/>
    </row>
    <row r="14133" spans="1:1" ht="17" thickTop="1" thickBot="1">
      <c r="A14133" s="6"/>
    </row>
    <row r="14134" spans="1:1" ht="17" thickTop="1" thickBot="1">
      <c r="A14134" s="6"/>
    </row>
    <row r="14135" spans="1:1" ht="17" thickTop="1" thickBot="1">
      <c r="A14135" s="6"/>
    </row>
    <row r="14136" spans="1:1" ht="17" thickTop="1" thickBot="1">
      <c r="A14136" s="6"/>
    </row>
    <row r="14137" spans="1:1" ht="17" thickTop="1" thickBot="1">
      <c r="A14137" s="6"/>
    </row>
    <row r="14138" spans="1:1" ht="17" thickTop="1" thickBot="1">
      <c r="A14138" s="6"/>
    </row>
    <row r="14139" spans="1:1" ht="17" thickTop="1" thickBot="1">
      <c r="A14139" s="6"/>
    </row>
    <row r="14140" spans="1:1" ht="17" thickTop="1" thickBot="1">
      <c r="A14140" s="6"/>
    </row>
    <row r="14141" spans="1:1" ht="17" thickTop="1" thickBot="1">
      <c r="A14141" s="6"/>
    </row>
    <row r="14142" spans="1:1" ht="17" thickTop="1" thickBot="1">
      <c r="A14142" s="6"/>
    </row>
    <row r="14143" spans="1:1" ht="17" thickTop="1" thickBot="1">
      <c r="A14143" s="6"/>
    </row>
    <row r="14144" spans="1:1" ht="17" thickTop="1" thickBot="1">
      <c r="A14144" s="6"/>
    </row>
    <row r="14145" spans="1:1" ht="17" thickTop="1" thickBot="1">
      <c r="A14145" s="6"/>
    </row>
    <row r="14146" spans="1:1" ht="17" thickTop="1" thickBot="1">
      <c r="A14146" s="6"/>
    </row>
    <row r="14147" spans="1:1" ht="17" thickTop="1" thickBot="1">
      <c r="A14147" s="6"/>
    </row>
    <row r="14148" spans="1:1" ht="17" thickTop="1" thickBot="1">
      <c r="A14148" s="6"/>
    </row>
    <row r="14149" spans="1:1" ht="17" thickTop="1" thickBot="1">
      <c r="A14149" s="6"/>
    </row>
    <row r="14150" spans="1:1" ht="17" thickTop="1" thickBot="1">
      <c r="A14150" s="6"/>
    </row>
    <row r="14151" spans="1:1" ht="17" thickTop="1" thickBot="1">
      <c r="A14151" s="6"/>
    </row>
    <row r="14152" spans="1:1" ht="17" thickTop="1" thickBot="1">
      <c r="A14152" s="6"/>
    </row>
    <row r="14153" spans="1:1" ht="17" thickTop="1" thickBot="1">
      <c r="A14153" s="6"/>
    </row>
    <row r="14154" spans="1:1" ht="17" thickTop="1" thickBot="1">
      <c r="A14154" s="6"/>
    </row>
    <row r="14155" spans="1:1" ht="17" thickTop="1" thickBot="1">
      <c r="A14155" s="6"/>
    </row>
    <row r="14156" spans="1:1" ht="17" thickTop="1" thickBot="1">
      <c r="A14156" s="6"/>
    </row>
    <row r="14157" spans="1:1" ht="17" thickTop="1" thickBot="1">
      <c r="A14157" s="6"/>
    </row>
    <row r="14158" spans="1:1" ht="17" thickTop="1" thickBot="1">
      <c r="A14158" s="6"/>
    </row>
    <row r="14159" spans="1:1" ht="17" thickTop="1" thickBot="1">
      <c r="A14159" s="6"/>
    </row>
    <row r="14160" spans="1:1" ht="17" thickTop="1" thickBot="1">
      <c r="A14160" s="6"/>
    </row>
    <row r="14161" spans="1:1" ht="17" thickTop="1" thickBot="1">
      <c r="A14161" s="6"/>
    </row>
    <row r="14162" spans="1:1" ht="17" thickTop="1" thickBot="1">
      <c r="A14162" s="6"/>
    </row>
    <row r="14163" spans="1:1" ht="17" thickTop="1" thickBot="1">
      <c r="A14163" s="6"/>
    </row>
    <row r="14164" spans="1:1" ht="17" thickTop="1" thickBot="1">
      <c r="A14164" s="6"/>
    </row>
    <row r="14165" spans="1:1" ht="17" thickTop="1" thickBot="1">
      <c r="A14165" s="6"/>
    </row>
    <row r="14166" spans="1:1" ht="17" thickTop="1" thickBot="1">
      <c r="A14166" s="6"/>
    </row>
    <row r="14167" spans="1:1" ht="17" thickTop="1" thickBot="1">
      <c r="A14167" s="6"/>
    </row>
    <row r="14168" spans="1:1" ht="17" thickTop="1" thickBot="1">
      <c r="A14168" s="6"/>
    </row>
    <row r="14169" spans="1:1" ht="17" thickTop="1" thickBot="1">
      <c r="A14169" s="6"/>
    </row>
    <row r="14170" spans="1:1" ht="17" thickTop="1" thickBot="1">
      <c r="A14170" s="6"/>
    </row>
    <row r="14171" spans="1:1" ht="17" thickTop="1" thickBot="1">
      <c r="A14171" s="6"/>
    </row>
    <row r="14172" spans="1:1" ht="17" thickTop="1" thickBot="1">
      <c r="A14172" s="6"/>
    </row>
    <row r="14173" spans="1:1" ht="17" thickTop="1" thickBot="1">
      <c r="A14173" s="6"/>
    </row>
    <row r="14174" spans="1:1" ht="17" thickTop="1" thickBot="1">
      <c r="A14174" s="6"/>
    </row>
    <row r="14175" spans="1:1" ht="17" thickTop="1" thickBot="1">
      <c r="A14175" s="6"/>
    </row>
    <row r="14176" spans="1:1" ht="17" thickTop="1" thickBot="1">
      <c r="A14176" s="6"/>
    </row>
    <row r="14177" spans="1:1" ht="17" thickTop="1" thickBot="1">
      <c r="A14177" s="6"/>
    </row>
    <row r="14178" spans="1:1" ht="17" thickTop="1" thickBot="1">
      <c r="A14178" s="6"/>
    </row>
    <row r="14179" spans="1:1" ht="17" thickTop="1" thickBot="1">
      <c r="A14179" s="6"/>
    </row>
    <row r="14180" spans="1:1" ht="17" thickTop="1" thickBot="1">
      <c r="A14180" s="6"/>
    </row>
    <row r="14181" spans="1:1" ht="17" thickTop="1" thickBot="1">
      <c r="A14181" s="6"/>
    </row>
    <row r="14182" spans="1:1" ht="17" thickTop="1" thickBot="1">
      <c r="A14182" s="6"/>
    </row>
    <row r="14183" spans="1:1" ht="17" thickTop="1" thickBot="1">
      <c r="A14183" s="6"/>
    </row>
    <row r="14184" spans="1:1" ht="17" thickTop="1" thickBot="1">
      <c r="A14184" s="6"/>
    </row>
    <row r="14185" spans="1:1" ht="17" thickTop="1" thickBot="1">
      <c r="A14185" s="6"/>
    </row>
    <row r="14186" spans="1:1" ht="17" thickTop="1" thickBot="1">
      <c r="A14186" s="6"/>
    </row>
    <row r="14187" spans="1:1" ht="17" thickTop="1" thickBot="1">
      <c r="A14187" s="6"/>
    </row>
    <row r="14188" spans="1:1" ht="17" thickTop="1" thickBot="1">
      <c r="A14188" s="6"/>
    </row>
    <row r="14189" spans="1:1" ht="17" thickTop="1" thickBot="1">
      <c r="A14189" s="6"/>
    </row>
    <row r="14190" spans="1:1" ht="17" thickTop="1" thickBot="1">
      <c r="A14190" s="6"/>
    </row>
    <row r="14191" spans="1:1" ht="17" thickTop="1" thickBot="1">
      <c r="A14191" s="6"/>
    </row>
    <row r="14192" spans="1:1" ht="17" thickTop="1" thickBot="1">
      <c r="A14192" s="6"/>
    </row>
    <row r="14193" spans="1:1" ht="17" thickTop="1" thickBot="1">
      <c r="A14193" s="6"/>
    </row>
    <row r="14194" spans="1:1" ht="17" thickTop="1" thickBot="1">
      <c r="A14194" s="6"/>
    </row>
    <row r="14195" spans="1:1" ht="17" thickTop="1" thickBot="1">
      <c r="A14195" s="6"/>
    </row>
    <row r="14196" spans="1:1" ht="17" thickTop="1" thickBot="1">
      <c r="A14196" s="6"/>
    </row>
    <row r="14197" spans="1:1" ht="17" thickTop="1" thickBot="1">
      <c r="A14197" s="6"/>
    </row>
    <row r="14198" spans="1:1" ht="17" thickTop="1" thickBot="1">
      <c r="A14198" s="6"/>
    </row>
    <row r="14199" spans="1:1" ht="17" thickTop="1" thickBot="1">
      <c r="A14199" s="6"/>
    </row>
    <row r="14200" spans="1:1" ht="17" thickTop="1" thickBot="1">
      <c r="A14200" s="6"/>
    </row>
    <row r="14201" spans="1:1" ht="17" thickTop="1" thickBot="1">
      <c r="A14201" s="6"/>
    </row>
    <row r="14202" spans="1:1" ht="17" thickTop="1" thickBot="1">
      <c r="A14202" s="6"/>
    </row>
    <row r="14203" spans="1:1" ht="17" thickTop="1" thickBot="1">
      <c r="A14203" s="6"/>
    </row>
    <row r="14204" spans="1:1" ht="17" thickTop="1" thickBot="1">
      <c r="A14204" s="6"/>
    </row>
    <row r="14205" spans="1:1" ht="17" thickTop="1" thickBot="1">
      <c r="A14205" s="6"/>
    </row>
    <row r="14206" spans="1:1" ht="17" thickTop="1" thickBot="1">
      <c r="A14206" s="6"/>
    </row>
    <row r="14207" spans="1:1" ht="17" thickTop="1" thickBot="1">
      <c r="A14207" s="6"/>
    </row>
    <row r="14208" spans="1:1" ht="17" thickTop="1" thickBot="1">
      <c r="A14208" s="6"/>
    </row>
    <row r="14209" spans="1:1" ht="17" thickTop="1" thickBot="1">
      <c r="A14209" s="6"/>
    </row>
    <row r="14210" spans="1:1" ht="17" thickTop="1" thickBot="1">
      <c r="A14210" s="6"/>
    </row>
    <row r="14211" spans="1:1" ht="17" thickTop="1" thickBot="1">
      <c r="A14211" s="6"/>
    </row>
    <row r="14212" spans="1:1" ht="17" thickTop="1" thickBot="1">
      <c r="A14212" s="6"/>
    </row>
    <row r="14213" spans="1:1" ht="17" thickTop="1" thickBot="1">
      <c r="A14213" s="6"/>
    </row>
    <row r="14214" spans="1:1" ht="17" thickTop="1" thickBot="1">
      <c r="A14214" s="6"/>
    </row>
    <row r="14215" spans="1:1" ht="17" thickTop="1" thickBot="1">
      <c r="A14215" s="6"/>
    </row>
    <row r="14216" spans="1:1" ht="17" thickTop="1" thickBot="1">
      <c r="A14216" s="6"/>
    </row>
    <row r="14217" spans="1:1" ht="17" thickTop="1" thickBot="1">
      <c r="A14217" s="6"/>
    </row>
    <row r="14218" spans="1:1" ht="17" thickTop="1" thickBot="1">
      <c r="A14218" s="6"/>
    </row>
    <row r="14219" spans="1:1" ht="17" thickTop="1" thickBot="1">
      <c r="A14219" s="6"/>
    </row>
    <row r="14220" spans="1:1" ht="17" thickTop="1" thickBot="1">
      <c r="A14220" s="6"/>
    </row>
    <row r="14221" spans="1:1" ht="17" thickTop="1" thickBot="1">
      <c r="A14221" s="6"/>
    </row>
    <row r="14222" spans="1:1" ht="17" thickTop="1" thickBot="1">
      <c r="A14222" s="6"/>
    </row>
    <row r="14223" spans="1:1" ht="17" thickTop="1" thickBot="1">
      <c r="A14223" s="6"/>
    </row>
    <row r="14224" spans="1:1" ht="17" thickTop="1" thickBot="1">
      <c r="A14224" s="6"/>
    </row>
    <row r="14225" spans="1:1" ht="17" thickTop="1" thickBot="1">
      <c r="A14225" s="6"/>
    </row>
    <row r="14226" spans="1:1" ht="17" thickTop="1" thickBot="1">
      <c r="A14226" s="6"/>
    </row>
    <row r="14227" spans="1:1" ht="17" thickTop="1" thickBot="1">
      <c r="A14227" s="6"/>
    </row>
    <row r="14228" spans="1:1" ht="17" thickTop="1" thickBot="1">
      <c r="A14228" s="6"/>
    </row>
    <row r="14229" spans="1:1" ht="17" thickTop="1" thickBot="1">
      <c r="A14229" s="6"/>
    </row>
    <row r="14230" spans="1:1" ht="17" thickTop="1" thickBot="1">
      <c r="A14230" s="6"/>
    </row>
    <row r="14231" spans="1:1" ht="17" thickTop="1" thickBot="1">
      <c r="A14231" s="6"/>
    </row>
    <row r="14232" spans="1:1" ht="17" thickTop="1" thickBot="1">
      <c r="A14232" s="6"/>
    </row>
    <row r="14233" spans="1:1" ht="17" thickTop="1" thickBot="1">
      <c r="A14233" s="6"/>
    </row>
    <row r="14234" spans="1:1" ht="17" thickTop="1" thickBot="1">
      <c r="A14234" s="6"/>
    </row>
    <row r="14235" spans="1:1" ht="17" thickTop="1" thickBot="1">
      <c r="A14235" s="6"/>
    </row>
    <row r="14236" spans="1:1" ht="17" thickTop="1" thickBot="1">
      <c r="A14236" s="6"/>
    </row>
    <row r="14237" spans="1:1" ht="17" thickTop="1" thickBot="1">
      <c r="A14237" s="6"/>
    </row>
    <row r="14238" spans="1:1" ht="17" thickTop="1" thickBot="1">
      <c r="A14238" s="6"/>
    </row>
    <row r="14239" spans="1:1" ht="17" thickTop="1" thickBot="1">
      <c r="A14239" s="6"/>
    </row>
    <row r="14240" spans="1:1" ht="17" thickTop="1" thickBot="1">
      <c r="A14240" s="6"/>
    </row>
    <row r="14241" spans="1:1" ht="17" thickTop="1" thickBot="1">
      <c r="A14241" s="6"/>
    </row>
    <row r="14242" spans="1:1" ht="17" thickTop="1" thickBot="1">
      <c r="A14242" s="6"/>
    </row>
    <row r="14243" spans="1:1" ht="17" thickTop="1" thickBot="1">
      <c r="A14243" s="6"/>
    </row>
    <row r="14244" spans="1:1" ht="17" thickTop="1" thickBot="1">
      <c r="A14244" s="6"/>
    </row>
    <row r="14245" spans="1:1" ht="17" thickTop="1" thickBot="1">
      <c r="A14245" s="6"/>
    </row>
    <row r="14246" spans="1:1" ht="17" thickTop="1" thickBot="1">
      <c r="A14246" s="6"/>
    </row>
    <row r="14247" spans="1:1" ht="17" thickTop="1" thickBot="1">
      <c r="A14247" s="6"/>
    </row>
    <row r="14248" spans="1:1" ht="17" thickTop="1" thickBot="1">
      <c r="A14248" s="6"/>
    </row>
    <row r="14249" spans="1:1" ht="17" thickTop="1" thickBot="1">
      <c r="A14249" s="6"/>
    </row>
    <row r="14250" spans="1:1" ht="17" thickTop="1" thickBot="1">
      <c r="A14250" s="6"/>
    </row>
    <row r="14251" spans="1:1" ht="17" thickTop="1" thickBot="1">
      <c r="A14251" s="6"/>
    </row>
    <row r="14252" spans="1:1" ht="17" thickTop="1" thickBot="1">
      <c r="A14252" s="6"/>
    </row>
    <row r="14253" spans="1:1" ht="17" thickTop="1" thickBot="1">
      <c r="A14253" s="6"/>
    </row>
    <row r="14254" spans="1:1" ht="17" thickTop="1" thickBot="1">
      <c r="A14254" s="6"/>
    </row>
    <row r="14255" spans="1:1" ht="17" thickTop="1" thickBot="1">
      <c r="A14255" s="6"/>
    </row>
    <row r="14256" spans="1:1" ht="17" thickTop="1" thickBot="1">
      <c r="A14256" s="6"/>
    </row>
    <row r="14257" spans="1:1" ht="17" thickTop="1" thickBot="1">
      <c r="A14257" s="6"/>
    </row>
    <row r="14258" spans="1:1" ht="17" thickTop="1" thickBot="1">
      <c r="A14258" s="6"/>
    </row>
    <row r="14259" spans="1:1" ht="17" thickTop="1" thickBot="1">
      <c r="A14259" s="6"/>
    </row>
    <row r="14260" spans="1:1" ht="17" thickTop="1" thickBot="1">
      <c r="A14260" s="6"/>
    </row>
    <row r="14261" spans="1:1" ht="17" thickTop="1" thickBot="1">
      <c r="A14261" s="6"/>
    </row>
    <row r="14262" spans="1:1" ht="17" thickTop="1" thickBot="1">
      <c r="A14262" s="6"/>
    </row>
    <row r="14263" spans="1:1" ht="17" thickTop="1" thickBot="1">
      <c r="A14263" s="6"/>
    </row>
    <row r="14264" spans="1:1" ht="17" thickTop="1" thickBot="1">
      <c r="A14264" s="6"/>
    </row>
    <row r="14265" spans="1:1" ht="17" thickTop="1" thickBot="1">
      <c r="A14265" s="6"/>
    </row>
    <row r="14266" spans="1:1" ht="17" thickTop="1" thickBot="1">
      <c r="A14266" s="6"/>
    </row>
    <row r="14267" spans="1:1" ht="17" thickTop="1" thickBot="1">
      <c r="A14267" s="6"/>
    </row>
    <row r="14268" spans="1:1" ht="17" thickTop="1" thickBot="1">
      <c r="A14268" s="6"/>
    </row>
    <row r="14269" spans="1:1" ht="17" thickTop="1" thickBot="1">
      <c r="A14269" s="6"/>
    </row>
    <row r="14270" spans="1:1" ht="17" thickTop="1" thickBot="1">
      <c r="A14270" s="6"/>
    </row>
    <row r="14271" spans="1:1" ht="17" thickTop="1" thickBot="1">
      <c r="A14271" s="6"/>
    </row>
    <row r="14272" spans="1:1" ht="17" thickTop="1" thickBot="1">
      <c r="A14272" s="6"/>
    </row>
    <row r="14273" spans="1:1" ht="17" thickTop="1" thickBot="1">
      <c r="A14273" s="6"/>
    </row>
    <row r="14274" spans="1:1" ht="17" thickTop="1" thickBot="1">
      <c r="A14274" s="6"/>
    </row>
    <row r="14275" spans="1:1" ht="17" thickTop="1" thickBot="1">
      <c r="A14275" s="6"/>
    </row>
    <row r="14276" spans="1:1" ht="17" thickTop="1" thickBot="1">
      <c r="A14276" s="6"/>
    </row>
    <row r="14277" spans="1:1" ht="17" thickTop="1" thickBot="1">
      <c r="A14277" s="6"/>
    </row>
    <row r="14278" spans="1:1" ht="17" thickTop="1" thickBot="1">
      <c r="A14278" s="6"/>
    </row>
    <row r="14279" spans="1:1" ht="17" thickTop="1" thickBot="1">
      <c r="A14279" s="6"/>
    </row>
    <row r="14280" spans="1:1" ht="17" thickTop="1" thickBot="1">
      <c r="A14280" s="6"/>
    </row>
    <row r="14281" spans="1:1" ht="17" thickTop="1" thickBot="1">
      <c r="A14281" s="6"/>
    </row>
    <row r="14282" spans="1:1" ht="17" thickTop="1" thickBot="1">
      <c r="A14282" s="6"/>
    </row>
    <row r="14283" spans="1:1" ht="17" thickTop="1" thickBot="1">
      <c r="A14283" s="6"/>
    </row>
    <row r="14284" spans="1:1" ht="17" thickTop="1" thickBot="1">
      <c r="A14284" s="6"/>
    </row>
    <row r="14285" spans="1:1" ht="17" thickTop="1" thickBot="1">
      <c r="A14285" s="6"/>
    </row>
    <row r="14286" spans="1:1" ht="17" thickTop="1" thickBot="1">
      <c r="A14286" s="6"/>
    </row>
    <row r="14287" spans="1:1" ht="17" thickTop="1" thickBot="1">
      <c r="A14287" s="6"/>
    </row>
    <row r="14288" spans="1:1" ht="17" thickTop="1" thickBot="1">
      <c r="A14288" s="6"/>
    </row>
    <row r="14289" spans="1:1" ht="17" thickTop="1" thickBot="1">
      <c r="A14289" s="6"/>
    </row>
    <row r="14290" spans="1:1" ht="17" thickTop="1" thickBot="1">
      <c r="A14290" s="6"/>
    </row>
    <row r="14291" spans="1:1" ht="17" thickTop="1" thickBot="1">
      <c r="A14291" s="6"/>
    </row>
    <row r="14292" spans="1:1" ht="17" thickTop="1" thickBot="1">
      <c r="A14292" s="6"/>
    </row>
    <row r="14293" spans="1:1" ht="17" thickTop="1" thickBot="1">
      <c r="A14293" s="6"/>
    </row>
    <row r="14294" spans="1:1" ht="17" thickTop="1" thickBot="1">
      <c r="A14294" s="6"/>
    </row>
    <row r="14295" spans="1:1" ht="17" thickTop="1" thickBot="1">
      <c r="A14295" s="6"/>
    </row>
    <row r="14296" spans="1:1" ht="17" thickTop="1" thickBot="1">
      <c r="A14296" s="6"/>
    </row>
    <row r="14297" spans="1:1" ht="17" thickTop="1" thickBot="1">
      <c r="A14297" s="6"/>
    </row>
    <row r="14298" spans="1:1" ht="17" thickTop="1" thickBot="1">
      <c r="A14298" s="6"/>
    </row>
    <row r="14299" spans="1:1" ht="17" thickTop="1" thickBot="1">
      <c r="A14299" s="6"/>
    </row>
    <row r="14300" spans="1:1" ht="17" thickTop="1" thickBot="1">
      <c r="A14300" s="6"/>
    </row>
    <row r="14301" spans="1:1" ht="17" thickTop="1" thickBot="1">
      <c r="A14301" s="6"/>
    </row>
    <row r="14302" spans="1:1" ht="17" thickTop="1" thickBot="1">
      <c r="A14302" s="6"/>
    </row>
    <row r="14303" spans="1:1" ht="17" thickTop="1" thickBot="1">
      <c r="A14303" s="6"/>
    </row>
    <row r="14304" spans="1:1" ht="17" thickTop="1" thickBot="1">
      <c r="A14304" s="6"/>
    </row>
    <row r="14305" spans="1:1" ht="17" thickTop="1" thickBot="1">
      <c r="A14305" s="6"/>
    </row>
    <row r="14306" spans="1:1" ht="17" thickTop="1" thickBot="1">
      <c r="A14306" s="6"/>
    </row>
    <row r="14307" spans="1:1" ht="17" thickTop="1" thickBot="1">
      <c r="A14307" s="6"/>
    </row>
    <row r="14308" spans="1:1" ht="17" thickTop="1" thickBot="1">
      <c r="A14308" s="6"/>
    </row>
    <row r="14309" spans="1:1" ht="17" thickTop="1" thickBot="1">
      <c r="A14309" s="6"/>
    </row>
    <row r="14310" spans="1:1" ht="17" thickTop="1" thickBot="1">
      <c r="A14310" s="6"/>
    </row>
    <row r="14311" spans="1:1" ht="17" thickTop="1" thickBot="1">
      <c r="A14311" s="6"/>
    </row>
    <row r="14312" spans="1:1" ht="17" thickTop="1" thickBot="1">
      <c r="A14312" s="6"/>
    </row>
    <row r="14313" spans="1:1" ht="17" thickTop="1" thickBot="1">
      <c r="A14313" s="6"/>
    </row>
    <row r="14314" spans="1:1" ht="17" thickTop="1" thickBot="1">
      <c r="A14314" s="6"/>
    </row>
    <row r="14315" spans="1:1" ht="17" thickTop="1" thickBot="1">
      <c r="A14315" s="6"/>
    </row>
    <row r="14316" spans="1:1" ht="17" thickTop="1" thickBot="1">
      <c r="A14316" s="6"/>
    </row>
    <row r="14317" spans="1:1" ht="17" thickTop="1" thickBot="1">
      <c r="A14317" s="6"/>
    </row>
    <row r="14318" spans="1:1" ht="17" thickTop="1" thickBot="1">
      <c r="A14318" s="6"/>
    </row>
    <row r="14319" spans="1:1" ht="17" thickTop="1" thickBot="1">
      <c r="A14319" s="6"/>
    </row>
    <row r="14320" spans="1:1" ht="17" thickTop="1" thickBot="1">
      <c r="A14320" s="6"/>
    </row>
    <row r="14321" spans="1:1" ht="17" thickTop="1" thickBot="1">
      <c r="A14321" s="6"/>
    </row>
    <row r="14322" spans="1:1" ht="17" thickTop="1" thickBot="1">
      <c r="A14322" s="6"/>
    </row>
    <row r="14323" spans="1:1" ht="17" thickTop="1" thickBot="1">
      <c r="A14323" s="6"/>
    </row>
    <row r="14324" spans="1:1" ht="17" thickTop="1" thickBot="1">
      <c r="A14324" s="6"/>
    </row>
    <row r="14325" spans="1:1" ht="17" thickTop="1" thickBot="1">
      <c r="A14325" s="6"/>
    </row>
    <row r="14326" spans="1:1" ht="17" thickTop="1" thickBot="1">
      <c r="A14326" s="6"/>
    </row>
    <row r="14327" spans="1:1" ht="17" thickTop="1" thickBot="1">
      <c r="A14327" s="6"/>
    </row>
    <row r="14328" spans="1:1" ht="17" thickTop="1" thickBot="1">
      <c r="A14328" s="6"/>
    </row>
    <row r="14329" spans="1:1" ht="17" thickTop="1" thickBot="1">
      <c r="A14329" s="6"/>
    </row>
    <row r="14330" spans="1:1" ht="17" thickTop="1" thickBot="1">
      <c r="A14330" s="6"/>
    </row>
    <row r="14331" spans="1:1" ht="17" thickTop="1" thickBot="1">
      <c r="A14331" s="6"/>
    </row>
    <row r="14332" spans="1:1" ht="17" thickTop="1" thickBot="1">
      <c r="A14332" s="6"/>
    </row>
    <row r="14333" spans="1:1" ht="17" thickTop="1" thickBot="1">
      <c r="A14333" s="6"/>
    </row>
    <row r="14334" spans="1:1" ht="17" thickTop="1" thickBot="1">
      <c r="A14334" s="6"/>
    </row>
    <row r="14335" spans="1:1" ht="17" thickTop="1" thickBot="1">
      <c r="A14335" s="6"/>
    </row>
    <row r="14336" spans="1:1" ht="17" thickTop="1" thickBot="1">
      <c r="A14336" s="6"/>
    </row>
    <row r="14337" spans="1:1" ht="17" thickTop="1" thickBot="1">
      <c r="A14337" s="6"/>
    </row>
    <row r="14338" spans="1:1" ht="17" thickTop="1" thickBot="1">
      <c r="A14338" s="6"/>
    </row>
    <row r="14339" spans="1:1" ht="17" thickTop="1" thickBot="1">
      <c r="A14339" s="6"/>
    </row>
    <row r="14340" spans="1:1" ht="17" thickTop="1" thickBot="1">
      <c r="A14340" s="6"/>
    </row>
    <row r="14341" spans="1:1" ht="17" thickTop="1" thickBot="1">
      <c r="A14341" s="6"/>
    </row>
    <row r="14342" spans="1:1" ht="17" thickTop="1" thickBot="1">
      <c r="A14342" s="6"/>
    </row>
    <row r="14343" spans="1:1" ht="17" thickTop="1" thickBot="1">
      <c r="A14343" s="6"/>
    </row>
    <row r="14344" spans="1:1" ht="17" thickTop="1" thickBot="1">
      <c r="A14344" s="6"/>
    </row>
    <row r="14345" spans="1:1" ht="17" thickTop="1" thickBot="1">
      <c r="A14345" s="6"/>
    </row>
    <row r="14346" spans="1:1" ht="17" thickTop="1" thickBot="1">
      <c r="A14346" s="6"/>
    </row>
    <row r="14347" spans="1:1" ht="17" thickTop="1" thickBot="1">
      <c r="A14347" s="6"/>
    </row>
    <row r="14348" spans="1:1" ht="17" thickTop="1" thickBot="1">
      <c r="A14348" s="6"/>
    </row>
    <row r="14349" spans="1:1" ht="17" thickTop="1" thickBot="1">
      <c r="A14349" s="6"/>
    </row>
    <row r="14350" spans="1:1" ht="17" thickTop="1" thickBot="1">
      <c r="A14350" s="6"/>
    </row>
    <row r="14351" spans="1:1" ht="17" thickTop="1" thickBot="1">
      <c r="A14351" s="6"/>
    </row>
    <row r="14352" spans="1:1" ht="17" thickTop="1" thickBot="1">
      <c r="A14352" s="6"/>
    </row>
    <row r="14353" spans="1:1" ht="17" thickTop="1" thickBot="1">
      <c r="A14353" s="6"/>
    </row>
    <row r="14354" spans="1:1" ht="17" thickTop="1" thickBot="1">
      <c r="A14354" s="6"/>
    </row>
    <row r="14355" spans="1:1" ht="17" thickTop="1" thickBot="1">
      <c r="A14355" s="6"/>
    </row>
    <row r="14356" spans="1:1" ht="17" thickTop="1" thickBot="1">
      <c r="A14356" s="6"/>
    </row>
    <row r="14357" spans="1:1" ht="17" thickTop="1" thickBot="1">
      <c r="A14357" s="6"/>
    </row>
    <row r="14358" spans="1:1" ht="17" thickTop="1" thickBot="1">
      <c r="A14358" s="6"/>
    </row>
    <row r="14359" spans="1:1" ht="17" thickTop="1" thickBot="1">
      <c r="A14359" s="6"/>
    </row>
    <row r="14360" spans="1:1" ht="17" thickTop="1" thickBot="1">
      <c r="A14360" s="6"/>
    </row>
    <row r="14361" spans="1:1" ht="17" thickTop="1" thickBot="1">
      <c r="A14361" s="6"/>
    </row>
    <row r="14362" spans="1:1" ht="17" thickTop="1" thickBot="1">
      <c r="A14362" s="6"/>
    </row>
    <row r="14363" spans="1:1" ht="17" thickTop="1" thickBot="1">
      <c r="A14363" s="6"/>
    </row>
    <row r="14364" spans="1:1" ht="17" thickTop="1" thickBot="1">
      <c r="A14364" s="6"/>
    </row>
    <row r="14365" spans="1:1" ht="17" thickTop="1" thickBot="1">
      <c r="A14365" s="6"/>
    </row>
    <row r="14366" spans="1:1" ht="17" thickTop="1" thickBot="1">
      <c r="A14366" s="6"/>
    </row>
    <row r="14367" spans="1:1" ht="17" thickTop="1" thickBot="1">
      <c r="A14367" s="6"/>
    </row>
    <row r="14368" spans="1:1" ht="17" thickTop="1" thickBot="1">
      <c r="A14368" s="6"/>
    </row>
    <row r="14369" spans="1:1" ht="17" thickTop="1" thickBot="1">
      <c r="A14369" s="6"/>
    </row>
    <row r="14370" spans="1:1" ht="17" thickTop="1" thickBot="1">
      <c r="A14370" s="6"/>
    </row>
    <row r="14371" spans="1:1" ht="17" thickTop="1" thickBot="1">
      <c r="A14371" s="6"/>
    </row>
    <row r="14372" spans="1:1" ht="17" thickTop="1" thickBot="1">
      <c r="A14372" s="6"/>
    </row>
    <row r="14373" spans="1:1" ht="17" thickTop="1" thickBot="1">
      <c r="A14373" s="6"/>
    </row>
    <row r="14374" spans="1:1" ht="17" thickTop="1" thickBot="1">
      <c r="A14374" s="6"/>
    </row>
    <row r="14375" spans="1:1" ht="17" thickTop="1" thickBot="1">
      <c r="A14375" s="6"/>
    </row>
    <row r="14376" spans="1:1" ht="17" thickTop="1" thickBot="1">
      <c r="A14376" s="6"/>
    </row>
    <row r="14377" spans="1:1" ht="17" thickTop="1" thickBot="1">
      <c r="A14377" s="6"/>
    </row>
    <row r="14378" spans="1:1" ht="17" thickTop="1" thickBot="1">
      <c r="A14378" s="6"/>
    </row>
    <row r="14379" spans="1:1" ht="17" thickTop="1" thickBot="1">
      <c r="A14379" s="6"/>
    </row>
    <row r="14380" spans="1:1" ht="17" thickTop="1" thickBot="1">
      <c r="A14380" s="6"/>
    </row>
    <row r="14381" spans="1:1" ht="17" thickTop="1" thickBot="1">
      <c r="A14381" s="6"/>
    </row>
    <row r="14382" spans="1:1" ht="17" thickTop="1" thickBot="1">
      <c r="A14382" s="6"/>
    </row>
    <row r="14383" spans="1:1" ht="17" thickTop="1" thickBot="1">
      <c r="A14383" s="6"/>
    </row>
    <row r="14384" spans="1:1" ht="17" thickTop="1" thickBot="1">
      <c r="A14384" s="6"/>
    </row>
    <row r="14385" spans="1:1" ht="17" thickTop="1" thickBot="1">
      <c r="A14385" s="6"/>
    </row>
    <row r="14386" spans="1:1" ht="17" thickTop="1" thickBot="1">
      <c r="A14386" s="6"/>
    </row>
    <row r="14387" spans="1:1" ht="17" thickTop="1" thickBot="1">
      <c r="A14387" s="6"/>
    </row>
    <row r="14388" spans="1:1" ht="17" thickTop="1" thickBot="1">
      <c r="A14388" s="6"/>
    </row>
    <row r="14389" spans="1:1" ht="17" thickTop="1" thickBot="1">
      <c r="A14389" s="6"/>
    </row>
    <row r="14390" spans="1:1" ht="17" thickTop="1" thickBot="1">
      <c r="A14390" s="6"/>
    </row>
    <row r="14391" spans="1:1" ht="17" thickTop="1" thickBot="1">
      <c r="A14391" s="6"/>
    </row>
    <row r="14392" spans="1:1" ht="17" thickTop="1" thickBot="1">
      <c r="A14392" s="6"/>
    </row>
    <row r="14393" spans="1:1" ht="17" thickTop="1" thickBot="1">
      <c r="A14393" s="6"/>
    </row>
    <row r="14394" spans="1:1" ht="17" thickTop="1" thickBot="1">
      <c r="A14394" s="6"/>
    </row>
    <row r="14395" spans="1:1" ht="17" thickTop="1" thickBot="1">
      <c r="A14395" s="6"/>
    </row>
    <row r="14396" spans="1:1" ht="17" thickTop="1" thickBot="1">
      <c r="A14396" s="6"/>
    </row>
    <row r="14397" spans="1:1" ht="17" thickTop="1" thickBot="1">
      <c r="A14397" s="6"/>
    </row>
    <row r="14398" spans="1:1" ht="17" thickTop="1" thickBot="1">
      <c r="A14398" s="6"/>
    </row>
    <row r="14399" spans="1:1" ht="17" thickTop="1" thickBot="1">
      <c r="A14399" s="6"/>
    </row>
    <row r="14400" spans="1:1" ht="17" thickTop="1" thickBot="1">
      <c r="A14400" s="6"/>
    </row>
    <row r="14401" spans="1:1" ht="17" thickTop="1" thickBot="1">
      <c r="A14401" s="6"/>
    </row>
    <row r="14402" spans="1:1" ht="17" thickTop="1" thickBot="1">
      <c r="A14402" s="6"/>
    </row>
    <row r="14403" spans="1:1" ht="17" thickTop="1" thickBot="1">
      <c r="A14403" s="6"/>
    </row>
    <row r="14404" spans="1:1" ht="17" thickTop="1" thickBot="1">
      <c r="A14404" s="6"/>
    </row>
    <row r="14405" spans="1:1" ht="17" thickTop="1" thickBot="1">
      <c r="A14405" s="6"/>
    </row>
    <row r="14406" spans="1:1" ht="17" thickTop="1" thickBot="1">
      <c r="A14406" s="6"/>
    </row>
    <row r="14407" spans="1:1" ht="17" thickTop="1" thickBot="1">
      <c r="A14407" s="6"/>
    </row>
    <row r="14408" spans="1:1" ht="17" thickTop="1" thickBot="1">
      <c r="A14408" s="6"/>
    </row>
    <row r="14409" spans="1:1" ht="17" thickTop="1" thickBot="1">
      <c r="A14409" s="6"/>
    </row>
    <row r="14410" spans="1:1" ht="17" thickTop="1" thickBot="1">
      <c r="A14410" s="6"/>
    </row>
    <row r="14411" spans="1:1" ht="17" thickTop="1" thickBot="1">
      <c r="A14411" s="6"/>
    </row>
    <row r="14412" spans="1:1" ht="17" thickTop="1" thickBot="1">
      <c r="A14412" s="6"/>
    </row>
    <row r="14413" spans="1:1" ht="17" thickTop="1" thickBot="1">
      <c r="A14413" s="6"/>
    </row>
    <row r="14414" spans="1:1" ht="17" thickTop="1" thickBot="1">
      <c r="A14414" s="6"/>
    </row>
    <row r="14415" spans="1:1" ht="17" thickTop="1" thickBot="1">
      <c r="A14415" s="6"/>
    </row>
    <row r="14416" spans="1:1" ht="17" thickTop="1" thickBot="1">
      <c r="A14416" s="6"/>
    </row>
    <row r="14417" spans="1:1" ht="17" thickTop="1" thickBot="1">
      <c r="A14417" s="6"/>
    </row>
    <row r="14418" spans="1:1" ht="17" thickTop="1" thickBot="1">
      <c r="A14418" s="6"/>
    </row>
    <row r="14419" spans="1:1" ht="17" thickTop="1" thickBot="1">
      <c r="A14419" s="6"/>
    </row>
    <row r="14420" spans="1:1" ht="17" thickTop="1" thickBot="1">
      <c r="A14420" s="6"/>
    </row>
    <row r="14421" spans="1:1" ht="17" thickTop="1" thickBot="1">
      <c r="A14421" s="6"/>
    </row>
    <row r="14422" spans="1:1" ht="17" thickTop="1" thickBot="1">
      <c r="A14422" s="6"/>
    </row>
    <row r="14423" spans="1:1" ht="17" thickTop="1" thickBot="1">
      <c r="A14423" s="6"/>
    </row>
    <row r="14424" spans="1:1" ht="17" thickTop="1" thickBot="1">
      <c r="A14424" s="6"/>
    </row>
    <row r="14425" spans="1:1" ht="17" thickTop="1" thickBot="1">
      <c r="A14425" s="6"/>
    </row>
    <row r="14426" spans="1:1" ht="17" thickTop="1" thickBot="1">
      <c r="A14426" s="6"/>
    </row>
    <row r="14427" spans="1:1" ht="17" thickTop="1" thickBot="1">
      <c r="A14427" s="6"/>
    </row>
    <row r="14428" spans="1:1" ht="17" thickTop="1" thickBot="1">
      <c r="A14428" s="6"/>
    </row>
    <row r="14429" spans="1:1" ht="17" thickTop="1" thickBot="1">
      <c r="A14429" s="6"/>
    </row>
    <row r="14430" spans="1:1" ht="17" thickTop="1" thickBot="1">
      <c r="A14430" s="6"/>
    </row>
    <row r="14431" spans="1:1" ht="17" thickTop="1" thickBot="1">
      <c r="A14431" s="6"/>
    </row>
    <row r="14432" spans="1:1" ht="17" thickTop="1" thickBot="1">
      <c r="A14432" s="6"/>
    </row>
    <row r="14433" spans="1:1" ht="17" thickTop="1" thickBot="1">
      <c r="A14433" s="6"/>
    </row>
    <row r="14434" spans="1:1" ht="17" thickTop="1" thickBot="1">
      <c r="A14434" s="6"/>
    </row>
    <row r="14435" spans="1:1" ht="17" thickTop="1" thickBot="1">
      <c r="A14435" s="6"/>
    </row>
    <row r="14436" spans="1:1" ht="17" thickTop="1" thickBot="1">
      <c r="A14436" s="6"/>
    </row>
    <row r="14437" spans="1:1" ht="17" thickTop="1" thickBot="1">
      <c r="A14437" s="6"/>
    </row>
    <row r="14438" spans="1:1" ht="17" thickTop="1" thickBot="1">
      <c r="A14438" s="6"/>
    </row>
    <row r="14439" spans="1:1" ht="17" thickTop="1" thickBot="1">
      <c r="A14439" s="6"/>
    </row>
    <row r="14440" spans="1:1" ht="17" thickTop="1" thickBot="1">
      <c r="A14440" s="6"/>
    </row>
    <row r="14441" spans="1:1" ht="17" thickTop="1" thickBot="1">
      <c r="A14441" s="6"/>
    </row>
    <row r="14442" spans="1:1" ht="17" thickTop="1" thickBot="1">
      <c r="A14442" s="6"/>
    </row>
    <row r="14443" spans="1:1" ht="17" thickTop="1" thickBot="1">
      <c r="A14443" s="6"/>
    </row>
    <row r="14444" spans="1:1" ht="17" thickTop="1" thickBot="1">
      <c r="A14444" s="6"/>
    </row>
    <row r="14445" spans="1:1" ht="17" thickTop="1" thickBot="1">
      <c r="A14445" s="6"/>
    </row>
    <row r="14446" spans="1:1" ht="17" thickTop="1" thickBot="1">
      <c r="A14446" s="6"/>
    </row>
    <row r="14447" spans="1:1" ht="17" thickTop="1" thickBot="1">
      <c r="A14447" s="6"/>
    </row>
    <row r="14448" spans="1:1" ht="17" thickTop="1" thickBot="1">
      <c r="A14448" s="6"/>
    </row>
    <row r="14449" spans="1:1" ht="17" thickTop="1" thickBot="1">
      <c r="A14449" s="6"/>
    </row>
    <row r="14450" spans="1:1" ht="17" thickTop="1" thickBot="1">
      <c r="A14450" s="6"/>
    </row>
    <row r="14451" spans="1:1" ht="17" thickTop="1" thickBot="1">
      <c r="A14451" s="6"/>
    </row>
    <row r="14452" spans="1:1" ht="17" thickTop="1" thickBot="1">
      <c r="A14452" s="6"/>
    </row>
    <row r="14453" spans="1:1" ht="17" thickTop="1" thickBot="1">
      <c r="A14453" s="6"/>
    </row>
    <row r="14454" spans="1:1" ht="17" thickTop="1" thickBot="1">
      <c r="A14454" s="6"/>
    </row>
    <row r="14455" spans="1:1" ht="17" thickTop="1" thickBot="1">
      <c r="A14455" s="6"/>
    </row>
    <row r="14456" spans="1:1" ht="17" thickTop="1" thickBot="1">
      <c r="A14456" s="6"/>
    </row>
    <row r="14457" spans="1:1" ht="17" thickTop="1" thickBot="1">
      <c r="A14457" s="6"/>
    </row>
    <row r="14458" spans="1:1" ht="17" thickTop="1" thickBot="1">
      <c r="A14458" s="6"/>
    </row>
    <row r="14459" spans="1:1" ht="17" thickTop="1" thickBot="1">
      <c r="A14459" s="6"/>
    </row>
    <row r="14460" spans="1:1" ht="17" thickTop="1" thickBot="1">
      <c r="A14460" s="6"/>
    </row>
    <row r="14461" spans="1:1" ht="17" thickTop="1" thickBot="1">
      <c r="A14461" s="6"/>
    </row>
    <row r="14462" spans="1:1" ht="17" thickTop="1" thickBot="1">
      <c r="A14462" s="6"/>
    </row>
    <row r="14463" spans="1:1" ht="17" thickTop="1" thickBot="1">
      <c r="A14463" s="6"/>
    </row>
    <row r="14464" spans="1:1" ht="17" thickTop="1" thickBot="1">
      <c r="A14464" s="6"/>
    </row>
    <row r="14465" spans="1:1" ht="17" thickTop="1" thickBot="1">
      <c r="A14465" s="6"/>
    </row>
    <row r="14466" spans="1:1" ht="17" thickTop="1" thickBot="1">
      <c r="A14466" s="6"/>
    </row>
    <row r="14467" spans="1:1" ht="17" thickTop="1" thickBot="1">
      <c r="A14467" s="6"/>
    </row>
    <row r="14468" spans="1:1" ht="17" thickTop="1" thickBot="1">
      <c r="A14468" s="6"/>
    </row>
    <row r="14469" spans="1:1" ht="17" thickTop="1" thickBot="1">
      <c r="A14469" s="6"/>
    </row>
    <row r="14470" spans="1:1" ht="17" thickTop="1" thickBot="1">
      <c r="A14470" s="6"/>
    </row>
    <row r="14471" spans="1:1" ht="17" thickTop="1" thickBot="1">
      <c r="A14471" s="6"/>
    </row>
    <row r="14472" spans="1:1" ht="17" thickTop="1" thickBot="1">
      <c r="A14472" s="6"/>
    </row>
    <row r="14473" spans="1:1" ht="17" thickTop="1" thickBot="1">
      <c r="A14473" s="6"/>
    </row>
    <row r="14474" spans="1:1" ht="17" thickTop="1" thickBot="1">
      <c r="A14474" s="6"/>
    </row>
    <row r="14475" spans="1:1" ht="17" thickTop="1" thickBot="1">
      <c r="A14475" s="6"/>
    </row>
    <row r="14476" spans="1:1" ht="17" thickTop="1" thickBot="1">
      <c r="A14476" s="6"/>
    </row>
    <row r="14477" spans="1:1" ht="17" thickTop="1" thickBot="1">
      <c r="A14477" s="6"/>
    </row>
    <row r="14478" spans="1:1" ht="17" thickTop="1" thickBot="1">
      <c r="A14478" s="6"/>
    </row>
    <row r="14479" spans="1:1" ht="17" thickTop="1" thickBot="1">
      <c r="A14479" s="6"/>
    </row>
    <row r="14480" spans="1:1" ht="17" thickTop="1" thickBot="1">
      <c r="A14480" s="6"/>
    </row>
    <row r="14481" spans="1:1" ht="17" thickTop="1" thickBot="1">
      <c r="A14481" s="6"/>
    </row>
    <row r="14482" spans="1:1" ht="17" thickTop="1" thickBot="1">
      <c r="A14482" s="6"/>
    </row>
    <row r="14483" spans="1:1" ht="17" thickTop="1" thickBot="1">
      <c r="A14483" s="6"/>
    </row>
    <row r="14484" spans="1:1" ht="17" thickTop="1" thickBot="1">
      <c r="A14484" s="6"/>
    </row>
    <row r="14485" spans="1:1" ht="17" thickTop="1" thickBot="1">
      <c r="A14485" s="6"/>
    </row>
    <row r="14486" spans="1:1" ht="17" thickTop="1" thickBot="1">
      <c r="A14486" s="6"/>
    </row>
    <row r="14487" spans="1:1" ht="17" thickTop="1" thickBot="1">
      <c r="A14487" s="6"/>
    </row>
    <row r="14488" spans="1:1" ht="17" thickTop="1" thickBot="1">
      <c r="A14488" s="6"/>
    </row>
    <row r="14489" spans="1:1" ht="17" thickTop="1" thickBot="1">
      <c r="A14489" s="6"/>
    </row>
    <row r="14490" spans="1:1" ht="17" thickTop="1" thickBot="1">
      <c r="A14490" s="6"/>
    </row>
    <row r="14491" spans="1:1" ht="17" thickTop="1" thickBot="1">
      <c r="A14491" s="6"/>
    </row>
    <row r="14492" spans="1:1" ht="17" thickTop="1" thickBot="1">
      <c r="A14492" s="6"/>
    </row>
    <row r="14493" spans="1:1" ht="17" thickTop="1" thickBot="1">
      <c r="A14493" s="6"/>
    </row>
    <row r="14494" spans="1:1" ht="17" thickTop="1" thickBot="1">
      <c r="A14494" s="6"/>
    </row>
    <row r="14495" spans="1:1" ht="17" thickTop="1" thickBot="1">
      <c r="A14495" s="6"/>
    </row>
    <row r="14496" spans="1:1" ht="17" thickTop="1" thickBot="1">
      <c r="A14496" s="6"/>
    </row>
    <row r="14497" spans="1:1" ht="17" thickTop="1" thickBot="1">
      <c r="A14497" s="6"/>
    </row>
    <row r="14498" spans="1:1" ht="17" thickTop="1" thickBot="1">
      <c r="A14498" s="6"/>
    </row>
    <row r="14499" spans="1:1" ht="17" thickTop="1" thickBot="1">
      <c r="A14499" s="6"/>
    </row>
    <row r="14500" spans="1:1" ht="17" thickTop="1" thickBot="1">
      <c r="A14500" s="6"/>
    </row>
    <row r="14501" spans="1:1" ht="17" thickTop="1" thickBot="1">
      <c r="A14501" s="6"/>
    </row>
    <row r="14502" spans="1:1" ht="17" thickTop="1" thickBot="1">
      <c r="A14502" s="6"/>
    </row>
    <row r="14503" spans="1:1" ht="17" thickTop="1" thickBot="1">
      <c r="A14503" s="6"/>
    </row>
    <row r="14504" spans="1:1" ht="17" thickTop="1" thickBot="1">
      <c r="A14504" s="6"/>
    </row>
    <row r="14505" spans="1:1" ht="17" thickTop="1" thickBot="1">
      <c r="A14505" s="6"/>
    </row>
    <row r="14506" spans="1:1" ht="17" thickTop="1" thickBot="1">
      <c r="A14506" s="6"/>
    </row>
    <row r="14507" spans="1:1" ht="17" thickTop="1" thickBot="1">
      <c r="A14507" s="6"/>
    </row>
    <row r="14508" spans="1:1" ht="17" thickTop="1" thickBot="1">
      <c r="A14508" s="6"/>
    </row>
    <row r="14509" spans="1:1" ht="17" thickTop="1" thickBot="1">
      <c r="A14509" s="6"/>
    </row>
    <row r="14510" spans="1:1" ht="17" thickTop="1" thickBot="1">
      <c r="A14510" s="6"/>
    </row>
    <row r="14511" spans="1:1" ht="17" thickTop="1" thickBot="1">
      <c r="A14511" s="6"/>
    </row>
    <row r="14512" spans="1:1" ht="17" thickTop="1" thickBot="1">
      <c r="A14512" s="6"/>
    </row>
    <row r="14513" spans="1:1" ht="17" thickTop="1" thickBot="1">
      <c r="A14513" s="6"/>
    </row>
    <row r="14514" spans="1:1" ht="17" thickTop="1" thickBot="1">
      <c r="A14514" s="6"/>
    </row>
    <row r="14515" spans="1:1" ht="17" thickTop="1" thickBot="1">
      <c r="A14515" s="6"/>
    </row>
    <row r="14516" spans="1:1" ht="17" thickTop="1" thickBot="1">
      <c r="A14516" s="6"/>
    </row>
    <row r="14517" spans="1:1" ht="17" thickTop="1" thickBot="1">
      <c r="A14517" s="6"/>
    </row>
    <row r="14518" spans="1:1" ht="17" thickTop="1" thickBot="1">
      <c r="A14518" s="6"/>
    </row>
    <row r="14519" spans="1:1" ht="17" thickTop="1" thickBot="1">
      <c r="A14519" s="6"/>
    </row>
    <row r="14520" spans="1:1" ht="17" thickTop="1" thickBot="1">
      <c r="A14520" s="6"/>
    </row>
    <row r="14521" spans="1:1" ht="17" thickTop="1" thickBot="1">
      <c r="A14521" s="6"/>
    </row>
    <row r="14522" spans="1:1" ht="17" thickTop="1" thickBot="1">
      <c r="A14522" s="6"/>
    </row>
    <row r="14523" spans="1:1" ht="17" thickTop="1" thickBot="1">
      <c r="A14523" s="6"/>
    </row>
    <row r="14524" spans="1:1" ht="17" thickTop="1" thickBot="1">
      <c r="A14524" s="6"/>
    </row>
    <row r="14525" spans="1:1" ht="17" thickTop="1" thickBot="1">
      <c r="A14525" s="6"/>
    </row>
    <row r="14526" spans="1:1" ht="17" thickTop="1" thickBot="1">
      <c r="A14526" s="6"/>
    </row>
    <row r="14527" spans="1:1" ht="17" thickTop="1" thickBot="1">
      <c r="A14527" s="6"/>
    </row>
    <row r="14528" spans="1:1" ht="17" thickTop="1" thickBot="1">
      <c r="A14528" s="6"/>
    </row>
    <row r="14529" spans="1:1" ht="17" thickTop="1" thickBot="1">
      <c r="A14529" s="6"/>
    </row>
    <row r="14530" spans="1:1" ht="17" thickTop="1" thickBot="1">
      <c r="A14530" s="6"/>
    </row>
    <row r="14531" spans="1:1" ht="17" thickTop="1" thickBot="1">
      <c r="A14531" s="6"/>
    </row>
    <row r="14532" spans="1:1" ht="17" thickTop="1" thickBot="1">
      <c r="A14532" s="6"/>
    </row>
    <row r="14533" spans="1:1" ht="17" thickTop="1" thickBot="1">
      <c r="A14533" s="6"/>
    </row>
    <row r="14534" spans="1:1" ht="17" thickTop="1" thickBot="1">
      <c r="A14534" s="6"/>
    </row>
    <row r="14535" spans="1:1" ht="17" thickTop="1" thickBot="1">
      <c r="A14535" s="6"/>
    </row>
    <row r="14536" spans="1:1" ht="17" thickTop="1" thickBot="1">
      <c r="A14536" s="6"/>
    </row>
    <row r="14537" spans="1:1" ht="17" thickTop="1" thickBot="1">
      <c r="A14537" s="6"/>
    </row>
    <row r="14538" spans="1:1" ht="17" thickTop="1" thickBot="1">
      <c r="A14538" s="6"/>
    </row>
    <row r="14539" spans="1:1" ht="17" thickTop="1" thickBot="1">
      <c r="A14539" s="6"/>
    </row>
    <row r="14540" spans="1:1" ht="17" thickTop="1" thickBot="1">
      <c r="A14540" s="6"/>
    </row>
    <row r="14541" spans="1:1" ht="17" thickTop="1" thickBot="1">
      <c r="A14541" s="6"/>
    </row>
    <row r="14542" spans="1:1" ht="17" thickTop="1" thickBot="1">
      <c r="A14542" s="6"/>
    </row>
    <row r="14543" spans="1:1" ht="17" thickTop="1" thickBot="1">
      <c r="A14543" s="6"/>
    </row>
    <row r="14544" spans="1:1" ht="17" thickTop="1" thickBot="1">
      <c r="A14544" s="6"/>
    </row>
    <row r="14545" spans="1:1" ht="17" thickTop="1" thickBot="1">
      <c r="A14545" s="6"/>
    </row>
    <row r="14546" spans="1:1" ht="17" thickTop="1" thickBot="1">
      <c r="A14546" s="6"/>
    </row>
    <row r="14547" spans="1:1" ht="17" thickTop="1" thickBot="1">
      <c r="A14547" s="6"/>
    </row>
    <row r="14548" spans="1:1" ht="17" thickTop="1" thickBot="1">
      <c r="A14548" s="6"/>
    </row>
    <row r="14549" spans="1:1" ht="17" thickTop="1" thickBot="1">
      <c r="A14549" s="6"/>
    </row>
    <row r="14550" spans="1:1" ht="17" thickTop="1" thickBot="1">
      <c r="A14550" s="6"/>
    </row>
    <row r="14551" spans="1:1" ht="17" thickTop="1" thickBot="1">
      <c r="A14551" s="6"/>
    </row>
    <row r="14552" spans="1:1" ht="17" thickTop="1" thickBot="1">
      <c r="A14552" s="6"/>
    </row>
    <row r="14553" spans="1:1" ht="17" thickTop="1" thickBot="1">
      <c r="A14553" s="6"/>
    </row>
    <row r="14554" spans="1:1" ht="17" thickTop="1" thickBot="1">
      <c r="A14554" s="6"/>
    </row>
    <row r="14555" spans="1:1" ht="17" thickTop="1" thickBot="1">
      <c r="A14555" s="6"/>
    </row>
    <row r="14556" spans="1:1" ht="17" thickTop="1" thickBot="1">
      <c r="A14556" s="6"/>
    </row>
    <row r="14557" spans="1:1" ht="17" thickTop="1" thickBot="1">
      <c r="A14557" s="6"/>
    </row>
    <row r="14558" spans="1:1" ht="17" thickTop="1" thickBot="1">
      <c r="A14558" s="6"/>
    </row>
    <row r="14559" spans="1:1" ht="17" thickTop="1" thickBot="1">
      <c r="A14559" s="6"/>
    </row>
    <row r="14560" spans="1:1" ht="17" thickTop="1" thickBot="1">
      <c r="A14560" s="6"/>
    </row>
    <row r="14561" spans="1:1" ht="17" thickTop="1" thickBot="1">
      <c r="A14561" s="6"/>
    </row>
    <row r="14562" spans="1:1" ht="17" thickTop="1" thickBot="1">
      <c r="A14562" s="6"/>
    </row>
    <row r="14563" spans="1:1" ht="17" thickTop="1" thickBot="1">
      <c r="A14563" s="6"/>
    </row>
    <row r="14564" spans="1:1" ht="17" thickTop="1" thickBot="1">
      <c r="A14564" s="6"/>
    </row>
    <row r="14565" spans="1:1" ht="17" thickTop="1" thickBot="1">
      <c r="A14565" s="6"/>
    </row>
    <row r="14566" spans="1:1" ht="17" thickTop="1" thickBot="1">
      <c r="A14566" s="6"/>
    </row>
    <row r="14567" spans="1:1" ht="17" thickTop="1" thickBot="1">
      <c r="A14567" s="6"/>
    </row>
    <row r="14568" spans="1:1" ht="17" thickTop="1" thickBot="1">
      <c r="A14568" s="6"/>
    </row>
    <row r="14569" spans="1:1" ht="17" thickTop="1" thickBot="1">
      <c r="A14569" s="6"/>
    </row>
    <row r="14570" spans="1:1" ht="17" thickTop="1" thickBot="1">
      <c r="A14570" s="6"/>
    </row>
    <row r="14571" spans="1:1" ht="17" thickTop="1" thickBot="1">
      <c r="A14571" s="6"/>
    </row>
    <row r="14572" spans="1:1" ht="17" thickTop="1" thickBot="1">
      <c r="A14572" s="6"/>
    </row>
    <row r="14573" spans="1:1" ht="17" thickTop="1" thickBot="1">
      <c r="A14573" s="6"/>
    </row>
    <row r="14574" spans="1:1" ht="17" thickTop="1" thickBot="1">
      <c r="A14574" s="6"/>
    </row>
    <row r="14575" spans="1:1" ht="17" thickTop="1" thickBot="1">
      <c r="A14575" s="6"/>
    </row>
    <row r="14576" spans="1:1" ht="17" thickTop="1" thickBot="1">
      <c r="A14576" s="6"/>
    </row>
    <row r="14577" spans="1:1" ht="17" thickTop="1" thickBot="1">
      <c r="A14577" s="6"/>
    </row>
    <row r="14578" spans="1:1" ht="17" thickTop="1" thickBot="1">
      <c r="A14578" s="6"/>
    </row>
    <row r="14579" spans="1:1" ht="17" thickTop="1" thickBot="1">
      <c r="A14579" s="6"/>
    </row>
    <row r="14580" spans="1:1" ht="17" thickTop="1" thickBot="1">
      <c r="A14580" s="6"/>
    </row>
    <row r="14581" spans="1:1" ht="17" thickTop="1" thickBot="1">
      <c r="A14581" s="6"/>
    </row>
    <row r="14582" spans="1:1" ht="17" thickTop="1" thickBot="1">
      <c r="A14582" s="6"/>
    </row>
    <row r="14583" spans="1:1" ht="17" thickTop="1" thickBot="1">
      <c r="A14583" s="6"/>
    </row>
    <row r="14584" spans="1:1" ht="17" thickTop="1" thickBot="1">
      <c r="A14584" s="6"/>
    </row>
    <row r="14585" spans="1:1" ht="17" thickTop="1" thickBot="1">
      <c r="A14585" s="6"/>
    </row>
    <row r="14586" spans="1:1" ht="17" thickTop="1" thickBot="1">
      <c r="A14586" s="6"/>
    </row>
    <row r="14587" spans="1:1" ht="17" thickTop="1" thickBot="1">
      <c r="A14587" s="6"/>
    </row>
    <row r="14588" spans="1:1" ht="17" thickTop="1" thickBot="1">
      <c r="A14588" s="6"/>
    </row>
    <row r="14589" spans="1:1" ht="17" thickTop="1" thickBot="1">
      <c r="A14589" s="6"/>
    </row>
    <row r="14590" spans="1:1" ht="17" thickTop="1" thickBot="1">
      <c r="A14590" s="6"/>
    </row>
    <row r="14591" spans="1:1" ht="17" thickTop="1" thickBot="1">
      <c r="A14591" s="6"/>
    </row>
    <row r="14592" spans="1:1" ht="17" thickTop="1" thickBot="1">
      <c r="A14592" s="6"/>
    </row>
    <row r="14593" spans="1:1" ht="17" thickTop="1" thickBot="1">
      <c r="A14593" s="6"/>
    </row>
    <row r="14594" spans="1:1" ht="17" thickTop="1" thickBot="1">
      <c r="A14594" s="6"/>
    </row>
    <row r="14595" spans="1:1" ht="17" thickTop="1" thickBot="1">
      <c r="A14595" s="6"/>
    </row>
    <row r="14596" spans="1:1" ht="17" thickTop="1" thickBot="1">
      <c r="A14596" s="6"/>
    </row>
    <row r="14597" spans="1:1" ht="17" thickTop="1" thickBot="1">
      <c r="A14597" s="6"/>
    </row>
    <row r="14598" spans="1:1" ht="17" thickTop="1" thickBot="1">
      <c r="A14598" s="6"/>
    </row>
    <row r="14599" spans="1:1" ht="17" thickTop="1" thickBot="1">
      <c r="A14599" s="6"/>
    </row>
    <row r="14600" spans="1:1" ht="17" thickTop="1" thickBot="1">
      <c r="A14600" s="6"/>
    </row>
    <row r="14601" spans="1:1" ht="17" thickTop="1" thickBot="1">
      <c r="A14601" s="6"/>
    </row>
    <row r="14602" spans="1:1" ht="17" thickTop="1" thickBot="1">
      <c r="A14602" s="6"/>
    </row>
    <row r="14603" spans="1:1" ht="17" thickTop="1" thickBot="1">
      <c r="A14603" s="6"/>
    </row>
    <row r="14604" spans="1:1" ht="17" thickTop="1" thickBot="1">
      <c r="A14604" s="6"/>
    </row>
    <row r="14605" spans="1:1" ht="17" thickTop="1" thickBot="1">
      <c r="A14605" s="6"/>
    </row>
    <row r="14606" spans="1:1" ht="17" thickTop="1" thickBot="1">
      <c r="A14606" s="6"/>
    </row>
    <row r="14607" spans="1:1" ht="17" thickTop="1" thickBot="1">
      <c r="A14607" s="6"/>
    </row>
    <row r="14608" spans="1:1" ht="17" thickTop="1" thickBot="1">
      <c r="A14608" s="6"/>
    </row>
    <row r="14609" spans="1:1" ht="17" thickTop="1" thickBot="1">
      <c r="A14609" s="6"/>
    </row>
    <row r="14610" spans="1:1" ht="17" thickTop="1" thickBot="1">
      <c r="A14610" s="6"/>
    </row>
    <row r="14611" spans="1:1" ht="17" thickTop="1" thickBot="1">
      <c r="A14611" s="6"/>
    </row>
    <row r="14612" spans="1:1" ht="17" thickTop="1" thickBot="1">
      <c r="A14612" s="6"/>
    </row>
    <row r="14613" spans="1:1" ht="17" thickTop="1" thickBot="1">
      <c r="A14613" s="6"/>
    </row>
    <row r="14614" spans="1:1" ht="17" thickTop="1" thickBot="1">
      <c r="A14614" s="6"/>
    </row>
    <row r="14615" spans="1:1" ht="17" thickTop="1" thickBot="1">
      <c r="A14615" s="6"/>
    </row>
    <row r="14616" spans="1:1" ht="17" thickTop="1" thickBot="1">
      <c r="A14616" s="6"/>
    </row>
    <row r="14617" spans="1:1" ht="17" thickTop="1" thickBot="1">
      <c r="A14617" s="6"/>
    </row>
    <row r="14618" spans="1:1" ht="17" thickTop="1" thickBot="1">
      <c r="A14618" s="6"/>
    </row>
    <row r="14619" spans="1:1" ht="17" thickTop="1" thickBot="1">
      <c r="A14619" s="6"/>
    </row>
    <row r="14620" spans="1:1" ht="17" thickTop="1" thickBot="1">
      <c r="A14620" s="6"/>
    </row>
    <row r="14621" spans="1:1" ht="17" thickTop="1" thickBot="1">
      <c r="A14621" s="6"/>
    </row>
    <row r="14622" spans="1:1" ht="17" thickTop="1" thickBot="1">
      <c r="A14622" s="6"/>
    </row>
    <row r="14623" spans="1:1" ht="17" thickTop="1" thickBot="1">
      <c r="A14623" s="6"/>
    </row>
    <row r="14624" spans="1:1" ht="17" thickTop="1" thickBot="1">
      <c r="A14624" s="6"/>
    </row>
    <row r="14625" spans="1:1" ht="17" thickTop="1" thickBot="1">
      <c r="A14625" s="6"/>
    </row>
    <row r="14626" spans="1:1" ht="17" thickTop="1" thickBot="1">
      <c r="A14626" s="6"/>
    </row>
    <row r="14627" spans="1:1" ht="17" thickTop="1" thickBot="1">
      <c r="A14627" s="6"/>
    </row>
    <row r="14628" spans="1:1" ht="17" thickTop="1" thickBot="1">
      <c r="A14628" s="6"/>
    </row>
    <row r="14629" spans="1:1" ht="17" thickTop="1" thickBot="1">
      <c r="A14629" s="6"/>
    </row>
    <row r="14630" spans="1:1" ht="17" thickTop="1" thickBot="1">
      <c r="A14630" s="6"/>
    </row>
    <row r="14631" spans="1:1" ht="17" thickTop="1" thickBot="1">
      <c r="A14631" s="6"/>
    </row>
    <row r="14632" spans="1:1" ht="17" thickTop="1" thickBot="1">
      <c r="A14632" s="6"/>
    </row>
    <row r="14633" spans="1:1" ht="17" thickTop="1" thickBot="1">
      <c r="A14633" s="6"/>
    </row>
    <row r="14634" spans="1:1" ht="17" thickTop="1" thickBot="1">
      <c r="A14634" s="6"/>
    </row>
    <row r="14635" spans="1:1" ht="17" thickTop="1" thickBot="1">
      <c r="A14635" s="6"/>
    </row>
    <row r="14636" spans="1:1" ht="17" thickTop="1" thickBot="1">
      <c r="A14636" s="6"/>
    </row>
    <row r="14637" spans="1:1" ht="17" thickTop="1" thickBot="1">
      <c r="A14637" s="6"/>
    </row>
    <row r="14638" spans="1:1" ht="17" thickTop="1" thickBot="1">
      <c r="A14638" s="6"/>
    </row>
    <row r="14639" spans="1:1" ht="17" thickTop="1" thickBot="1">
      <c r="A14639" s="6"/>
    </row>
    <row r="14640" spans="1:1" ht="17" thickTop="1" thickBot="1">
      <c r="A14640" s="6"/>
    </row>
    <row r="14641" spans="1:1" ht="17" thickTop="1" thickBot="1">
      <c r="A14641" s="6"/>
    </row>
    <row r="14642" spans="1:1" ht="17" thickTop="1" thickBot="1">
      <c r="A14642" s="6"/>
    </row>
    <row r="14643" spans="1:1" ht="17" thickTop="1" thickBot="1">
      <c r="A14643" s="6"/>
    </row>
    <row r="14644" spans="1:1" ht="17" thickTop="1" thickBot="1">
      <c r="A14644" s="6"/>
    </row>
    <row r="14645" spans="1:1" ht="17" thickTop="1" thickBot="1">
      <c r="A14645" s="6"/>
    </row>
    <row r="14646" spans="1:1" ht="17" thickTop="1" thickBot="1">
      <c r="A14646" s="6"/>
    </row>
    <row r="14647" spans="1:1" ht="17" thickTop="1" thickBot="1">
      <c r="A14647" s="6"/>
    </row>
    <row r="14648" spans="1:1" ht="17" thickTop="1" thickBot="1">
      <c r="A14648" s="6"/>
    </row>
    <row r="14649" spans="1:1" ht="17" thickTop="1" thickBot="1">
      <c r="A14649" s="6"/>
    </row>
    <row r="14650" spans="1:1" ht="17" thickTop="1" thickBot="1">
      <c r="A14650" s="6"/>
    </row>
    <row r="14651" spans="1:1" ht="17" thickTop="1" thickBot="1">
      <c r="A14651" s="6"/>
    </row>
    <row r="14652" spans="1:1" ht="17" thickTop="1" thickBot="1">
      <c r="A14652" s="6"/>
    </row>
    <row r="14653" spans="1:1" ht="17" thickTop="1" thickBot="1">
      <c r="A14653" s="6"/>
    </row>
    <row r="14654" spans="1:1" ht="17" thickTop="1" thickBot="1">
      <c r="A14654" s="6"/>
    </row>
    <row r="14655" spans="1:1" ht="17" thickTop="1" thickBot="1">
      <c r="A14655" s="6"/>
    </row>
    <row r="14656" spans="1:1" ht="17" thickTop="1" thickBot="1">
      <c r="A14656" s="6"/>
    </row>
    <row r="14657" spans="1:1" ht="17" thickTop="1" thickBot="1">
      <c r="A14657" s="6"/>
    </row>
    <row r="14658" spans="1:1" ht="17" thickTop="1" thickBot="1">
      <c r="A14658" s="6"/>
    </row>
    <row r="14659" spans="1:1" ht="17" thickTop="1" thickBot="1">
      <c r="A14659" s="6"/>
    </row>
    <row r="14660" spans="1:1" ht="17" thickTop="1" thickBot="1">
      <c r="A14660" s="6"/>
    </row>
    <row r="14661" spans="1:1" ht="17" thickTop="1" thickBot="1">
      <c r="A14661" s="6"/>
    </row>
    <row r="14662" spans="1:1" ht="17" thickTop="1" thickBot="1">
      <c r="A14662" s="6"/>
    </row>
    <row r="14663" spans="1:1" ht="17" thickTop="1" thickBot="1">
      <c r="A14663" s="6"/>
    </row>
    <row r="14664" spans="1:1" ht="17" thickTop="1" thickBot="1">
      <c r="A14664" s="6"/>
    </row>
    <row r="14665" spans="1:1" ht="17" thickTop="1" thickBot="1">
      <c r="A14665" s="6"/>
    </row>
    <row r="14666" spans="1:1" ht="17" thickTop="1" thickBot="1">
      <c r="A14666" s="6"/>
    </row>
    <row r="14667" spans="1:1" ht="17" thickTop="1" thickBot="1">
      <c r="A14667" s="6"/>
    </row>
    <row r="14668" spans="1:1" ht="17" thickTop="1" thickBot="1">
      <c r="A14668" s="6"/>
    </row>
    <row r="14669" spans="1:1" ht="17" thickTop="1" thickBot="1">
      <c r="A14669" s="6"/>
    </row>
    <row r="14670" spans="1:1" ht="17" thickTop="1" thickBot="1">
      <c r="A14670" s="6"/>
    </row>
    <row r="14671" spans="1:1" ht="17" thickTop="1" thickBot="1">
      <c r="A14671" s="6"/>
    </row>
    <row r="14672" spans="1:1" ht="17" thickTop="1" thickBot="1">
      <c r="A14672" s="6"/>
    </row>
    <row r="14673" spans="1:1" ht="17" thickTop="1" thickBot="1">
      <c r="A14673" s="6"/>
    </row>
    <row r="14674" spans="1:1" ht="17" thickTop="1" thickBot="1">
      <c r="A14674" s="6"/>
    </row>
    <row r="14675" spans="1:1" ht="17" thickTop="1" thickBot="1">
      <c r="A14675" s="6"/>
    </row>
    <row r="14676" spans="1:1" ht="17" thickTop="1" thickBot="1">
      <c r="A14676" s="6"/>
    </row>
    <row r="14677" spans="1:1" ht="17" thickTop="1" thickBot="1">
      <c r="A14677" s="6"/>
    </row>
    <row r="14678" spans="1:1" ht="17" thickTop="1" thickBot="1">
      <c r="A14678" s="6"/>
    </row>
    <row r="14679" spans="1:1" ht="17" thickTop="1" thickBot="1">
      <c r="A14679" s="6"/>
    </row>
    <row r="14680" spans="1:1" ht="17" thickTop="1" thickBot="1">
      <c r="A14680" s="6"/>
    </row>
    <row r="14681" spans="1:1" ht="17" thickTop="1" thickBot="1">
      <c r="A14681" s="6"/>
    </row>
    <row r="14682" spans="1:1" ht="17" thickTop="1" thickBot="1">
      <c r="A14682" s="6"/>
    </row>
    <row r="14683" spans="1:1" ht="17" thickTop="1" thickBot="1">
      <c r="A14683" s="6"/>
    </row>
    <row r="14684" spans="1:1" ht="17" thickTop="1" thickBot="1">
      <c r="A14684" s="6"/>
    </row>
    <row r="14685" spans="1:1" ht="17" thickTop="1" thickBot="1">
      <c r="A14685" s="6"/>
    </row>
    <row r="14686" spans="1:1" ht="17" thickTop="1" thickBot="1">
      <c r="A14686" s="6"/>
    </row>
    <row r="14687" spans="1:1" ht="17" thickTop="1" thickBot="1">
      <c r="A14687" s="6"/>
    </row>
    <row r="14688" spans="1:1" ht="17" thickTop="1" thickBot="1">
      <c r="A14688" s="6"/>
    </row>
    <row r="14689" spans="1:1" ht="17" thickTop="1" thickBot="1">
      <c r="A14689" s="6"/>
    </row>
    <row r="14690" spans="1:1" ht="17" thickTop="1" thickBot="1">
      <c r="A14690" s="6"/>
    </row>
    <row r="14691" spans="1:1" ht="17" thickTop="1" thickBot="1">
      <c r="A14691" s="6"/>
    </row>
    <row r="14692" spans="1:1" ht="17" thickTop="1" thickBot="1">
      <c r="A14692" s="6"/>
    </row>
    <row r="14693" spans="1:1" ht="17" thickTop="1" thickBot="1">
      <c r="A14693" s="6"/>
    </row>
    <row r="14694" spans="1:1" ht="17" thickTop="1" thickBot="1">
      <c r="A14694" s="6"/>
    </row>
    <row r="14695" spans="1:1" ht="17" thickTop="1" thickBot="1">
      <c r="A14695" s="6"/>
    </row>
    <row r="14696" spans="1:1" ht="17" thickTop="1" thickBot="1">
      <c r="A14696" s="6"/>
    </row>
    <row r="14697" spans="1:1" ht="17" thickTop="1" thickBot="1">
      <c r="A14697" s="6"/>
    </row>
    <row r="14698" spans="1:1" ht="17" thickTop="1" thickBot="1">
      <c r="A14698" s="6"/>
    </row>
    <row r="14699" spans="1:1" ht="17" thickTop="1" thickBot="1">
      <c r="A14699" s="6"/>
    </row>
    <row r="14700" spans="1:1" ht="17" thickTop="1" thickBot="1">
      <c r="A14700" s="6"/>
    </row>
    <row r="14701" spans="1:1" ht="17" thickTop="1" thickBot="1">
      <c r="A14701" s="6"/>
    </row>
    <row r="14702" spans="1:1" ht="17" thickTop="1" thickBot="1">
      <c r="A14702" s="6"/>
    </row>
    <row r="14703" spans="1:1" ht="17" thickTop="1" thickBot="1">
      <c r="A14703" s="6"/>
    </row>
    <row r="14704" spans="1:1" ht="17" thickTop="1" thickBot="1">
      <c r="A14704" s="6"/>
    </row>
    <row r="14705" spans="1:1" ht="17" thickTop="1" thickBot="1">
      <c r="A14705" s="6"/>
    </row>
    <row r="14706" spans="1:1" ht="17" thickTop="1" thickBot="1">
      <c r="A14706" s="6"/>
    </row>
    <row r="14707" spans="1:1" ht="17" thickTop="1" thickBot="1">
      <c r="A14707" s="6"/>
    </row>
    <row r="14708" spans="1:1" ht="17" thickTop="1" thickBot="1">
      <c r="A14708" s="6"/>
    </row>
    <row r="14709" spans="1:1" ht="17" thickTop="1" thickBot="1">
      <c r="A14709" s="6"/>
    </row>
    <row r="14710" spans="1:1" ht="17" thickTop="1" thickBot="1">
      <c r="A14710" s="6"/>
    </row>
    <row r="14711" spans="1:1" ht="17" thickTop="1" thickBot="1">
      <c r="A14711" s="6"/>
    </row>
    <row r="14712" spans="1:1" ht="17" thickTop="1" thickBot="1">
      <c r="A14712" s="6"/>
    </row>
    <row r="14713" spans="1:1" ht="17" thickTop="1" thickBot="1">
      <c r="A14713" s="6"/>
    </row>
    <row r="14714" spans="1:1" ht="17" thickTop="1" thickBot="1">
      <c r="A14714" s="6"/>
    </row>
    <row r="14715" spans="1:1" ht="17" thickTop="1" thickBot="1">
      <c r="A14715" s="6"/>
    </row>
    <row r="14716" spans="1:1" ht="17" thickTop="1" thickBot="1">
      <c r="A14716" s="6"/>
    </row>
    <row r="14717" spans="1:1" ht="17" thickTop="1" thickBot="1">
      <c r="A14717" s="6"/>
    </row>
    <row r="14718" spans="1:1" ht="17" thickTop="1" thickBot="1">
      <c r="A14718" s="6"/>
    </row>
    <row r="14719" spans="1:1" ht="17" thickTop="1" thickBot="1">
      <c r="A14719" s="6"/>
    </row>
    <row r="14720" spans="1:1" ht="17" thickTop="1" thickBot="1">
      <c r="A14720" s="6"/>
    </row>
    <row r="14721" spans="1:1" ht="17" thickTop="1" thickBot="1">
      <c r="A14721" s="6"/>
    </row>
    <row r="14722" spans="1:1" ht="17" thickTop="1" thickBot="1">
      <c r="A14722" s="6"/>
    </row>
    <row r="14723" spans="1:1" ht="17" thickTop="1" thickBot="1">
      <c r="A14723" s="6"/>
    </row>
    <row r="14724" spans="1:1" ht="17" thickTop="1" thickBot="1">
      <c r="A14724" s="6"/>
    </row>
    <row r="14725" spans="1:1" ht="17" thickTop="1" thickBot="1">
      <c r="A14725" s="6"/>
    </row>
    <row r="14726" spans="1:1" ht="17" thickTop="1" thickBot="1">
      <c r="A14726" s="6"/>
    </row>
    <row r="14727" spans="1:1" ht="17" thickTop="1" thickBot="1">
      <c r="A14727" s="6"/>
    </row>
    <row r="14728" spans="1:1" ht="17" thickTop="1" thickBot="1">
      <c r="A14728" s="6"/>
    </row>
    <row r="14729" spans="1:1" ht="17" thickTop="1" thickBot="1">
      <c r="A14729" s="6"/>
    </row>
    <row r="14730" spans="1:1" ht="17" thickTop="1" thickBot="1">
      <c r="A14730" s="6"/>
    </row>
    <row r="14731" spans="1:1" ht="17" thickTop="1" thickBot="1">
      <c r="A14731" s="6"/>
    </row>
    <row r="14732" spans="1:1" ht="17" thickTop="1" thickBot="1">
      <c r="A14732" s="6"/>
    </row>
    <row r="14733" spans="1:1" ht="17" thickTop="1" thickBot="1">
      <c r="A14733" s="6"/>
    </row>
    <row r="14734" spans="1:1" ht="17" thickTop="1" thickBot="1">
      <c r="A14734" s="6"/>
    </row>
    <row r="14735" spans="1:1" ht="17" thickTop="1" thickBot="1">
      <c r="A14735" s="6"/>
    </row>
    <row r="14736" spans="1:1" ht="17" thickTop="1" thickBot="1">
      <c r="A14736" s="6"/>
    </row>
    <row r="14737" spans="1:1" ht="17" thickTop="1" thickBot="1">
      <c r="A14737" s="6"/>
    </row>
    <row r="14738" spans="1:1" ht="17" thickTop="1" thickBot="1">
      <c r="A14738" s="6"/>
    </row>
    <row r="14739" spans="1:1" ht="17" thickTop="1" thickBot="1">
      <c r="A14739" s="6"/>
    </row>
    <row r="14740" spans="1:1" ht="17" thickTop="1" thickBot="1">
      <c r="A14740" s="6"/>
    </row>
    <row r="14741" spans="1:1" ht="17" thickTop="1" thickBot="1">
      <c r="A14741" s="6"/>
    </row>
    <row r="14742" spans="1:1" ht="17" thickTop="1" thickBot="1">
      <c r="A14742" s="6"/>
    </row>
    <row r="14743" spans="1:1" ht="17" thickTop="1" thickBot="1">
      <c r="A14743" s="6"/>
    </row>
    <row r="14744" spans="1:1" ht="17" thickTop="1" thickBot="1">
      <c r="A14744" s="6"/>
    </row>
    <row r="14745" spans="1:1" ht="17" thickTop="1" thickBot="1">
      <c r="A14745" s="6"/>
    </row>
    <row r="14746" spans="1:1" ht="17" thickTop="1" thickBot="1">
      <c r="A14746" s="6"/>
    </row>
    <row r="14747" spans="1:1" ht="17" thickTop="1" thickBot="1">
      <c r="A14747" s="6"/>
    </row>
    <row r="14748" spans="1:1" ht="17" thickTop="1" thickBot="1">
      <c r="A14748" s="6"/>
    </row>
    <row r="14749" spans="1:1" ht="17" thickTop="1" thickBot="1">
      <c r="A14749" s="6"/>
    </row>
    <row r="14750" spans="1:1" ht="17" thickTop="1" thickBot="1">
      <c r="A14750" s="6"/>
    </row>
    <row r="14751" spans="1:1" ht="17" thickTop="1" thickBot="1">
      <c r="A14751" s="6"/>
    </row>
    <row r="14752" spans="1:1" ht="17" thickTop="1" thickBot="1">
      <c r="A14752" s="6"/>
    </row>
    <row r="14753" spans="1:1" ht="17" thickTop="1" thickBot="1">
      <c r="A14753" s="6"/>
    </row>
    <row r="14754" spans="1:1" ht="17" thickTop="1" thickBot="1">
      <c r="A14754" s="6"/>
    </row>
    <row r="14755" spans="1:1" ht="17" thickTop="1" thickBot="1">
      <c r="A14755" s="6"/>
    </row>
    <row r="14756" spans="1:1" ht="17" thickTop="1" thickBot="1">
      <c r="A14756" s="6"/>
    </row>
    <row r="14757" spans="1:1" ht="17" thickTop="1" thickBot="1">
      <c r="A14757" s="6"/>
    </row>
    <row r="14758" spans="1:1" ht="17" thickTop="1" thickBot="1">
      <c r="A14758" s="6"/>
    </row>
    <row r="14759" spans="1:1" ht="17" thickTop="1" thickBot="1">
      <c r="A14759" s="6"/>
    </row>
    <row r="14760" spans="1:1" ht="17" thickTop="1" thickBot="1">
      <c r="A14760" s="6"/>
    </row>
    <row r="14761" spans="1:1" ht="17" thickTop="1" thickBot="1">
      <c r="A14761" s="6"/>
    </row>
    <row r="14762" spans="1:1" ht="17" thickTop="1" thickBot="1">
      <c r="A14762" s="6"/>
    </row>
    <row r="14763" spans="1:1" ht="17" thickTop="1" thickBot="1">
      <c r="A14763" s="6"/>
    </row>
    <row r="14764" spans="1:1" ht="17" thickTop="1" thickBot="1">
      <c r="A14764" s="6"/>
    </row>
    <row r="14765" spans="1:1" ht="17" thickTop="1" thickBot="1">
      <c r="A14765" s="6"/>
    </row>
    <row r="14766" spans="1:1" ht="17" thickTop="1" thickBot="1">
      <c r="A14766" s="6"/>
    </row>
    <row r="14767" spans="1:1" ht="17" thickTop="1" thickBot="1">
      <c r="A14767" s="6"/>
    </row>
    <row r="14768" spans="1:1" ht="17" thickTop="1" thickBot="1">
      <c r="A14768" s="6"/>
    </row>
    <row r="14769" spans="1:1" ht="17" thickTop="1" thickBot="1">
      <c r="A14769" s="6"/>
    </row>
    <row r="14770" spans="1:1" ht="17" thickTop="1" thickBot="1">
      <c r="A14770" s="6"/>
    </row>
    <row r="14771" spans="1:1" ht="17" thickTop="1" thickBot="1">
      <c r="A14771" s="6"/>
    </row>
    <row r="14772" spans="1:1" ht="17" thickTop="1" thickBot="1">
      <c r="A14772" s="6"/>
    </row>
    <row r="14773" spans="1:1" ht="17" thickTop="1" thickBot="1">
      <c r="A14773" s="6"/>
    </row>
    <row r="14774" spans="1:1" ht="17" thickTop="1" thickBot="1">
      <c r="A14774" s="6"/>
    </row>
    <row r="14775" spans="1:1" ht="17" thickTop="1" thickBot="1">
      <c r="A14775" s="6"/>
    </row>
    <row r="14776" spans="1:1" ht="17" thickTop="1" thickBot="1">
      <c r="A14776" s="6"/>
    </row>
    <row r="14777" spans="1:1" ht="17" thickTop="1" thickBot="1">
      <c r="A14777" s="6"/>
    </row>
    <row r="14778" spans="1:1" ht="17" thickTop="1" thickBot="1">
      <c r="A14778" s="6"/>
    </row>
    <row r="14779" spans="1:1" ht="17" thickTop="1" thickBot="1">
      <c r="A14779" s="6"/>
    </row>
    <row r="14780" spans="1:1" ht="17" thickTop="1" thickBot="1">
      <c r="A14780" s="6"/>
    </row>
    <row r="14781" spans="1:1" ht="17" thickTop="1" thickBot="1">
      <c r="A14781" s="6"/>
    </row>
    <row r="14782" spans="1:1" ht="17" thickTop="1" thickBot="1">
      <c r="A14782" s="6"/>
    </row>
    <row r="14783" spans="1:1" ht="17" thickTop="1" thickBot="1">
      <c r="A14783" s="6"/>
    </row>
    <row r="14784" spans="1:1" ht="17" thickTop="1" thickBot="1">
      <c r="A14784" s="6"/>
    </row>
    <row r="14785" spans="1:1" ht="17" thickTop="1" thickBot="1">
      <c r="A14785" s="6"/>
    </row>
    <row r="14786" spans="1:1" ht="17" thickTop="1" thickBot="1">
      <c r="A14786" s="6"/>
    </row>
    <row r="14787" spans="1:1" ht="17" thickTop="1" thickBot="1">
      <c r="A14787" s="6"/>
    </row>
    <row r="14788" spans="1:1" ht="17" thickTop="1" thickBot="1">
      <c r="A14788" s="6"/>
    </row>
    <row r="14789" spans="1:1" ht="17" thickTop="1" thickBot="1">
      <c r="A14789" s="6"/>
    </row>
    <row r="14790" spans="1:1" ht="17" thickTop="1" thickBot="1">
      <c r="A14790" s="6"/>
    </row>
    <row r="14791" spans="1:1" ht="17" thickTop="1" thickBot="1">
      <c r="A14791" s="6"/>
    </row>
    <row r="14792" spans="1:1" ht="17" thickTop="1" thickBot="1">
      <c r="A14792" s="6"/>
    </row>
    <row r="14793" spans="1:1" ht="17" thickTop="1" thickBot="1">
      <c r="A14793" s="6"/>
    </row>
    <row r="14794" spans="1:1" ht="17" thickTop="1" thickBot="1">
      <c r="A14794" s="6"/>
    </row>
    <row r="14795" spans="1:1" ht="17" thickTop="1" thickBot="1">
      <c r="A14795" s="6"/>
    </row>
    <row r="14796" spans="1:1" ht="17" thickTop="1" thickBot="1">
      <c r="A14796" s="6"/>
    </row>
    <row r="14797" spans="1:1" ht="17" thickTop="1" thickBot="1">
      <c r="A14797" s="6"/>
    </row>
    <row r="14798" spans="1:1" ht="17" thickTop="1" thickBot="1">
      <c r="A14798" s="6"/>
    </row>
    <row r="14799" spans="1:1" ht="17" thickTop="1" thickBot="1">
      <c r="A14799" s="6"/>
    </row>
    <row r="14800" spans="1:1" ht="17" thickTop="1" thickBot="1">
      <c r="A14800" s="6"/>
    </row>
    <row r="14801" spans="1:1" ht="17" thickTop="1" thickBot="1">
      <c r="A14801" s="6"/>
    </row>
    <row r="14802" spans="1:1" ht="17" thickTop="1" thickBot="1">
      <c r="A14802" s="6"/>
    </row>
    <row r="14803" spans="1:1" ht="17" thickTop="1" thickBot="1">
      <c r="A14803" s="6"/>
    </row>
    <row r="14804" spans="1:1" ht="17" thickTop="1" thickBot="1">
      <c r="A14804" s="6"/>
    </row>
    <row r="14805" spans="1:1" ht="17" thickTop="1" thickBot="1">
      <c r="A14805" s="6"/>
    </row>
    <row r="14806" spans="1:1" ht="17" thickTop="1" thickBot="1">
      <c r="A14806" s="6"/>
    </row>
    <row r="14807" spans="1:1" ht="17" thickTop="1" thickBot="1">
      <c r="A14807" s="6"/>
    </row>
    <row r="14808" spans="1:1" ht="17" thickTop="1" thickBot="1">
      <c r="A14808" s="6"/>
    </row>
    <row r="14809" spans="1:1" ht="17" thickTop="1" thickBot="1">
      <c r="A14809" s="6"/>
    </row>
    <row r="14810" spans="1:1" ht="17" thickTop="1" thickBot="1">
      <c r="A14810" s="6"/>
    </row>
    <row r="14811" spans="1:1" ht="17" thickTop="1" thickBot="1">
      <c r="A14811" s="6"/>
    </row>
    <row r="14812" spans="1:1" ht="17" thickTop="1" thickBot="1">
      <c r="A14812" s="6"/>
    </row>
    <row r="14813" spans="1:1" ht="17" thickTop="1" thickBot="1">
      <c r="A14813" s="6"/>
    </row>
    <row r="14814" spans="1:1" ht="17" thickTop="1" thickBot="1">
      <c r="A14814" s="6"/>
    </row>
    <row r="14815" spans="1:1" ht="17" thickTop="1" thickBot="1">
      <c r="A14815" s="6"/>
    </row>
    <row r="14816" spans="1:1" ht="17" thickTop="1" thickBot="1">
      <c r="A14816" s="6"/>
    </row>
    <row r="14817" spans="1:1" ht="17" thickTop="1" thickBot="1">
      <c r="A14817" s="6"/>
    </row>
    <row r="14818" spans="1:1" ht="17" thickTop="1" thickBot="1">
      <c r="A14818" s="6"/>
    </row>
    <row r="14819" spans="1:1" ht="17" thickTop="1" thickBot="1">
      <c r="A14819" s="6"/>
    </row>
    <row r="14820" spans="1:1" ht="17" thickTop="1" thickBot="1">
      <c r="A14820" s="6"/>
    </row>
    <row r="14821" spans="1:1" ht="17" thickTop="1" thickBot="1">
      <c r="A14821" s="6"/>
    </row>
    <row r="14822" spans="1:1" ht="17" thickTop="1" thickBot="1">
      <c r="A14822" s="6"/>
    </row>
    <row r="14823" spans="1:1" ht="17" thickTop="1" thickBot="1">
      <c r="A14823" s="6"/>
    </row>
    <row r="14824" spans="1:1" ht="17" thickTop="1" thickBot="1">
      <c r="A14824" s="6"/>
    </row>
    <row r="14825" spans="1:1" ht="17" thickTop="1" thickBot="1">
      <c r="A14825" s="6"/>
    </row>
    <row r="14826" spans="1:1" ht="17" thickTop="1" thickBot="1">
      <c r="A14826" s="6"/>
    </row>
    <row r="14827" spans="1:1" ht="17" thickTop="1" thickBot="1">
      <c r="A14827" s="6"/>
    </row>
    <row r="14828" spans="1:1" ht="17" thickTop="1" thickBot="1">
      <c r="A14828" s="6"/>
    </row>
    <row r="14829" spans="1:1" ht="17" thickTop="1" thickBot="1">
      <c r="A14829" s="6"/>
    </row>
    <row r="14830" spans="1:1" ht="17" thickTop="1" thickBot="1">
      <c r="A14830" s="6"/>
    </row>
    <row r="14831" spans="1:1" ht="17" thickTop="1" thickBot="1">
      <c r="A14831" s="6"/>
    </row>
    <row r="14832" spans="1:1" ht="17" thickTop="1" thickBot="1">
      <c r="A14832" s="6"/>
    </row>
    <row r="14833" spans="1:1" ht="17" thickTop="1" thickBot="1">
      <c r="A14833" s="6"/>
    </row>
    <row r="14834" spans="1:1" ht="17" thickTop="1" thickBot="1">
      <c r="A14834" s="6"/>
    </row>
    <row r="14835" spans="1:1" ht="17" thickTop="1" thickBot="1">
      <c r="A14835" s="6"/>
    </row>
    <row r="14836" spans="1:1" ht="17" thickTop="1" thickBot="1">
      <c r="A14836" s="6"/>
    </row>
    <row r="14837" spans="1:1" ht="17" thickTop="1" thickBot="1">
      <c r="A14837" s="6"/>
    </row>
    <row r="14838" spans="1:1" ht="17" thickTop="1" thickBot="1">
      <c r="A14838" s="6"/>
    </row>
    <row r="14839" spans="1:1" ht="17" thickTop="1" thickBot="1">
      <c r="A14839" s="6"/>
    </row>
    <row r="14840" spans="1:1" ht="17" thickTop="1" thickBot="1">
      <c r="A14840" s="6"/>
    </row>
    <row r="14841" spans="1:1" ht="17" thickTop="1" thickBot="1">
      <c r="A14841" s="6"/>
    </row>
    <row r="14842" spans="1:1" ht="17" thickTop="1" thickBot="1">
      <c r="A14842" s="6"/>
    </row>
    <row r="14843" spans="1:1" ht="17" thickTop="1" thickBot="1">
      <c r="A14843" s="6"/>
    </row>
    <row r="14844" spans="1:1" ht="17" thickTop="1" thickBot="1">
      <c r="A14844" s="6"/>
    </row>
    <row r="14845" spans="1:1" ht="17" thickTop="1" thickBot="1">
      <c r="A14845" s="6"/>
    </row>
    <row r="14846" spans="1:1" ht="17" thickTop="1" thickBot="1">
      <c r="A14846" s="6"/>
    </row>
    <row r="14847" spans="1:1" ht="17" thickTop="1" thickBot="1">
      <c r="A14847" s="6"/>
    </row>
    <row r="14848" spans="1:1" ht="17" thickTop="1" thickBot="1">
      <c r="A14848" s="6"/>
    </row>
    <row r="14849" spans="1:1" ht="17" thickTop="1" thickBot="1">
      <c r="A14849" s="6"/>
    </row>
    <row r="14850" spans="1:1" ht="17" thickTop="1" thickBot="1">
      <c r="A14850" s="6"/>
    </row>
    <row r="14851" spans="1:1" ht="17" thickTop="1" thickBot="1">
      <c r="A14851" s="6"/>
    </row>
    <row r="14852" spans="1:1" ht="17" thickTop="1" thickBot="1">
      <c r="A14852" s="6"/>
    </row>
    <row r="14853" spans="1:1" ht="17" thickTop="1" thickBot="1">
      <c r="A14853" s="6"/>
    </row>
    <row r="14854" spans="1:1" ht="17" thickTop="1" thickBot="1">
      <c r="A14854" s="6"/>
    </row>
    <row r="14855" spans="1:1" ht="17" thickTop="1" thickBot="1">
      <c r="A14855" s="6"/>
    </row>
    <row r="14856" spans="1:1" ht="17" thickTop="1" thickBot="1">
      <c r="A14856" s="6"/>
    </row>
    <row r="14857" spans="1:1" ht="17" thickTop="1" thickBot="1">
      <c r="A14857" s="6"/>
    </row>
    <row r="14858" spans="1:1" ht="17" thickTop="1" thickBot="1">
      <c r="A14858" s="6"/>
    </row>
    <row r="14859" spans="1:1" ht="17" thickTop="1" thickBot="1">
      <c r="A14859" s="6"/>
    </row>
    <row r="14860" spans="1:1" ht="17" thickTop="1" thickBot="1">
      <c r="A14860" s="6"/>
    </row>
    <row r="14861" spans="1:1" ht="17" thickTop="1" thickBot="1">
      <c r="A14861" s="6"/>
    </row>
    <row r="14862" spans="1:1" ht="17" thickTop="1" thickBot="1">
      <c r="A14862" s="6"/>
    </row>
    <row r="14863" spans="1:1" ht="17" thickTop="1" thickBot="1">
      <c r="A14863" s="6"/>
    </row>
    <row r="14864" spans="1:1" ht="17" thickTop="1" thickBot="1">
      <c r="A14864" s="6"/>
    </row>
    <row r="14865" spans="1:1" ht="17" thickTop="1" thickBot="1">
      <c r="A14865" s="6"/>
    </row>
    <row r="14866" spans="1:1" ht="17" thickTop="1" thickBot="1">
      <c r="A14866" s="6"/>
    </row>
    <row r="14867" spans="1:1" ht="17" thickTop="1" thickBot="1">
      <c r="A14867" s="6"/>
    </row>
    <row r="14868" spans="1:1" ht="17" thickTop="1" thickBot="1">
      <c r="A14868" s="6"/>
    </row>
    <row r="14869" spans="1:1" ht="17" thickTop="1" thickBot="1">
      <c r="A14869" s="6"/>
    </row>
    <row r="14870" spans="1:1" ht="17" thickTop="1" thickBot="1">
      <c r="A14870" s="6"/>
    </row>
    <row r="14871" spans="1:1" ht="17" thickTop="1" thickBot="1">
      <c r="A14871" s="6"/>
    </row>
    <row r="14872" spans="1:1" ht="17" thickTop="1" thickBot="1">
      <c r="A14872" s="6"/>
    </row>
    <row r="14873" spans="1:1" ht="17" thickTop="1" thickBot="1">
      <c r="A14873" s="6"/>
    </row>
    <row r="14874" spans="1:1" ht="17" thickTop="1" thickBot="1">
      <c r="A14874" s="6"/>
    </row>
    <row r="14875" spans="1:1" ht="17" thickTop="1" thickBot="1">
      <c r="A14875" s="6"/>
    </row>
    <row r="14876" spans="1:1" ht="17" thickTop="1" thickBot="1">
      <c r="A14876" s="6"/>
    </row>
    <row r="14877" spans="1:1" ht="17" thickTop="1" thickBot="1">
      <c r="A14877" s="6"/>
    </row>
    <row r="14878" spans="1:1" ht="17" thickTop="1" thickBot="1">
      <c r="A14878" s="6"/>
    </row>
    <row r="14879" spans="1:1" ht="17" thickTop="1" thickBot="1">
      <c r="A14879" s="6"/>
    </row>
    <row r="14880" spans="1:1" ht="17" thickTop="1" thickBot="1">
      <c r="A14880" s="6"/>
    </row>
    <row r="14881" spans="1:1" ht="17" thickTop="1" thickBot="1">
      <c r="A14881" s="6"/>
    </row>
    <row r="14882" spans="1:1" ht="17" thickTop="1" thickBot="1">
      <c r="A14882" s="6"/>
    </row>
    <row r="14883" spans="1:1" ht="17" thickTop="1" thickBot="1">
      <c r="A14883" s="6"/>
    </row>
    <row r="14884" spans="1:1" ht="17" thickTop="1" thickBot="1">
      <c r="A14884" s="6"/>
    </row>
    <row r="14885" spans="1:1" ht="17" thickTop="1" thickBot="1">
      <c r="A14885" s="6"/>
    </row>
    <row r="14886" spans="1:1" ht="17" thickTop="1" thickBot="1">
      <c r="A14886" s="6"/>
    </row>
    <row r="14887" spans="1:1" ht="17" thickTop="1" thickBot="1">
      <c r="A14887" s="6"/>
    </row>
    <row r="14888" spans="1:1" ht="17" thickTop="1" thickBot="1">
      <c r="A14888" s="6"/>
    </row>
    <row r="14889" spans="1:1" ht="17" thickTop="1" thickBot="1">
      <c r="A14889" s="6"/>
    </row>
    <row r="14890" spans="1:1" ht="17" thickTop="1" thickBot="1">
      <c r="A14890" s="6"/>
    </row>
    <row r="14891" spans="1:1" ht="17" thickTop="1" thickBot="1">
      <c r="A14891" s="6"/>
    </row>
    <row r="14892" spans="1:1" ht="17" thickTop="1" thickBot="1">
      <c r="A14892" s="6"/>
    </row>
    <row r="14893" spans="1:1" ht="17" thickTop="1" thickBot="1">
      <c r="A14893" s="6"/>
    </row>
    <row r="14894" spans="1:1" ht="17" thickTop="1" thickBot="1">
      <c r="A14894" s="6"/>
    </row>
    <row r="14895" spans="1:1" ht="17" thickTop="1" thickBot="1">
      <c r="A14895" s="6"/>
    </row>
    <row r="14896" spans="1:1" ht="17" thickTop="1" thickBot="1">
      <c r="A14896" s="6"/>
    </row>
    <row r="14897" spans="1:1" ht="17" thickTop="1" thickBot="1">
      <c r="A14897" s="6"/>
    </row>
    <row r="14898" spans="1:1" ht="17" thickTop="1" thickBot="1">
      <c r="A14898" s="6"/>
    </row>
    <row r="14899" spans="1:1" ht="17" thickTop="1" thickBot="1">
      <c r="A14899" s="6"/>
    </row>
    <row r="14900" spans="1:1" ht="17" thickTop="1" thickBot="1">
      <c r="A14900" s="6"/>
    </row>
    <row r="14901" spans="1:1" ht="17" thickTop="1" thickBot="1">
      <c r="A14901" s="6"/>
    </row>
    <row r="14902" spans="1:1" ht="17" thickTop="1" thickBot="1">
      <c r="A14902" s="6"/>
    </row>
    <row r="14903" spans="1:1" ht="17" thickTop="1" thickBot="1">
      <c r="A14903" s="6"/>
    </row>
    <row r="14904" spans="1:1" ht="17" thickTop="1" thickBot="1">
      <c r="A14904" s="6"/>
    </row>
    <row r="14905" spans="1:1" ht="17" thickTop="1" thickBot="1">
      <c r="A14905" s="6"/>
    </row>
    <row r="14906" spans="1:1" ht="17" thickTop="1" thickBot="1">
      <c r="A14906" s="6"/>
    </row>
    <row r="14907" spans="1:1" ht="17" thickTop="1" thickBot="1">
      <c r="A14907" s="6"/>
    </row>
    <row r="14908" spans="1:1" ht="17" thickTop="1" thickBot="1">
      <c r="A14908" s="6"/>
    </row>
    <row r="14909" spans="1:1" ht="17" thickTop="1" thickBot="1">
      <c r="A14909" s="6"/>
    </row>
    <row r="14910" spans="1:1" ht="17" thickTop="1" thickBot="1">
      <c r="A14910" s="6"/>
    </row>
    <row r="14911" spans="1:1" ht="17" thickTop="1" thickBot="1">
      <c r="A14911" s="6"/>
    </row>
    <row r="14912" spans="1:1" ht="17" thickTop="1" thickBot="1">
      <c r="A14912" s="6"/>
    </row>
    <row r="14913" spans="1:1" ht="17" thickTop="1" thickBot="1">
      <c r="A14913" s="6"/>
    </row>
    <row r="14914" spans="1:1" ht="17" thickTop="1" thickBot="1">
      <c r="A14914" s="6"/>
    </row>
    <row r="14915" spans="1:1" ht="17" thickTop="1" thickBot="1">
      <c r="A14915" s="6"/>
    </row>
    <row r="14916" spans="1:1" ht="17" thickTop="1" thickBot="1">
      <c r="A14916" s="6"/>
    </row>
    <row r="14917" spans="1:1" ht="17" thickTop="1" thickBot="1">
      <c r="A14917" s="6"/>
    </row>
    <row r="14918" spans="1:1" ht="17" thickTop="1" thickBot="1">
      <c r="A14918" s="6"/>
    </row>
    <row r="14919" spans="1:1" ht="17" thickTop="1" thickBot="1">
      <c r="A14919" s="6"/>
    </row>
    <row r="14920" spans="1:1" ht="17" thickTop="1" thickBot="1">
      <c r="A14920" s="6"/>
    </row>
    <row r="14921" spans="1:1" ht="17" thickTop="1" thickBot="1">
      <c r="A14921" s="6"/>
    </row>
    <row r="14922" spans="1:1" ht="17" thickTop="1" thickBot="1">
      <c r="A14922" s="6"/>
    </row>
    <row r="14923" spans="1:1" ht="17" thickTop="1" thickBot="1">
      <c r="A14923" s="6"/>
    </row>
    <row r="14924" spans="1:1" ht="17" thickTop="1" thickBot="1">
      <c r="A14924" s="6"/>
    </row>
    <row r="14925" spans="1:1" ht="17" thickTop="1" thickBot="1">
      <c r="A14925" s="6"/>
    </row>
    <row r="14926" spans="1:1" ht="17" thickTop="1" thickBot="1">
      <c r="A14926" s="6"/>
    </row>
    <row r="14927" spans="1:1" ht="17" thickTop="1" thickBot="1">
      <c r="A14927" s="6"/>
    </row>
    <row r="14928" spans="1:1" ht="17" thickTop="1" thickBot="1">
      <c r="A14928" s="6"/>
    </row>
    <row r="14929" spans="1:1" ht="17" thickTop="1" thickBot="1">
      <c r="A14929" s="6"/>
    </row>
    <row r="14930" spans="1:1" ht="17" thickTop="1" thickBot="1">
      <c r="A14930" s="6"/>
    </row>
    <row r="14931" spans="1:1" ht="17" thickTop="1" thickBot="1">
      <c r="A14931" s="6"/>
    </row>
    <row r="14932" spans="1:1" ht="17" thickTop="1" thickBot="1">
      <c r="A14932" s="6"/>
    </row>
    <row r="14933" spans="1:1" ht="17" thickTop="1" thickBot="1">
      <c r="A14933" s="6"/>
    </row>
    <row r="14934" spans="1:1" ht="17" thickTop="1" thickBot="1">
      <c r="A14934" s="6"/>
    </row>
    <row r="14935" spans="1:1" ht="17" thickTop="1" thickBot="1">
      <c r="A14935" s="6"/>
    </row>
    <row r="14936" spans="1:1" ht="17" thickTop="1" thickBot="1">
      <c r="A14936" s="6"/>
    </row>
    <row r="14937" spans="1:1" ht="17" thickTop="1" thickBot="1">
      <c r="A14937" s="6"/>
    </row>
    <row r="14938" spans="1:1" ht="17" thickTop="1" thickBot="1">
      <c r="A14938" s="6"/>
    </row>
    <row r="14939" spans="1:1" ht="17" thickTop="1" thickBot="1">
      <c r="A14939" s="6"/>
    </row>
    <row r="14940" spans="1:1" ht="17" thickTop="1" thickBot="1">
      <c r="A14940" s="6"/>
    </row>
    <row r="14941" spans="1:1" ht="17" thickTop="1" thickBot="1">
      <c r="A14941" s="6"/>
    </row>
    <row r="14942" spans="1:1" ht="17" thickTop="1" thickBot="1">
      <c r="A14942" s="6"/>
    </row>
    <row r="14943" spans="1:1" ht="17" thickTop="1" thickBot="1">
      <c r="A14943" s="6"/>
    </row>
    <row r="14944" spans="1:1" ht="17" thickTop="1" thickBot="1">
      <c r="A14944" s="6"/>
    </row>
    <row r="14945" spans="1:1" ht="17" thickTop="1" thickBot="1">
      <c r="A14945" s="6"/>
    </row>
    <row r="14946" spans="1:1" ht="17" thickTop="1" thickBot="1">
      <c r="A14946" s="6"/>
    </row>
    <row r="14947" spans="1:1" ht="17" thickTop="1" thickBot="1">
      <c r="A14947" s="6"/>
    </row>
    <row r="14948" spans="1:1" ht="17" thickTop="1" thickBot="1">
      <c r="A14948" s="6"/>
    </row>
    <row r="14949" spans="1:1" ht="17" thickTop="1" thickBot="1">
      <c r="A14949" s="6"/>
    </row>
    <row r="14950" spans="1:1" ht="17" thickTop="1" thickBot="1">
      <c r="A14950" s="6"/>
    </row>
    <row r="14951" spans="1:1" ht="17" thickTop="1" thickBot="1">
      <c r="A14951" s="6"/>
    </row>
    <row r="14952" spans="1:1" ht="17" thickTop="1" thickBot="1">
      <c r="A14952" s="6"/>
    </row>
    <row r="14953" spans="1:1" ht="17" thickTop="1" thickBot="1">
      <c r="A14953" s="6"/>
    </row>
    <row r="14954" spans="1:1" ht="17" thickTop="1" thickBot="1">
      <c r="A14954" s="6"/>
    </row>
    <row r="14955" spans="1:1" ht="17" thickTop="1" thickBot="1">
      <c r="A14955" s="6"/>
    </row>
    <row r="14956" spans="1:1" ht="17" thickTop="1" thickBot="1">
      <c r="A14956" s="6"/>
    </row>
    <row r="14957" spans="1:1" ht="17" thickTop="1" thickBot="1">
      <c r="A14957" s="6"/>
    </row>
    <row r="14958" spans="1:1" ht="17" thickTop="1" thickBot="1">
      <c r="A14958" s="6"/>
    </row>
    <row r="14959" spans="1:1" ht="17" thickTop="1" thickBot="1">
      <c r="A14959" s="6"/>
    </row>
    <row r="14960" spans="1:1" ht="17" thickTop="1" thickBot="1">
      <c r="A14960" s="6"/>
    </row>
    <row r="14961" spans="1:1" ht="17" thickTop="1" thickBot="1">
      <c r="A14961" s="6"/>
    </row>
    <row r="14962" spans="1:1" ht="17" thickTop="1" thickBot="1">
      <c r="A14962" s="6"/>
    </row>
    <row r="14963" spans="1:1" ht="17" thickTop="1" thickBot="1">
      <c r="A14963" s="6"/>
    </row>
    <row r="14964" spans="1:1" ht="17" thickTop="1" thickBot="1">
      <c r="A14964" s="6"/>
    </row>
    <row r="14965" spans="1:1" ht="17" thickTop="1" thickBot="1">
      <c r="A14965" s="6"/>
    </row>
    <row r="14966" spans="1:1" ht="17" thickTop="1" thickBot="1">
      <c r="A14966" s="6"/>
    </row>
    <row r="14967" spans="1:1" ht="17" thickTop="1" thickBot="1">
      <c r="A14967" s="6"/>
    </row>
    <row r="14968" spans="1:1" ht="17" thickTop="1" thickBot="1">
      <c r="A14968" s="6"/>
    </row>
    <row r="14969" spans="1:1" ht="17" thickTop="1" thickBot="1">
      <c r="A14969" s="6"/>
    </row>
    <row r="14970" spans="1:1" ht="17" thickTop="1" thickBot="1">
      <c r="A14970" s="6"/>
    </row>
    <row r="14971" spans="1:1" ht="17" thickTop="1" thickBot="1">
      <c r="A14971" s="6"/>
    </row>
    <row r="14972" spans="1:1" ht="17" thickTop="1" thickBot="1">
      <c r="A14972" s="6"/>
    </row>
    <row r="14973" spans="1:1" ht="17" thickTop="1" thickBot="1">
      <c r="A14973" s="6"/>
    </row>
    <row r="14974" spans="1:1" ht="17" thickTop="1" thickBot="1">
      <c r="A14974" s="6"/>
    </row>
    <row r="14975" spans="1:1" ht="17" thickTop="1" thickBot="1">
      <c r="A14975" s="6"/>
    </row>
    <row r="14976" spans="1:1" ht="17" thickTop="1" thickBot="1">
      <c r="A14976" s="6"/>
    </row>
    <row r="14977" spans="1:1" ht="17" thickTop="1" thickBot="1">
      <c r="A14977" s="6"/>
    </row>
    <row r="14978" spans="1:1" ht="17" thickTop="1" thickBot="1">
      <c r="A14978" s="6"/>
    </row>
    <row r="14979" spans="1:1" ht="17" thickTop="1" thickBot="1">
      <c r="A14979" s="6"/>
    </row>
    <row r="14980" spans="1:1" ht="17" thickTop="1" thickBot="1">
      <c r="A14980" s="6"/>
    </row>
    <row r="14981" spans="1:1" ht="17" thickTop="1" thickBot="1">
      <c r="A14981" s="6"/>
    </row>
    <row r="14982" spans="1:1" ht="17" thickTop="1" thickBot="1">
      <c r="A14982" s="6"/>
    </row>
    <row r="14983" spans="1:1" ht="17" thickTop="1" thickBot="1">
      <c r="A14983" s="6"/>
    </row>
    <row r="14984" spans="1:1" ht="17" thickTop="1" thickBot="1">
      <c r="A14984" s="6"/>
    </row>
    <row r="14985" spans="1:1" ht="17" thickTop="1" thickBot="1">
      <c r="A14985" s="6"/>
    </row>
    <row r="14986" spans="1:1" ht="17" thickTop="1" thickBot="1">
      <c r="A14986" s="6"/>
    </row>
    <row r="14987" spans="1:1" ht="17" thickTop="1" thickBot="1">
      <c r="A14987" s="6"/>
    </row>
    <row r="14988" spans="1:1" ht="17" thickTop="1" thickBot="1">
      <c r="A14988" s="6"/>
    </row>
    <row r="14989" spans="1:1" ht="17" thickTop="1" thickBot="1">
      <c r="A14989" s="6"/>
    </row>
    <row r="14990" spans="1:1" ht="17" thickTop="1" thickBot="1">
      <c r="A14990" s="6"/>
    </row>
    <row r="14991" spans="1:1" ht="17" thickTop="1" thickBot="1">
      <c r="A14991" s="6"/>
    </row>
    <row r="14992" spans="1:1" ht="17" thickTop="1" thickBot="1">
      <c r="A14992" s="6"/>
    </row>
    <row r="14993" spans="1:1" ht="17" thickTop="1" thickBot="1">
      <c r="A14993" s="6"/>
    </row>
    <row r="14994" spans="1:1" ht="17" thickTop="1" thickBot="1">
      <c r="A14994" s="6"/>
    </row>
    <row r="14995" spans="1:1" ht="17" thickTop="1" thickBot="1">
      <c r="A14995" s="6"/>
    </row>
    <row r="14996" spans="1:1" ht="17" thickTop="1" thickBot="1">
      <c r="A14996" s="6"/>
    </row>
    <row r="14997" spans="1:1" ht="17" thickTop="1" thickBot="1">
      <c r="A14997" s="6"/>
    </row>
    <row r="14998" spans="1:1" ht="17" thickTop="1" thickBot="1">
      <c r="A14998" s="6"/>
    </row>
    <row r="14999" spans="1:1" ht="17" thickTop="1" thickBot="1">
      <c r="A14999" s="6"/>
    </row>
    <row r="15000" spans="1:1" ht="17" thickTop="1" thickBot="1">
      <c r="A15000" s="6"/>
    </row>
    <row r="15001" spans="1:1" ht="17" thickTop="1" thickBot="1">
      <c r="A15001" s="6"/>
    </row>
    <row r="15002" spans="1:1" ht="17" thickTop="1" thickBot="1">
      <c r="A15002" s="6"/>
    </row>
    <row r="15003" spans="1:1" ht="17" thickTop="1" thickBot="1">
      <c r="A15003" s="6"/>
    </row>
    <row r="15004" spans="1:1" ht="17" thickTop="1" thickBot="1">
      <c r="A15004" s="6"/>
    </row>
    <row r="15005" spans="1:1" ht="17" thickTop="1" thickBot="1">
      <c r="A15005" s="6"/>
    </row>
    <row r="15006" spans="1:1" ht="17" thickTop="1" thickBot="1">
      <c r="A15006" s="6"/>
    </row>
    <row r="15007" spans="1:1" ht="17" thickTop="1" thickBot="1">
      <c r="A15007" s="6"/>
    </row>
    <row r="15008" spans="1:1" ht="17" thickTop="1" thickBot="1">
      <c r="A15008" s="6"/>
    </row>
    <row r="15009" spans="1:1" ht="17" thickTop="1" thickBot="1">
      <c r="A15009" s="6"/>
    </row>
    <row r="15010" spans="1:1" ht="17" thickTop="1" thickBot="1">
      <c r="A15010" s="6"/>
    </row>
    <row r="15011" spans="1:1" ht="17" thickTop="1" thickBot="1">
      <c r="A15011" s="6"/>
    </row>
    <row r="15012" spans="1:1" ht="17" thickTop="1" thickBot="1">
      <c r="A15012" s="6"/>
    </row>
    <row r="15013" spans="1:1" ht="17" thickTop="1" thickBot="1">
      <c r="A15013" s="6"/>
    </row>
    <row r="15014" spans="1:1" ht="17" thickTop="1" thickBot="1">
      <c r="A15014" s="6"/>
    </row>
    <row r="15015" spans="1:1" ht="17" thickTop="1" thickBot="1">
      <c r="A15015" s="6"/>
    </row>
    <row r="15016" spans="1:1" ht="17" thickTop="1" thickBot="1">
      <c r="A15016" s="6"/>
    </row>
    <row r="15017" spans="1:1" ht="17" thickTop="1" thickBot="1">
      <c r="A15017" s="6"/>
    </row>
    <row r="15018" spans="1:1" ht="17" thickTop="1" thickBot="1">
      <c r="A15018" s="6"/>
    </row>
    <row r="15019" spans="1:1" ht="17" thickTop="1" thickBot="1">
      <c r="A15019" s="6"/>
    </row>
    <row r="15020" spans="1:1" ht="17" thickTop="1" thickBot="1">
      <c r="A15020" s="6"/>
    </row>
    <row r="15021" spans="1:1" ht="17" thickTop="1" thickBot="1">
      <c r="A15021" s="6"/>
    </row>
    <row r="15022" spans="1:1" ht="17" thickTop="1" thickBot="1">
      <c r="A15022" s="6"/>
    </row>
    <row r="15023" spans="1:1" ht="17" thickTop="1" thickBot="1">
      <c r="A15023" s="6"/>
    </row>
    <row r="15024" spans="1:1" ht="17" thickTop="1" thickBot="1">
      <c r="A15024" s="6"/>
    </row>
    <row r="15025" spans="1:1" ht="17" thickTop="1" thickBot="1">
      <c r="A15025" s="6"/>
    </row>
    <row r="15026" spans="1:1" ht="17" thickTop="1" thickBot="1">
      <c r="A15026" s="6"/>
    </row>
    <row r="15027" spans="1:1" ht="17" thickTop="1" thickBot="1">
      <c r="A15027" s="6"/>
    </row>
    <row r="15028" spans="1:1" ht="17" thickTop="1" thickBot="1">
      <c r="A15028" s="6"/>
    </row>
    <row r="15029" spans="1:1" ht="17" thickTop="1" thickBot="1">
      <c r="A15029" s="6"/>
    </row>
    <row r="15030" spans="1:1" ht="17" thickTop="1" thickBot="1">
      <c r="A15030" s="6"/>
    </row>
    <row r="15031" spans="1:1" ht="17" thickTop="1" thickBot="1">
      <c r="A15031" s="6"/>
    </row>
    <row r="15032" spans="1:1" ht="17" thickTop="1" thickBot="1">
      <c r="A15032" s="6"/>
    </row>
    <row r="15033" spans="1:1" ht="17" thickTop="1" thickBot="1">
      <c r="A15033" s="6"/>
    </row>
    <row r="15034" spans="1:1" ht="17" thickTop="1" thickBot="1">
      <c r="A15034" s="6"/>
    </row>
    <row r="15035" spans="1:1" ht="17" thickTop="1" thickBot="1">
      <c r="A15035" s="6"/>
    </row>
    <row r="15036" spans="1:1" ht="17" thickTop="1" thickBot="1">
      <c r="A15036" s="6"/>
    </row>
    <row r="15037" spans="1:1" ht="17" thickTop="1" thickBot="1">
      <c r="A15037" s="6"/>
    </row>
    <row r="15038" spans="1:1" ht="17" thickTop="1" thickBot="1">
      <c r="A15038" s="6"/>
    </row>
    <row r="15039" spans="1:1" ht="17" thickTop="1" thickBot="1">
      <c r="A15039" s="6"/>
    </row>
    <row r="15040" spans="1:1" ht="17" thickTop="1" thickBot="1">
      <c r="A15040" s="6"/>
    </row>
    <row r="15041" spans="1:1" ht="17" thickTop="1" thickBot="1">
      <c r="A15041" s="6"/>
    </row>
    <row r="15042" spans="1:1" ht="17" thickTop="1" thickBot="1">
      <c r="A15042" s="6"/>
    </row>
    <row r="15043" spans="1:1" ht="17" thickTop="1" thickBot="1">
      <c r="A15043" s="6"/>
    </row>
    <row r="15044" spans="1:1" ht="17" thickTop="1" thickBot="1">
      <c r="A15044" s="6"/>
    </row>
    <row r="15045" spans="1:1" ht="17" thickTop="1" thickBot="1">
      <c r="A15045" s="6"/>
    </row>
    <row r="15046" spans="1:1" ht="17" thickTop="1" thickBot="1">
      <c r="A15046" s="6"/>
    </row>
    <row r="15047" spans="1:1" ht="17" thickTop="1" thickBot="1">
      <c r="A15047" s="6"/>
    </row>
    <row r="15048" spans="1:1" ht="17" thickTop="1" thickBot="1">
      <c r="A15048" s="6"/>
    </row>
    <row r="15049" spans="1:1" ht="17" thickTop="1" thickBot="1">
      <c r="A15049" s="6"/>
    </row>
    <row r="15050" spans="1:1" ht="17" thickTop="1" thickBot="1">
      <c r="A15050" s="6"/>
    </row>
    <row r="15051" spans="1:1" ht="17" thickTop="1" thickBot="1">
      <c r="A15051" s="6"/>
    </row>
    <row r="15052" spans="1:1" ht="17" thickTop="1" thickBot="1">
      <c r="A15052" s="6"/>
    </row>
    <row r="15053" spans="1:1" ht="17" thickTop="1" thickBot="1">
      <c r="A15053" s="6"/>
    </row>
    <row r="15054" spans="1:1" ht="17" thickTop="1" thickBot="1">
      <c r="A15054" s="6"/>
    </row>
    <row r="15055" spans="1:1" ht="17" thickTop="1" thickBot="1">
      <c r="A15055" s="6"/>
    </row>
    <row r="15056" spans="1:1" ht="17" thickTop="1" thickBot="1">
      <c r="A15056" s="6"/>
    </row>
    <row r="15057" spans="1:1" ht="17" thickTop="1" thickBot="1">
      <c r="A15057" s="6"/>
    </row>
    <row r="15058" spans="1:1" ht="17" thickTop="1" thickBot="1">
      <c r="A15058" s="6"/>
    </row>
    <row r="15059" spans="1:1" ht="17" thickTop="1" thickBot="1">
      <c r="A15059" s="6"/>
    </row>
    <row r="15060" spans="1:1" ht="17" thickTop="1" thickBot="1">
      <c r="A15060" s="6"/>
    </row>
    <row r="15061" spans="1:1" ht="17" thickTop="1" thickBot="1">
      <c r="A15061" s="6"/>
    </row>
    <row r="15062" spans="1:1" ht="17" thickTop="1" thickBot="1">
      <c r="A15062" s="6"/>
    </row>
    <row r="15063" spans="1:1" ht="17" thickTop="1" thickBot="1">
      <c r="A15063" s="6"/>
    </row>
    <row r="15064" spans="1:1" ht="17" thickTop="1" thickBot="1">
      <c r="A15064" s="6"/>
    </row>
    <row r="15065" spans="1:1" ht="17" thickTop="1" thickBot="1">
      <c r="A15065" s="6"/>
    </row>
    <row r="15066" spans="1:1" ht="17" thickTop="1" thickBot="1">
      <c r="A15066" s="6"/>
    </row>
    <row r="15067" spans="1:1" ht="17" thickTop="1" thickBot="1">
      <c r="A15067" s="6"/>
    </row>
    <row r="15068" spans="1:1" ht="17" thickTop="1" thickBot="1">
      <c r="A15068" s="6"/>
    </row>
    <row r="15069" spans="1:1" ht="17" thickTop="1" thickBot="1">
      <c r="A15069" s="6"/>
    </row>
    <row r="15070" spans="1:1" ht="17" thickTop="1" thickBot="1">
      <c r="A15070" s="6"/>
    </row>
    <row r="15071" spans="1:1" ht="17" thickTop="1" thickBot="1">
      <c r="A15071" s="6"/>
    </row>
    <row r="15072" spans="1:1" ht="17" thickTop="1" thickBot="1">
      <c r="A15072" s="6"/>
    </row>
    <row r="15073" spans="1:1" ht="17" thickTop="1" thickBot="1">
      <c r="A15073" s="6"/>
    </row>
    <row r="15074" spans="1:1" ht="17" thickTop="1" thickBot="1">
      <c r="A15074" s="6"/>
    </row>
    <row r="15075" spans="1:1" ht="17" thickTop="1" thickBot="1">
      <c r="A15075" s="6"/>
    </row>
    <row r="15076" spans="1:1" ht="17" thickTop="1" thickBot="1">
      <c r="A15076" s="6"/>
    </row>
    <row r="15077" spans="1:1" ht="17" thickTop="1" thickBot="1">
      <c r="A15077" s="6"/>
    </row>
    <row r="15078" spans="1:1" ht="17" thickTop="1" thickBot="1">
      <c r="A15078" s="6"/>
    </row>
    <row r="15079" spans="1:1" ht="17" thickTop="1" thickBot="1">
      <c r="A15079" s="6"/>
    </row>
    <row r="15080" spans="1:1" ht="17" thickTop="1" thickBot="1">
      <c r="A15080" s="6"/>
    </row>
    <row r="15081" spans="1:1" ht="17" thickTop="1" thickBot="1">
      <c r="A15081" s="6"/>
    </row>
    <row r="15082" spans="1:1" ht="17" thickTop="1" thickBot="1">
      <c r="A15082" s="6"/>
    </row>
    <row r="15083" spans="1:1" ht="17" thickTop="1" thickBot="1">
      <c r="A15083" s="6"/>
    </row>
    <row r="15084" spans="1:1" ht="17" thickTop="1" thickBot="1">
      <c r="A15084" s="6"/>
    </row>
    <row r="15085" spans="1:1" ht="17" thickTop="1" thickBot="1">
      <c r="A15085" s="6"/>
    </row>
    <row r="15086" spans="1:1" ht="17" thickTop="1" thickBot="1">
      <c r="A15086" s="6"/>
    </row>
    <row r="15087" spans="1:1" ht="17" thickTop="1" thickBot="1">
      <c r="A15087" s="6"/>
    </row>
    <row r="15088" spans="1:1" ht="17" thickTop="1" thickBot="1">
      <c r="A15088" s="6"/>
    </row>
    <row r="15089" spans="1:1" ht="17" thickTop="1" thickBot="1">
      <c r="A15089" s="6"/>
    </row>
    <row r="15090" spans="1:1" ht="17" thickTop="1" thickBot="1">
      <c r="A15090" s="6"/>
    </row>
    <row r="15091" spans="1:1" ht="17" thickTop="1" thickBot="1">
      <c r="A15091" s="6"/>
    </row>
    <row r="15092" spans="1:1" ht="17" thickTop="1" thickBot="1">
      <c r="A15092" s="6"/>
    </row>
    <row r="15093" spans="1:1" ht="17" thickTop="1" thickBot="1">
      <c r="A15093" s="6"/>
    </row>
    <row r="15094" spans="1:1" ht="17" thickTop="1" thickBot="1">
      <c r="A15094" s="6"/>
    </row>
    <row r="15095" spans="1:1" ht="17" thickTop="1" thickBot="1">
      <c r="A15095" s="6"/>
    </row>
    <row r="15096" spans="1:1" ht="17" thickTop="1" thickBot="1">
      <c r="A15096" s="6"/>
    </row>
    <row r="15097" spans="1:1" ht="17" thickTop="1" thickBot="1">
      <c r="A15097" s="6"/>
    </row>
    <row r="15098" spans="1:1" ht="17" thickTop="1" thickBot="1">
      <c r="A15098" s="6"/>
    </row>
    <row r="15099" spans="1:1" ht="17" thickTop="1" thickBot="1">
      <c r="A15099" s="6"/>
    </row>
    <row r="15100" spans="1:1" ht="17" thickTop="1" thickBot="1">
      <c r="A15100" s="6"/>
    </row>
    <row r="15101" spans="1:1" ht="17" thickTop="1" thickBot="1">
      <c r="A15101" s="6"/>
    </row>
    <row r="15102" spans="1:1" ht="17" thickTop="1" thickBot="1">
      <c r="A15102" s="6"/>
    </row>
    <row r="15103" spans="1:1" ht="17" thickTop="1" thickBot="1">
      <c r="A15103" s="6"/>
    </row>
    <row r="15104" spans="1:1" ht="17" thickTop="1" thickBot="1">
      <c r="A15104" s="6"/>
    </row>
    <row r="15105" spans="1:1" ht="17" thickTop="1" thickBot="1">
      <c r="A15105" s="6"/>
    </row>
    <row r="15106" spans="1:1" ht="17" thickTop="1" thickBot="1">
      <c r="A15106" s="6"/>
    </row>
    <row r="15107" spans="1:1" ht="17" thickTop="1" thickBot="1">
      <c r="A15107" s="6"/>
    </row>
    <row r="15108" spans="1:1" ht="17" thickTop="1" thickBot="1">
      <c r="A15108" s="6"/>
    </row>
    <row r="15109" spans="1:1" ht="17" thickTop="1" thickBot="1">
      <c r="A15109" s="6"/>
    </row>
    <row r="15110" spans="1:1" ht="17" thickTop="1" thickBot="1">
      <c r="A15110" s="6"/>
    </row>
    <row r="15111" spans="1:1" ht="17" thickTop="1" thickBot="1">
      <c r="A15111" s="6"/>
    </row>
    <row r="15112" spans="1:1" ht="17" thickTop="1" thickBot="1">
      <c r="A15112" s="6"/>
    </row>
    <row r="15113" spans="1:1" ht="17" thickTop="1" thickBot="1">
      <c r="A15113" s="6"/>
    </row>
    <row r="15114" spans="1:1" ht="17" thickTop="1" thickBot="1">
      <c r="A15114" s="6"/>
    </row>
    <row r="15115" spans="1:1" ht="17" thickTop="1" thickBot="1">
      <c r="A15115" s="6"/>
    </row>
    <row r="15116" spans="1:1" ht="17" thickTop="1" thickBot="1">
      <c r="A15116" s="6"/>
    </row>
    <row r="15117" spans="1:1" ht="17" thickTop="1" thickBot="1">
      <c r="A15117" s="6"/>
    </row>
    <row r="15118" spans="1:1" ht="17" thickTop="1" thickBot="1">
      <c r="A15118" s="6"/>
    </row>
    <row r="15119" spans="1:1" ht="17" thickTop="1" thickBot="1">
      <c r="A15119" s="6"/>
    </row>
    <row r="15120" spans="1:1" ht="17" thickTop="1" thickBot="1">
      <c r="A15120" s="6"/>
    </row>
    <row r="15121" spans="1:1" ht="17" thickTop="1" thickBot="1">
      <c r="A15121" s="6"/>
    </row>
    <row r="15122" spans="1:1" ht="17" thickTop="1" thickBot="1">
      <c r="A15122" s="6"/>
    </row>
    <row r="15123" spans="1:1" ht="17" thickTop="1" thickBot="1">
      <c r="A15123" s="6"/>
    </row>
    <row r="15124" spans="1:1" ht="17" thickTop="1" thickBot="1">
      <c r="A15124" s="6"/>
    </row>
    <row r="15125" spans="1:1" ht="17" thickTop="1" thickBot="1">
      <c r="A15125" s="6"/>
    </row>
    <row r="15126" spans="1:1" ht="17" thickTop="1" thickBot="1">
      <c r="A15126" s="6"/>
    </row>
    <row r="15127" spans="1:1" ht="17" thickTop="1" thickBot="1">
      <c r="A15127" s="6"/>
    </row>
    <row r="15128" spans="1:1" ht="17" thickTop="1" thickBot="1">
      <c r="A15128" s="6"/>
    </row>
    <row r="15129" spans="1:1" ht="17" thickTop="1" thickBot="1">
      <c r="A15129" s="6"/>
    </row>
    <row r="15130" spans="1:1" ht="17" thickTop="1" thickBot="1">
      <c r="A15130" s="6"/>
    </row>
    <row r="15131" spans="1:1" ht="17" thickTop="1" thickBot="1">
      <c r="A15131" s="6"/>
    </row>
    <row r="15132" spans="1:1" ht="17" thickTop="1" thickBot="1">
      <c r="A15132" s="6"/>
    </row>
    <row r="15133" spans="1:1" ht="17" thickTop="1" thickBot="1">
      <c r="A15133" s="6"/>
    </row>
    <row r="15134" spans="1:1" ht="17" thickTop="1" thickBot="1">
      <c r="A15134" s="6"/>
    </row>
    <row r="15135" spans="1:1" ht="17" thickTop="1" thickBot="1">
      <c r="A15135" s="6"/>
    </row>
    <row r="15136" spans="1:1" ht="17" thickTop="1" thickBot="1">
      <c r="A15136" s="6"/>
    </row>
    <row r="15137" spans="1:1" ht="17" thickTop="1" thickBot="1">
      <c r="A15137" s="6"/>
    </row>
    <row r="15138" spans="1:1" ht="17" thickTop="1" thickBot="1">
      <c r="A15138" s="6"/>
    </row>
    <row r="15139" spans="1:1" ht="17" thickTop="1" thickBot="1">
      <c r="A15139" s="6"/>
    </row>
    <row r="15140" spans="1:1" ht="17" thickTop="1" thickBot="1">
      <c r="A15140" s="6"/>
    </row>
    <row r="15141" spans="1:1" ht="17" thickTop="1" thickBot="1">
      <c r="A15141" s="6"/>
    </row>
    <row r="15142" spans="1:1" ht="17" thickTop="1" thickBot="1">
      <c r="A15142" s="6"/>
    </row>
    <row r="15143" spans="1:1" ht="17" thickTop="1" thickBot="1">
      <c r="A15143" s="6"/>
    </row>
    <row r="15144" spans="1:1" ht="17" thickTop="1" thickBot="1">
      <c r="A15144" s="6"/>
    </row>
    <row r="15145" spans="1:1" ht="17" thickTop="1" thickBot="1">
      <c r="A15145" s="6"/>
    </row>
    <row r="15146" spans="1:1" ht="17" thickTop="1" thickBot="1">
      <c r="A15146" s="6"/>
    </row>
    <row r="15147" spans="1:1" ht="17" thickTop="1" thickBot="1">
      <c r="A15147" s="6"/>
    </row>
    <row r="15148" spans="1:1" ht="17" thickTop="1" thickBot="1">
      <c r="A15148" s="6"/>
    </row>
    <row r="15149" spans="1:1" ht="17" thickTop="1" thickBot="1">
      <c r="A15149" s="6"/>
    </row>
    <row r="15150" spans="1:1" ht="17" thickTop="1" thickBot="1">
      <c r="A15150" s="6"/>
    </row>
    <row r="15151" spans="1:1" ht="17" thickTop="1" thickBot="1">
      <c r="A15151" s="6"/>
    </row>
    <row r="15152" spans="1:1" ht="17" thickTop="1" thickBot="1">
      <c r="A15152" s="6"/>
    </row>
    <row r="15153" spans="1:1" ht="17" thickTop="1" thickBot="1">
      <c r="A15153" s="6"/>
    </row>
    <row r="15154" spans="1:1" ht="17" thickTop="1" thickBot="1">
      <c r="A15154" s="6"/>
    </row>
    <row r="15155" spans="1:1" ht="17" thickTop="1" thickBot="1">
      <c r="A15155" s="6"/>
    </row>
    <row r="15156" spans="1:1" ht="17" thickTop="1" thickBot="1">
      <c r="A15156" s="6"/>
    </row>
    <row r="15157" spans="1:1" ht="17" thickTop="1" thickBot="1">
      <c r="A15157" s="6"/>
    </row>
    <row r="15158" spans="1:1" ht="17" thickTop="1" thickBot="1">
      <c r="A15158" s="6"/>
    </row>
    <row r="15159" spans="1:1" ht="17" thickTop="1" thickBot="1">
      <c r="A15159" s="6"/>
    </row>
    <row r="15160" spans="1:1" ht="17" thickTop="1" thickBot="1">
      <c r="A15160" s="6"/>
    </row>
    <row r="15161" spans="1:1" ht="17" thickTop="1" thickBot="1">
      <c r="A15161" s="6"/>
    </row>
    <row r="15162" spans="1:1" ht="17" thickTop="1" thickBot="1">
      <c r="A15162" s="6"/>
    </row>
    <row r="15163" spans="1:1" ht="17" thickTop="1" thickBot="1">
      <c r="A15163" s="6"/>
    </row>
    <row r="15164" spans="1:1" ht="17" thickTop="1" thickBot="1">
      <c r="A15164" s="6"/>
    </row>
    <row r="15165" spans="1:1" ht="17" thickTop="1" thickBot="1">
      <c r="A15165" s="6"/>
    </row>
    <row r="15166" spans="1:1" ht="17" thickTop="1" thickBot="1">
      <c r="A15166" s="6"/>
    </row>
    <row r="15167" spans="1:1" ht="17" thickTop="1" thickBot="1">
      <c r="A15167" s="6"/>
    </row>
    <row r="15168" spans="1:1" ht="17" thickTop="1" thickBot="1">
      <c r="A15168" s="6"/>
    </row>
    <row r="15169" spans="1:1" ht="17" thickTop="1" thickBot="1">
      <c r="A15169" s="6"/>
    </row>
    <row r="15170" spans="1:1" ht="17" thickTop="1" thickBot="1">
      <c r="A15170" s="6"/>
    </row>
    <row r="15171" spans="1:1" ht="17" thickTop="1" thickBot="1">
      <c r="A15171" s="6"/>
    </row>
    <row r="15172" spans="1:1" ht="17" thickTop="1" thickBot="1">
      <c r="A15172" s="6"/>
    </row>
    <row r="15173" spans="1:1" ht="17" thickTop="1" thickBot="1">
      <c r="A15173" s="6"/>
    </row>
    <row r="15174" spans="1:1" ht="17" thickTop="1" thickBot="1">
      <c r="A15174" s="6"/>
    </row>
    <row r="15175" spans="1:1" ht="17" thickTop="1" thickBot="1">
      <c r="A15175" s="6"/>
    </row>
    <row r="15176" spans="1:1" ht="17" thickTop="1" thickBot="1">
      <c r="A15176" s="6"/>
    </row>
    <row r="15177" spans="1:1" ht="17" thickTop="1" thickBot="1">
      <c r="A15177" s="6"/>
    </row>
    <row r="15178" spans="1:1" ht="17" thickTop="1" thickBot="1">
      <c r="A15178" s="6"/>
    </row>
    <row r="15179" spans="1:1" ht="17" thickTop="1" thickBot="1">
      <c r="A15179" s="6"/>
    </row>
    <row r="15180" spans="1:1" ht="17" thickTop="1" thickBot="1">
      <c r="A15180" s="6"/>
    </row>
    <row r="15181" spans="1:1" ht="17" thickTop="1" thickBot="1">
      <c r="A15181" s="6"/>
    </row>
    <row r="15182" spans="1:1" ht="17" thickTop="1" thickBot="1">
      <c r="A15182" s="6"/>
    </row>
    <row r="15183" spans="1:1" ht="17" thickTop="1" thickBot="1">
      <c r="A15183" s="6"/>
    </row>
    <row r="15184" spans="1:1" ht="17" thickTop="1" thickBot="1">
      <c r="A15184" s="6"/>
    </row>
    <row r="15185" spans="1:1" ht="17" thickTop="1" thickBot="1">
      <c r="A15185" s="6"/>
    </row>
    <row r="15186" spans="1:1" ht="17" thickTop="1" thickBot="1">
      <c r="A15186" s="6"/>
    </row>
    <row r="15187" spans="1:1" ht="17" thickTop="1" thickBot="1">
      <c r="A15187" s="6"/>
    </row>
    <row r="15188" spans="1:1" ht="17" thickTop="1" thickBot="1">
      <c r="A15188" s="6"/>
    </row>
    <row r="15189" spans="1:1" ht="17" thickTop="1" thickBot="1">
      <c r="A15189" s="6"/>
    </row>
    <row r="15190" spans="1:1" ht="17" thickTop="1" thickBot="1">
      <c r="A15190" s="6"/>
    </row>
    <row r="15191" spans="1:1" ht="17" thickTop="1" thickBot="1">
      <c r="A15191" s="6"/>
    </row>
    <row r="15192" spans="1:1" ht="17" thickTop="1" thickBot="1">
      <c r="A15192" s="6"/>
    </row>
    <row r="15193" spans="1:1" ht="17" thickTop="1" thickBot="1">
      <c r="A15193" s="6"/>
    </row>
    <row r="15194" spans="1:1" ht="17" thickTop="1" thickBot="1">
      <c r="A15194" s="6"/>
    </row>
    <row r="15195" spans="1:1" ht="17" thickTop="1" thickBot="1">
      <c r="A15195" s="6"/>
    </row>
    <row r="15196" spans="1:1" ht="17" thickTop="1" thickBot="1">
      <c r="A15196" s="6"/>
    </row>
    <row r="15197" spans="1:1" ht="17" thickTop="1" thickBot="1">
      <c r="A15197" s="6"/>
    </row>
    <row r="15198" spans="1:1" ht="17" thickTop="1" thickBot="1">
      <c r="A15198" s="6"/>
    </row>
    <row r="15199" spans="1:1" ht="17" thickTop="1" thickBot="1">
      <c r="A15199" s="6"/>
    </row>
    <row r="15200" spans="1:1" ht="17" thickTop="1" thickBot="1">
      <c r="A15200" s="6"/>
    </row>
    <row r="15201" spans="1:1" ht="17" thickTop="1" thickBot="1">
      <c r="A15201" s="6"/>
    </row>
    <row r="15202" spans="1:1" ht="17" thickTop="1" thickBot="1">
      <c r="A15202" s="6"/>
    </row>
    <row r="15203" spans="1:1" ht="17" thickTop="1" thickBot="1">
      <c r="A15203" s="6"/>
    </row>
    <row r="15204" spans="1:1" ht="17" thickTop="1" thickBot="1">
      <c r="A15204" s="6"/>
    </row>
    <row r="15205" spans="1:1" ht="17" thickTop="1" thickBot="1">
      <c r="A15205" s="6"/>
    </row>
    <row r="15206" spans="1:1" ht="17" thickTop="1" thickBot="1">
      <c r="A15206" s="6"/>
    </row>
    <row r="15207" spans="1:1" ht="17" thickTop="1" thickBot="1">
      <c r="A15207" s="6"/>
    </row>
    <row r="15208" spans="1:1" ht="17" thickTop="1" thickBot="1">
      <c r="A15208" s="6"/>
    </row>
    <row r="15209" spans="1:1" ht="17" thickTop="1" thickBot="1">
      <c r="A15209" s="6"/>
    </row>
    <row r="15210" spans="1:1" ht="17" thickTop="1" thickBot="1">
      <c r="A15210" s="6"/>
    </row>
    <row r="15211" spans="1:1" ht="17" thickTop="1" thickBot="1">
      <c r="A15211" s="6"/>
    </row>
    <row r="15212" spans="1:1" ht="17" thickTop="1" thickBot="1">
      <c r="A15212" s="6"/>
    </row>
    <row r="15213" spans="1:1" ht="17" thickTop="1" thickBot="1">
      <c r="A15213" s="6"/>
    </row>
    <row r="15214" spans="1:1" ht="17" thickTop="1" thickBot="1">
      <c r="A15214" s="6"/>
    </row>
    <row r="15215" spans="1:1" ht="17" thickTop="1" thickBot="1">
      <c r="A15215" s="6"/>
    </row>
    <row r="15216" spans="1:1" ht="17" thickTop="1" thickBot="1">
      <c r="A15216" s="6"/>
    </row>
    <row r="15217" spans="1:1" ht="17" thickTop="1" thickBot="1">
      <c r="A15217" s="6"/>
    </row>
    <row r="15218" spans="1:1" ht="17" thickTop="1" thickBot="1">
      <c r="A15218" s="6"/>
    </row>
    <row r="15219" spans="1:1" ht="17" thickTop="1" thickBot="1">
      <c r="A15219" s="6"/>
    </row>
    <row r="15220" spans="1:1" ht="17" thickTop="1" thickBot="1">
      <c r="A15220" s="6"/>
    </row>
    <row r="15221" spans="1:1" ht="17" thickTop="1" thickBot="1">
      <c r="A15221" s="6"/>
    </row>
    <row r="15222" spans="1:1" ht="17" thickTop="1" thickBot="1">
      <c r="A15222" s="6"/>
    </row>
    <row r="15223" spans="1:1" ht="17" thickTop="1" thickBot="1">
      <c r="A15223" s="6"/>
    </row>
    <row r="15224" spans="1:1" ht="17" thickTop="1" thickBot="1">
      <c r="A15224" s="6"/>
    </row>
    <row r="15225" spans="1:1" ht="17" thickTop="1" thickBot="1">
      <c r="A15225" s="6"/>
    </row>
    <row r="15226" spans="1:1" ht="17" thickTop="1" thickBot="1">
      <c r="A15226" s="6"/>
    </row>
    <row r="15227" spans="1:1" ht="17" thickTop="1" thickBot="1">
      <c r="A15227" s="6"/>
    </row>
    <row r="15228" spans="1:1" ht="17" thickTop="1" thickBot="1">
      <c r="A15228" s="6"/>
    </row>
    <row r="15229" spans="1:1" ht="17" thickTop="1" thickBot="1">
      <c r="A15229" s="6"/>
    </row>
    <row r="15230" spans="1:1" ht="17" thickTop="1" thickBot="1">
      <c r="A15230" s="6"/>
    </row>
    <row r="15231" spans="1:1" ht="17" thickTop="1" thickBot="1">
      <c r="A15231" s="6"/>
    </row>
    <row r="15232" spans="1:1" ht="17" thickTop="1" thickBot="1">
      <c r="A15232" s="6"/>
    </row>
    <row r="15233" spans="1:1" ht="17" thickTop="1" thickBot="1">
      <c r="A15233" s="6"/>
    </row>
    <row r="15234" spans="1:1" ht="17" thickTop="1" thickBot="1">
      <c r="A15234" s="6"/>
    </row>
    <row r="15235" spans="1:1" ht="17" thickTop="1" thickBot="1">
      <c r="A15235" s="6"/>
    </row>
    <row r="15236" spans="1:1" ht="17" thickTop="1" thickBot="1">
      <c r="A15236" s="6"/>
    </row>
    <row r="15237" spans="1:1" ht="17" thickTop="1" thickBot="1">
      <c r="A15237" s="6"/>
    </row>
    <row r="15238" spans="1:1" ht="17" thickTop="1" thickBot="1">
      <c r="A15238" s="6"/>
    </row>
    <row r="15239" spans="1:1" ht="17" thickTop="1" thickBot="1">
      <c r="A15239" s="6"/>
    </row>
    <row r="15240" spans="1:1" ht="17" thickTop="1" thickBot="1">
      <c r="A15240" s="6"/>
    </row>
    <row r="15241" spans="1:1" ht="17" thickTop="1" thickBot="1">
      <c r="A15241" s="6"/>
    </row>
    <row r="15242" spans="1:1" ht="17" thickTop="1" thickBot="1">
      <c r="A15242" s="6"/>
    </row>
    <row r="15243" spans="1:1" ht="17" thickTop="1" thickBot="1">
      <c r="A15243" s="6"/>
    </row>
    <row r="15244" spans="1:1" ht="17" thickTop="1" thickBot="1">
      <c r="A15244" s="6"/>
    </row>
    <row r="15245" spans="1:1" ht="17" thickTop="1" thickBot="1">
      <c r="A15245" s="6"/>
    </row>
    <row r="15246" spans="1:1" ht="17" thickTop="1" thickBot="1">
      <c r="A15246" s="6"/>
    </row>
    <row r="15247" spans="1:1" ht="17" thickTop="1" thickBot="1">
      <c r="A15247" s="6"/>
    </row>
    <row r="15248" spans="1:1" ht="17" thickTop="1" thickBot="1">
      <c r="A15248" s="6"/>
    </row>
    <row r="15249" spans="1:1" ht="17" thickTop="1" thickBot="1">
      <c r="A15249" s="6"/>
    </row>
    <row r="15250" spans="1:1" ht="17" thickTop="1" thickBot="1">
      <c r="A15250" s="6"/>
    </row>
    <row r="15251" spans="1:1" ht="17" thickTop="1" thickBot="1">
      <c r="A15251" s="6"/>
    </row>
    <row r="15252" spans="1:1" ht="17" thickTop="1" thickBot="1">
      <c r="A15252" s="6"/>
    </row>
    <row r="15253" spans="1:1" ht="17" thickTop="1" thickBot="1">
      <c r="A15253" s="6"/>
    </row>
    <row r="15254" spans="1:1" ht="17" thickTop="1" thickBot="1">
      <c r="A15254" s="6"/>
    </row>
    <row r="15255" spans="1:1" ht="17" thickTop="1" thickBot="1">
      <c r="A15255" s="6"/>
    </row>
    <row r="15256" spans="1:1" ht="17" thickTop="1" thickBot="1">
      <c r="A15256" s="6"/>
    </row>
    <row r="15257" spans="1:1" ht="17" thickTop="1" thickBot="1">
      <c r="A15257" s="6"/>
    </row>
    <row r="15258" spans="1:1" ht="17" thickTop="1" thickBot="1">
      <c r="A15258" s="6"/>
    </row>
    <row r="15259" spans="1:1" ht="17" thickTop="1" thickBot="1">
      <c r="A15259" s="6"/>
    </row>
    <row r="15260" spans="1:1" ht="17" thickTop="1" thickBot="1">
      <c r="A15260" s="6"/>
    </row>
    <row r="15261" spans="1:1" ht="17" thickTop="1" thickBot="1">
      <c r="A15261" s="6"/>
    </row>
    <row r="15262" spans="1:1" ht="17" thickTop="1" thickBot="1">
      <c r="A15262" s="6"/>
    </row>
    <row r="15263" spans="1:1" ht="17" thickTop="1" thickBot="1">
      <c r="A15263" s="6"/>
    </row>
    <row r="15264" spans="1:1" ht="17" thickTop="1" thickBot="1">
      <c r="A15264" s="6"/>
    </row>
    <row r="15265" spans="1:1" ht="17" thickTop="1" thickBot="1">
      <c r="A15265" s="6"/>
    </row>
    <row r="15266" spans="1:1" ht="17" thickTop="1" thickBot="1">
      <c r="A15266" s="6"/>
    </row>
    <row r="15267" spans="1:1" ht="17" thickTop="1" thickBot="1">
      <c r="A15267" s="6"/>
    </row>
    <row r="15268" spans="1:1" ht="17" thickTop="1" thickBot="1">
      <c r="A15268" s="6"/>
    </row>
    <row r="15269" spans="1:1" ht="17" thickTop="1" thickBot="1">
      <c r="A15269" s="6"/>
    </row>
    <row r="15270" spans="1:1" ht="17" thickTop="1" thickBot="1">
      <c r="A15270" s="6"/>
    </row>
    <row r="15271" spans="1:1" ht="17" thickTop="1" thickBot="1">
      <c r="A15271" s="6"/>
    </row>
    <row r="15272" spans="1:1" ht="17" thickTop="1" thickBot="1">
      <c r="A15272" s="6"/>
    </row>
    <row r="15273" spans="1:1" ht="17" thickTop="1" thickBot="1">
      <c r="A15273" s="6"/>
    </row>
    <row r="15274" spans="1:1" ht="17" thickTop="1" thickBot="1">
      <c r="A15274" s="6"/>
    </row>
    <row r="15275" spans="1:1" ht="17" thickTop="1" thickBot="1">
      <c r="A15275" s="6"/>
    </row>
    <row r="15276" spans="1:1" ht="17" thickTop="1" thickBot="1">
      <c r="A15276" s="6"/>
    </row>
    <row r="15277" spans="1:1" ht="17" thickTop="1" thickBot="1">
      <c r="A15277" s="6"/>
    </row>
    <row r="15278" spans="1:1" ht="17" thickTop="1" thickBot="1">
      <c r="A15278" s="6"/>
    </row>
    <row r="15279" spans="1:1" ht="17" thickTop="1" thickBot="1">
      <c r="A15279" s="6"/>
    </row>
    <row r="15280" spans="1:1" ht="17" thickTop="1" thickBot="1">
      <c r="A15280" s="6"/>
    </row>
    <row r="15281" spans="1:1" ht="17" thickTop="1" thickBot="1">
      <c r="A15281" s="6"/>
    </row>
    <row r="15282" spans="1:1" ht="17" thickTop="1" thickBot="1">
      <c r="A15282" s="6"/>
    </row>
    <row r="15283" spans="1:1" ht="17" thickTop="1" thickBot="1">
      <c r="A15283" s="6"/>
    </row>
    <row r="15284" spans="1:1" ht="17" thickTop="1" thickBot="1">
      <c r="A15284" s="6"/>
    </row>
    <row r="15285" spans="1:1" ht="17" thickTop="1" thickBot="1">
      <c r="A15285" s="6"/>
    </row>
    <row r="15286" spans="1:1" ht="17" thickTop="1" thickBot="1">
      <c r="A15286" s="6"/>
    </row>
    <row r="15287" spans="1:1" ht="17" thickTop="1" thickBot="1">
      <c r="A15287" s="6"/>
    </row>
    <row r="15288" spans="1:1" ht="17" thickTop="1" thickBot="1">
      <c r="A15288" s="6"/>
    </row>
    <row r="15289" spans="1:1" ht="17" thickTop="1" thickBot="1">
      <c r="A15289" s="6"/>
    </row>
    <row r="15290" spans="1:1" ht="17" thickTop="1" thickBot="1">
      <c r="A15290" s="6"/>
    </row>
    <row r="15291" spans="1:1" ht="17" thickTop="1" thickBot="1">
      <c r="A15291" s="6"/>
    </row>
    <row r="15292" spans="1:1" ht="17" thickTop="1" thickBot="1">
      <c r="A15292" s="6"/>
    </row>
    <row r="15293" spans="1:1" ht="17" thickTop="1" thickBot="1">
      <c r="A15293" s="6"/>
    </row>
    <row r="15294" spans="1:1" ht="17" thickTop="1" thickBot="1">
      <c r="A15294" s="6"/>
    </row>
    <row r="15295" spans="1:1" ht="17" thickTop="1" thickBot="1">
      <c r="A15295" s="6"/>
    </row>
    <row r="15296" spans="1:1" ht="17" thickTop="1" thickBot="1">
      <c r="A15296" s="6"/>
    </row>
    <row r="15297" spans="1:1" ht="17" thickTop="1" thickBot="1">
      <c r="A15297" s="6"/>
    </row>
    <row r="15298" spans="1:1" ht="17" thickTop="1" thickBot="1">
      <c r="A15298" s="6"/>
    </row>
    <row r="15299" spans="1:1" ht="17" thickTop="1" thickBot="1">
      <c r="A15299" s="6"/>
    </row>
    <row r="15300" spans="1:1" ht="17" thickTop="1" thickBot="1">
      <c r="A15300" s="6"/>
    </row>
    <row r="15301" spans="1:1" ht="17" thickTop="1" thickBot="1">
      <c r="A15301" s="6"/>
    </row>
    <row r="15302" spans="1:1" ht="17" thickTop="1" thickBot="1">
      <c r="A15302" s="6"/>
    </row>
    <row r="15303" spans="1:1" ht="17" thickTop="1" thickBot="1">
      <c r="A15303" s="6"/>
    </row>
    <row r="15304" spans="1:1" ht="17" thickTop="1" thickBot="1">
      <c r="A15304" s="6"/>
    </row>
    <row r="15305" spans="1:1" ht="17" thickTop="1" thickBot="1">
      <c r="A15305" s="6"/>
    </row>
    <row r="15306" spans="1:1" ht="17" thickTop="1" thickBot="1">
      <c r="A15306" s="6"/>
    </row>
    <row r="15307" spans="1:1" ht="17" thickTop="1" thickBot="1">
      <c r="A15307" s="6"/>
    </row>
    <row r="15308" spans="1:1" ht="17" thickTop="1" thickBot="1">
      <c r="A15308" s="6"/>
    </row>
    <row r="15309" spans="1:1" ht="17" thickTop="1" thickBot="1">
      <c r="A15309" s="6"/>
    </row>
    <row r="15310" spans="1:1" ht="17" thickTop="1" thickBot="1">
      <c r="A15310" s="6"/>
    </row>
    <row r="15311" spans="1:1" ht="17" thickTop="1" thickBot="1">
      <c r="A15311" s="6"/>
    </row>
    <row r="15312" spans="1:1" ht="17" thickTop="1" thickBot="1">
      <c r="A15312" s="6"/>
    </row>
    <row r="15313" spans="1:1" ht="17" thickTop="1" thickBot="1">
      <c r="A15313" s="6"/>
    </row>
    <row r="15314" spans="1:1" ht="17" thickTop="1" thickBot="1">
      <c r="A15314" s="6"/>
    </row>
    <row r="15315" spans="1:1" ht="17" thickTop="1" thickBot="1">
      <c r="A15315" s="6"/>
    </row>
    <row r="15316" spans="1:1" ht="17" thickTop="1" thickBot="1">
      <c r="A15316" s="6"/>
    </row>
    <row r="15317" spans="1:1" ht="17" thickTop="1" thickBot="1">
      <c r="A15317" s="6"/>
    </row>
    <row r="15318" spans="1:1" ht="17" thickTop="1" thickBot="1">
      <c r="A15318" s="6"/>
    </row>
    <row r="15319" spans="1:1" ht="17" thickTop="1" thickBot="1">
      <c r="A15319" s="6"/>
    </row>
    <row r="15320" spans="1:1" ht="17" thickTop="1" thickBot="1">
      <c r="A15320" s="6"/>
    </row>
    <row r="15321" spans="1:1" ht="17" thickTop="1" thickBot="1">
      <c r="A15321" s="6"/>
    </row>
    <row r="15322" spans="1:1" ht="17" thickTop="1" thickBot="1">
      <c r="A15322" s="6"/>
    </row>
    <row r="15323" spans="1:1" ht="17" thickTop="1" thickBot="1">
      <c r="A15323" s="6"/>
    </row>
    <row r="15324" spans="1:1" ht="17" thickTop="1" thickBot="1">
      <c r="A15324" s="6"/>
    </row>
    <row r="15325" spans="1:1" ht="17" thickTop="1" thickBot="1">
      <c r="A15325" s="6"/>
    </row>
    <row r="15326" spans="1:1" ht="17" thickTop="1" thickBot="1">
      <c r="A15326" s="6"/>
    </row>
    <row r="15327" spans="1:1" ht="17" thickTop="1" thickBot="1">
      <c r="A15327" s="6"/>
    </row>
    <row r="15328" spans="1:1" ht="17" thickTop="1" thickBot="1">
      <c r="A15328" s="6"/>
    </row>
    <row r="15329" spans="1:1" ht="17" thickTop="1" thickBot="1">
      <c r="A15329" s="6"/>
    </row>
    <row r="15330" spans="1:1" ht="17" thickTop="1" thickBot="1">
      <c r="A15330" s="6"/>
    </row>
    <row r="15331" spans="1:1" ht="17" thickTop="1" thickBot="1">
      <c r="A15331" s="6"/>
    </row>
    <row r="15332" spans="1:1" ht="17" thickTop="1" thickBot="1">
      <c r="A15332" s="6"/>
    </row>
    <row r="15333" spans="1:1" ht="17" thickTop="1" thickBot="1">
      <c r="A15333" s="6"/>
    </row>
    <row r="15334" spans="1:1" ht="17" thickTop="1" thickBot="1">
      <c r="A15334" s="6"/>
    </row>
    <row r="15335" spans="1:1" ht="17" thickTop="1" thickBot="1">
      <c r="A15335" s="6"/>
    </row>
    <row r="15336" spans="1:1" ht="17" thickTop="1" thickBot="1">
      <c r="A15336" s="6"/>
    </row>
    <row r="15337" spans="1:1" ht="17" thickTop="1" thickBot="1">
      <c r="A15337" s="6"/>
    </row>
    <row r="15338" spans="1:1" ht="17" thickTop="1" thickBot="1">
      <c r="A15338" s="6"/>
    </row>
    <row r="15339" spans="1:1" ht="17" thickTop="1" thickBot="1">
      <c r="A15339" s="6"/>
    </row>
    <row r="15340" spans="1:1" ht="17" thickTop="1" thickBot="1">
      <c r="A15340" s="6"/>
    </row>
    <row r="15341" spans="1:1" ht="17" thickTop="1" thickBot="1">
      <c r="A15341" s="6"/>
    </row>
    <row r="15342" spans="1:1" ht="17" thickTop="1" thickBot="1">
      <c r="A15342" s="6"/>
    </row>
    <row r="15343" spans="1:1" ht="17" thickTop="1" thickBot="1">
      <c r="A15343" s="6"/>
    </row>
    <row r="15344" spans="1:1" ht="17" thickTop="1" thickBot="1">
      <c r="A15344" s="6"/>
    </row>
    <row r="15345" spans="1:1" ht="17" thickTop="1" thickBot="1">
      <c r="A15345" s="6"/>
    </row>
    <row r="15346" spans="1:1" ht="17" thickTop="1" thickBot="1">
      <c r="A15346" s="6"/>
    </row>
    <row r="15347" spans="1:1" ht="17" thickTop="1" thickBot="1">
      <c r="A15347" s="6"/>
    </row>
    <row r="15348" spans="1:1" ht="17" thickTop="1" thickBot="1">
      <c r="A15348" s="6"/>
    </row>
    <row r="15349" spans="1:1" ht="17" thickTop="1" thickBot="1">
      <c r="A15349" s="6"/>
    </row>
    <row r="15350" spans="1:1" ht="17" thickTop="1" thickBot="1">
      <c r="A15350" s="6"/>
    </row>
    <row r="15351" spans="1:1" ht="17" thickTop="1" thickBot="1">
      <c r="A15351" s="6"/>
    </row>
    <row r="15352" spans="1:1" ht="17" thickTop="1" thickBot="1">
      <c r="A15352" s="6"/>
    </row>
    <row r="15353" spans="1:1" ht="17" thickTop="1" thickBot="1">
      <c r="A15353" s="6"/>
    </row>
    <row r="15354" spans="1:1" ht="17" thickTop="1" thickBot="1">
      <c r="A15354" s="6"/>
    </row>
    <row r="15355" spans="1:1" ht="17" thickTop="1" thickBot="1">
      <c r="A15355" s="6"/>
    </row>
    <row r="15356" spans="1:1" ht="17" thickTop="1" thickBot="1">
      <c r="A15356" s="6"/>
    </row>
    <row r="15357" spans="1:1" ht="17" thickTop="1" thickBot="1">
      <c r="A15357" s="6"/>
    </row>
    <row r="15358" spans="1:1" ht="17" thickTop="1" thickBot="1">
      <c r="A15358" s="6"/>
    </row>
    <row r="15359" spans="1:1" ht="17" thickTop="1" thickBot="1">
      <c r="A15359" s="6"/>
    </row>
    <row r="15360" spans="1:1" ht="17" thickTop="1" thickBot="1">
      <c r="A15360" s="6"/>
    </row>
    <row r="15361" spans="1:1" ht="17" thickTop="1" thickBot="1">
      <c r="A15361" s="6"/>
    </row>
    <row r="15362" spans="1:1" ht="17" thickTop="1" thickBot="1">
      <c r="A15362" s="6"/>
    </row>
    <row r="15363" spans="1:1" ht="17" thickTop="1" thickBot="1">
      <c r="A15363" s="6"/>
    </row>
    <row r="15364" spans="1:1" ht="17" thickTop="1" thickBot="1">
      <c r="A15364" s="6"/>
    </row>
    <row r="15365" spans="1:1" ht="17" thickTop="1" thickBot="1">
      <c r="A15365" s="6"/>
    </row>
    <row r="15366" spans="1:1" ht="17" thickTop="1" thickBot="1">
      <c r="A15366" s="6"/>
    </row>
    <row r="15367" spans="1:1" ht="17" thickTop="1" thickBot="1">
      <c r="A15367" s="6"/>
    </row>
    <row r="15368" spans="1:1" ht="17" thickTop="1" thickBot="1">
      <c r="A15368" s="6"/>
    </row>
    <row r="15369" spans="1:1" ht="17" thickTop="1" thickBot="1">
      <c r="A15369" s="6"/>
    </row>
    <row r="15370" spans="1:1" ht="17" thickTop="1" thickBot="1">
      <c r="A15370" s="6"/>
    </row>
    <row r="15371" spans="1:1" ht="17" thickTop="1" thickBot="1">
      <c r="A15371" s="6"/>
    </row>
    <row r="15372" spans="1:1" ht="17" thickTop="1" thickBot="1">
      <c r="A15372" s="6"/>
    </row>
    <row r="15373" spans="1:1" ht="17" thickTop="1" thickBot="1">
      <c r="A15373" s="6"/>
    </row>
    <row r="15374" spans="1:1" ht="17" thickTop="1" thickBot="1">
      <c r="A15374" s="6"/>
    </row>
    <row r="15375" spans="1:1" ht="17" thickTop="1" thickBot="1">
      <c r="A15375" s="6"/>
    </row>
    <row r="15376" spans="1:1" ht="17" thickTop="1" thickBot="1">
      <c r="A15376" s="6"/>
    </row>
    <row r="15377" spans="1:1" ht="17" thickTop="1" thickBot="1">
      <c r="A15377" s="6"/>
    </row>
    <row r="15378" spans="1:1" ht="17" thickTop="1" thickBot="1">
      <c r="A15378" s="6"/>
    </row>
    <row r="15379" spans="1:1" ht="17" thickTop="1" thickBot="1">
      <c r="A15379" s="6"/>
    </row>
    <row r="15380" spans="1:1" ht="17" thickTop="1" thickBot="1">
      <c r="A15380" s="6"/>
    </row>
    <row r="15381" spans="1:1" ht="17" thickTop="1" thickBot="1">
      <c r="A15381" s="6"/>
    </row>
    <row r="15382" spans="1:1" ht="17" thickTop="1" thickBot="1">
      <c r="A15382" s="6"/>
    </row>
    <row r="15383" spans="1:1" ht="17" thickTop="1" thickBot="1">
      <c r="A15383" s="6"/>
    </row>
    <row r="15384" spans="1:1" ht="17" thickTop="1" thickBot="1">
      <c r="A15384" s="6"/>
    </row>
    <row r="15385" spans="1:1" ht="17" thickTop="1" thickBot="1">
      <c r="A15385" s="6"/>
    </row>
    <row r="15386" spans="1:1" ht="17" thickTop="1" thickBot="1">
      <c r="A15386" s="6"/>
    </row>
    <row r="15387" spans="1:1" ht="17" thickTop="1" thickBot="1">
      <c r="A15387" s="6"/>
    </row>
    <row r="15388" spans="1:1" ht="17" thickTop="1" thickBot="1">
      <c r="A15388" s="6"/>
    </row>
    <row r="15389" spans="1:1" ht="17" thickTop="1" thickBot="1">
      <c r="A15389" s="6"/>
    </row>
    <row r="15390" spans="1:1" ht="17" thickTop="1" thickBot="1">
      <c r="A15390" s="6"/>
    </row>
    <row r="15391" spans="1:1" ht="17" thickTop="1" thickBot="1">
      <c r="A15391" s="6"/>
    </row>
    <row r="15392" spans="1:1" ht="17" thickTop="1" thickBot="1">
      <c r="A15392" s="6"/>
    </row>
    <row r="15393" spans="1:1" ht="17" thickTop="1" thickBot="1">
      <c r="A15393" s="6"/>
    </row>
    <row r="15394" spans="1:1" ht="17" thickTop="1" thickBot="1">
      <c r="A15394" s="6"/>
    </row>
    <row r="15395" spans="1:1" ht="17" thickTop="1" thickBot="1">
      <c r="A15395" s="6"/>
    </row>
    <row r="15396" spans="1:1" ht="17" thickTop="1" thickBot="1">
      <c r="A15396" s="6"/>
    </row>
    <row r="15397" spans="1:1" ht="17" thickTop="1" thickBot="1">
      <c r="A15397" s="6"/>
    </row>
    <row r="15398" spans="1:1" ht="17" thickTop="1" thickBot="1">
      <c r="A15398" s="6"/>
    </row>
    <row r="15399" spans="1:1" ht="17" thickTop="1" thickBot="1">
      <c r="A15399" s="6"/>
    </row>
    <row r="15400" spans="1:1" ht="17" thickTop="1" thickBot="1">
      <c r="A15400" s="6"/>
    </row>
    <row r="15401" spans="1:1" ht="17" thickTop="1" thickBot="1">
      <c r="A15401" s="6"/>
    </row>
    <row r="15402" spans="1:1" ht="17" thickTop="1" thickBot="1">
      <c r="A15402" s="6"/>
    </row>
    <row r="15403" spans="1:1" ht="17" thickTop="1" thickBot="1">
      <c r="A15403" s="6"/>
    </row>
    <row r="15404" spans="1:1" ht="17" thickTop="1" thickBot="1">
      <c r="A15404" s="6"/>
    </row>
    <row r="15405" spans="1:1" ht="17" thickTop="1" thickBot="1">
      <c r="A15405" s="6"/>
    </row>
    <row r="15406" spans="1:1" ht="17" thickTop="1" thickBot="1">
      <c r="A15406" s="6"/>
    </row>
    <row r="15407" spans="1:1" ht="17" thickTop="1" thickBot="1">
      <c r="A15407" s="6"/>
    </row>
    <row r="15408" spans="1:1" ht="17" thickTop="1" thickBot="1">
      <c r="A15408" s="6"/>
    </row>
    <row r="15409" spans="1:1" ht="17" thickTop="1" thickBot="1">
      <c r="A15409" s="6"/>
    </row>
    <row r="15410" spans="1:1" ht="17" thickTop="1" thickBot="1">
      <c r="A15410" s="6"/>
    </row>
    <row r="15411" spans="1:1" ht="17" thickTop="1" thickBot="1">
      <c r="A15411" s="6"/>
    </row>
    <row r="15412" spans="1:1" ht="17" thickTop="1" thickBot="1">
      <c r="A15412" s="6"/>
    </row>
    <row r="15413" spans="1:1" ht="17" thickTop="1" thickBot="1">
      <c r="A15413" s="6"/>
    </row>
    <row r="15414" spans="1:1" ht="17" thickTop="1" thickBot="1">
      <c r="A15414" s="6"/>
    </row>
    <row r="15415" spans="1:1" ht="17" thickTop="1" thickBot="1">
      <c r="A15415" s="6"/>
    </row>
    <row r="15416" spans="1:1" ht="17" thickTop="1" thickBot="1">
      <c r="A15416" s="6"/>
    </row>
    <row r="15417" spans="1:1" ht="17" thickTop="1" thickBot="1">
      <c r="A15417" s="6"/>
    </row>
    <row r="15418" spans="1:1" ht="17" thickTop="1" thickBot="1">
      <c r="A15418" s="6"/>
    </row>
    <row r="15419" spans="1:1" ht="17" thickTop="1" thickBot="1">
      <c r="A15419" s="6"/>
    </row>
    <row r="15420" spans="1:1" ht="17" thickTop="1" thickBot="1">
      <c r="A15420" s="6"/>
    </row>
    <row r="15421" spans="1:1" ht="17" thickTop="1" thickBot="1">
      <c r="A15421" s="6"/>
    </row>
    <row r="15422" spans="1:1" ht="17" thickTop="1" thickBot="1">
      <c r="A15422" s="6"/>
    </row>
    <row r="15423" spans="1:1" ht="17" thickTop="1" thickBot="1">
      <c r="A15423" s="6"/>
    </row>
    <row r="15424" spans="1:1" ht="17" thickTop="1" thickBot="1">
      <c r="A15424" s="6"/>
    </row>
    <row r="15425" spans="1:1" ht="17" thickTop="1" thickBot="1">
      <c r="A15425" s="6"/>
    </row>
    <row r="15426" spans="1:1" ht="17" thickTop="1" thickBot="1">
      <c r="A15426" s="6"/>
    </row>
    <row r="15427" spans="1:1" ht="17" thickTop="1" thickBot="1">
      <c r="A15427" s="6"/>
    </row>
    <row r="15428" spans="1:1" ht="17" thickTop="1" thickBot="1">
      <c r="A15428" s="6"/>
    </row>
    <row r="15429" spans="1:1" ht="17" thickTop="1" thickBot="1">
      <c r="A15429" s="6"/>
    </row>
    <row r="15430" spans="1:1" ht="17" thickTop="1" thickBot="1">
      <c r="A15430" s="6"/>
    </row>
    <row r="15431" spans="1:1" ht="17" thickTop="1" thickBot="1">
      <c r="A15431" s="6"/>
    </row>
    <row r="15432" spans="1:1" ht="17" thickTop="1" thickBot="1">
      <c r="A15432" s="6"/>
    </row>
    <row r="15433" spans="1:1" ht="17" thickTop="1" thickBot="1">
      <c r="A15433" s="6"/>
    </row>
    <row r="15434" spans="1:1" ht="17" thickTop="1" thickBot="1">
      <c r="A15434" s="6"/>
    </row>
    <row r="15435" spans="1:1" ht="17" thickTop="1" thickBot="1">
      <c r="A15435" s="6"/>
    </row>
    <row r="15436" spans="1:1" ht="17" thickTop="1" thickBot="1">
      <c r="A15436" s="6"/>
    </row>
    <row r="15437" spans="1:1" ht="17" thickTop="1" thickBot="1">
      <c r="A15437" s="6"/>
    </row>
    <row r="15438" spans="1:1" ht="17" thickTop="1" thickBot="1">
      <c r="A15438" s="6"/>
    </row>
    <row r="15439" spans="1:1" ht="17" thickTop="1" thickBot="1">
      <c r="A15439" s="6"/>
    </row>
    <row r="15440" spans="1:1" ht="17" thickTop="1" thickBot="1">
      <c r="A15440" s="6"/>
    </row>
    <row r="15441" spans="1:1" ht="17" thickTop="1" thickBot="1">
      <c r="A15441" s="6"/>
    </row>
    <row r="15442" spans="1:1" ht="17" thickTop="1" thickBot="1">
      <c r="A15442" s="6"/>
    </row>
    <row r="15443" spans="1:1" ht="17" thickTop="1" thickBot="1">
      <c r="A15443" s="6"/>
    </row>
    <row r="15444" spans="1:1" ht="17" thickTop="1" thickBot="1">
      <c r="A15444" s="6"/>
    </row>
    <row r="15445" spans="1:1" ht="17" thickTop="1" thickBot="1">
      <c r="A15445" s="6"/>
    </row>
    <row r="15446" spans="1:1" ht="17" thickTop="1" thickBot="1">
      <c r="A15446" s="6"/>
    </row>
    <row r="15447" spans="1:1" ht="17" thickTop="1" thickBot="1">
      <c r="A15447" s="6"/>
    </row>
    <row r="15448" spans="1:1" ht="17" thickTop="1" thickBot="1">
      <c r="A15448" s="6"/>
    </row>
    <row r="15449" spans="1:1" ht="17" thickTop="1" thickBot="1">
      <c r="A15449" s="6"/>
    </row>
    <row r="15450" spans="1:1" ht="17" thickTop="1" thickBot="1">
      <c r="A15450" s="6"/>
    </row>
    <row r="15451" spans="1:1" ht="17" thickTop="1" thickBot="1">
      <c r="A15451" s="6"/>
    </row>
    <row r="15452" spans="1:1" ht="17" thickTop="1" thickBot="1">
      <c r="A15452" s="6"/>
    </row>
    <row r="15453" spans="1:1" ht="17" thickTop="1" thickBot="1">
      <c r="A15453" s="6"/>
    </row>
    <row r="15454" spans="1:1" ht="17" thickTop="1" thickBot="1">
      <c r="A15454" s="6"/>
    </row>
    <row r="15455" spans="1:1" ht="17" thickTop="1" thickBot="1">
      <c r="A15455" s="6"/>
    </row>
    <row r="15456" spans="1:1" ht="17" thickTop="1" thickBot="1">
      <c r="A15456" s="6"/>
    </row>
    <row r="15457" spans="1:1" ht="17" thickTop="1" thickBot="1">
      <c r="A15457" s="6"/>
    </row>
    <row r="15458" spans="1:1" ht="17" thickTop="1" thickBot="1">
      <c r="A15458" s="6"/>
    </row>
    <row r="15459" spans="1:1" ht="17" thickTop="1" thickBot="1">
      <c r="A15459" s="6"/>
    </row>
    <row r="15460" spans="1:1" ht="17" thickTop="1" thickBot="1">
      <c r="A15460" s="6"/>
    </row>
    <row r="15461" spans="1:1" ht="17" thickTop="1" thickBot="1">
      <c r="A15461" s="6"/>
    </row>
    <row r="15462" spans="1:1" ht="17" thickTop="1" thickBot="1">
      <c r="A15462" s="6"/>
    </row>
    <row r="15463" spans="1:1" ht="17" thickTop="1" thickBot="1">
      <c r="A15463" s="6"/>
    </row>
    <row r="15464" spans="1:1" ht="17" thickTop="1" thickBot="1">
      <c r="A15464" s="6"/>
    </row>
    <row r="15465" spans="1:1" ht="17" thickTop="1" thickBot="1">
      <c r="A15465" s="6"/>
    </row>
    <row r="15466" spans="1:1" ht="17" thickTop="1" thickBot="1">
      <c r="A15466" s="6"/>
    </row>
    <row r="15467" spans="1:1" ht="17" thickTop="1" thickBot="1">
      <c r="A15467" s="6"/>
    </row>
    <row r="15468" spans="1:1" ht="17" thickTop="1" thickBot="1">
      <c r="A15468" s="6"/>
    </row>
    <row r="15469" spans="1:1" ht="17" thickTop="1" thickBot="1">
      <c r="A15469" s="6"/>
    </row>
    <row r="15470" spans="1:1" ht="17" thickTop="1" thickBot="1">
      <c r="A15470" s="6"/>
    </row>
    <row r="15471" spans="1:1" ht="17" thickTop="1" thickBot="1">
      <c r="A15471" s="6"/>
    </row>
    <row r="15472" spans="1:1" ht="17" thickTop="1" thickBot="1">
      <c r="A15472" s="6"/>
    </row>
    <row r="15473" spans="1:1" ht="17" thickTop="1" thickBot="1">
      <c r="A15473" s="6"/>
    </row>
    <row r="15474" spans="1:1" ht="17" thickTop="1" thickBot="1">
      <c r="A15474" s="6"/>
    </row>
    <row r="15475" spans="1:1" ht="17" thickTop="1" thickBot="1">
      <c r="A15475" s="6"/>
    </row>
    <row r="15476" spans="1:1" ht="17" thickTop="1" thickBot="1">
      <c r="A15476" s="6"/>
    </row>
    <row r="15477" spans="1:1" ht="17" thickTop="1" thickBot="1">
      <c r="A15477" s="6"/>
    </row>
    <row r="15478" spans="1:1" ht="17" thickTop="1" thickBot="1">
      <c r="A15478" s="6"/>
    </row>
    <row r="15479" spans="1:1" ht="17" thickTop="1" thickBot="1">
      <c r="A15479" s="6"/>
    </row>
    <row r="15480" spans="1:1" ht="17" thickTop="1" thickBot="1">
      <c r="A15480" s="6"/>
    </row>
    <row r="15481" spans="1:1" ht="17" thickTop="1" thickBot="1">
      <c r="A15481" s="6"/>
    </row>
    <row r="15482" spans="1:1" ht="17" thickTop="1" thickBot="1">
      <c r="A15482" s="6"/>
    </row>
    <row r="15483" spans="1:1" ht="17" thickTop="1" thickBot="1">
      <c r="A15483" s="6"/>
    </row>
    <row r="15484" spans="1:1" ht="17" thickTop="1" thickBot="1">
      <c r="A15484" s="6"/>
    </row>
    <row r="15485" spans="1:1" ht="17" thickTop="1" thickBot="1">
      <c r="A15485" s="6"/>
    </row>
    <row r="15486" spans="1:1" ht="17" thickTop="1" thickBot="1">
      <c r="A15486" s="6"/>
    </row>
    <row r="15487" spans="1:1" ht="17" thickTop="1" thickBot="1">
      <c r="A15487" s="6"/>
    </row>
    <row r="15488" spans="1:1" ht="17" thickTop="1" thickBot="1">
      <c r="A15488" s="6"/>
    </row>
    <row r="15489" spans="1:1" ht="17" thickTop="1" thickBot="1">
      <c r="A15489" s="6"/>
    </row>
    <row r="15490" spans="1:1" ht="17" thickTop="1" thickBot="1">
      <c r="A15490" s="6"/>
    </row>
    <row r="15491" spans="1:1" ht="17" thickTop="1" thickBot="1">
      <c r="A15491" s="6"/>
    </row>
    <row r="15492" spans="1:1" ht="17" thickTop="1" thickBot="1">
      <c r="A15492" s="6"/>
    </row>
    <row r="15493" spans="1:1" ht="17" thickTop="1" thickBot="1">
      <c r="A15493" s="6"/>
    </row>
    <row r="15494" spans="1:1" ht="17" thickTop="1" thickBot="1">
      <c r="A15494" s="6"/>
    </row>
    <row r="15495" spans="1:1" ht="17" thickTop="1" thickBot="1">
      <c r="A15495" s="6"/>
    </row>
    <row r="15496" spans="1:1" ht="17" thickTop="1" thickBot="1">
      <c r="A15496" s="6"/>
    </row>
    <row r="15497" spans="1:1" ht="17" thickTop="1" thickBot="1">
      <c r="A15497" s="6"/>
    </row>
    <row r="15498" spans="1:1" ht="17" thickTop="1" thickBot="1">
      <c r="A15498" s="6"/>
    </row>
    <row r="15499" spans="1:1" ht="17" thickTop="1" thickBot="1">
      <c r="A15499" s="6"/>
    </row>
    <row r="15500" spans="1:1" ht="17" thickTop="1" thickBot="1">
      <c r="A15500" s="6"/>
    </row>
    <row r="15501" spans="1:1" ht="17" thickTop="1" thickBot="1">
      <c r="A15501" s="6"/>
    </row>
    <row r="15502" spans="1:1" ht="17" thickTop="1" thickBot="1">
      <c r="A15502" s="6"/>
    </row>
    <row r="15503" spans="1:1" ht="17" thickTop="1" thickBot="1">
      <c r="A15503" s="6"/>
    </row>
    <row r="15504" spans="1:1" ht="17" thickTop="1" thickBot="1">
      <c r="A15504" s="6"/>
    </row>
    <row r="15505" spans="1:1" ht="17" thickTop="1" thickBot="1">
      <c r="A15505" s="6"/>
    </row>
    <row r="15506" spans="1:1" ht="17" thickTop="1" thickBot="1">
      <c r="A15506" s="6"/>
    </row>
    <row r="15507" spans="1:1" ht="17" thickTop="1" thickBot="1">
      <c r="A15507" s="6"/>
    </row>
    <row r="15508" spans="1:1" ht="17" thickTop="1" thickBot="1">
      <c r="A15508" s="6"/>
    </row>
    <row r="15509" spans="1:1" ht="17" thickTop="1" thickBot="1">
      <c r="A15509" s="6"/>
    </row>
    <row r="15510" spans="1:1" ht="17" thickTop="1" thickBot="1">
      <c r="A15510" s="6"/>
    </row>
    <row r="15511" spans="1:1" ht="17" thickTop="1" thickBot="1">
      <c r="A15511" s="6"/>
    </row>
    <row r="15512" spans="1:1" ht="17" thickTop="1" thickBot="1">
      <c r="A15512" s="6"/>
    </row>
    <row r="15513" spans="1:1" ht="17" thickTop="1" thickBot="1">
      <c r="A15513" s="6"/>
    </row>
    <row r="15514" spans="1:1" ht="17" thickTop="1" thickBot="1">
      <c r="A15514" s="6"/>
    </row>
    <row r="15515" spans="1:1" ht="17" thickTop="1" thickBot="1">
      <c r="A15515" s="6"/>
    </row>
    <row r="15516" spans="1:1" ht="17" thickTop="1" thickBot="1">
      <c r="A15516" s="6"/>
    </row>
    <row r="15517" spans="1:1" ht="17" thickTop="1" thickBot="1">
      <c r="A15517" s="6"/>
    </row>
    <row r="15518" spans="1:1" ht="17" thickTop="1" thickBot="1">
      <c r="A15518" s="6"/>
    </row>
    <row r="15519" spans="1:1" ht="17" thickTop="1" thickBot="1">
      <c r="A15519" s="6"/>
    </row>
    <row r="15520" spans="1:1" ht="17" thickTop="1" thickBot="1">
      <c r="A15520" s="6"/>
    </row>
    <row r="15521" spans="1:1" ht="17" thickTop="1" thickBot="1">
      <c r="A15521" s="6"/>
    </row>
    <row r="15522" spans="1:1" ht="17" thickTop="1" thickBot="1">
      <c r="A15522" s="6"/>
    </row>
    <row r="15523" spans="1:1" ht="17" thickTop="1" thickBot="1">
      <c r="A15523" s="6"/>
    </row>
    <row r="15524" spans="1:1" ht="17" thickTop="1" thickBot="1">
      <c r="A15524" s="6"/>
    </row>
    <row r="15525" spans="1:1" ht="17" thickTop="1" thickBot="1">
      <c r="A15525" s="6"/>
    </row>
    <row r="15526" spans="1:1" ht="17" thickTop="1" thickBot="1">
      <c r="A15526" s="6"/>
    </row>
    <row r="15527" spans="1:1" ht="17" thickTop="1" thickBot="1">
      <c r="A15527" s="6"/>
    </row>
    <row r="15528" spans="1:1" ht="17" thickTop="1" thickBot="1">
      <c r="A15528" s="6"/>
    </row>
    <row r="15529" spans="1:1" ht="17" thickTop="1" thickBot="1">
      <c r="A15529" s="6"/>
    </row>
    <row r="15530" spans="1:1" ht="17" thickTop="1" thickBot="1">
      <c r="A15530" s="6"/>
    </row>
    <row r="15531" spans="1:1" ht="17" thickTop="1" thickBot="1">
      <c r="A15531" s="6"/>
    </row>
    <row r="15532" spans="1:1" ht="17" thickTop="1" thickBot="1">
      <c r="A15532" s="6"/>
    </row>
    <row r="15533" spans="1:1" ht="17" thickTop="1" thickBot="1">
      <c r="A15533" s="6"/>
    </row>
    <row r="15534" spans="1:1" ht="17" thickTop="1" thickBot="1">
      <c r="A15534" s="6"/>
    </row>
    <row r="15535" spans="1:1" ht="17" thickTop="1" thickBot="1">
      <c r="A15535" s="6"/>
    </row>
    <row r="15536" spans="1:1" ht="17" thickTop="1" thickBot="1">
      <c r="A15536" s="6"/>
    </row>
    <row r="15537" spans="1:1" ht="17" thickTop="1" thickBot="1">
      <c r="A15537" s="6"/>
    </row>
    <row r="15538" spans="1:1" ht="17" thickTop="1" thickBot="1">
      <c r="A15538" s="6"/>
    </row>
    <row r="15539" spans="1:1" ht="17" thickTop="1" thickBot="1">
      <c r="A15539" s="6"/>
    </row>
    <row r="15540" spans="1:1" ht="17" thickTop="1" thickBot="1">
      <c r="A15540" s="6"/>
    </row>
    <row r="15541" spans="1:1" ht="17" thickTop="1" thickBot="1">
      <c r="A15541" s="6"/>
    </row>
    <row r="15542" spans="1:1" ht="17" thickTop="1" thickBot="1">
      <c r="A15542" s="6"/>
    </row>
    <row r="15543" spans="1:1" ht="17" thickTop="1" thickBot="1">
      <c r="A15543" s="6"/>
    </row>
    <row r="15544" spans="1:1" ht="17" thickTop="1" thickBot="1">
      <c r="A15544" s="6"/>
    </row>
    <row r="15545" spans="1:1" ht="17" thickTop="1" thickBot="1">
      <c r="A15545" s="6"/>
    </row>
    <row r="15546" spans="1:1" ht="17" thickTop="1" thickBot="1">
      <c r="A15546" s="6"/>
    </row>
    <row r="15547" spans="1:1" ht="17" thickTop="1" thickBot="1">
      <c r="A15547" s="6"/>
    </row>
    <row r="15548" spans="1:1" ht="17" thickTop="1" thickBot="1">
      <c r="A15548" s="6"/>
    </row>
    <row r="15549" spans="1:1" ht="17" thickTop="1" thickBot="1">
      <c r="A15549" s="6"/>
    </row>
    <row r="15550" spans="1:1" ht="17" thickTop="1" thickBot="1">
      <c r="A15550" s="6"/>
    </row>
    <row r="15551" spans="1:1" ht="17" thickTop="1" thickBot="1">
      <c r="A15551" s="6"/>
    </row>
    <row r="15552" spans="1:1" ht="17" thickTop="1" thickBot="1">
      <c r="A15552" s="6"/>
    </row>
    <row r="15553" spans="1:1" ht="17" thickTop="1" thickBot="1">
      <c r="A15553" s="6"/>
    </row>
    <row r="15554" spans="1:1" ht="17" thickTop="1" thickBot="1">
      <c r="A15554" s="6"/>
    </row>
    <row r="15555" spans="1:1" ht="17" thickTop="1" thickBot="1">
      <c r="A15555" s="6"/>
    </row>
    <row r="15556" spans="1:1" ht="17" thickTop="1" thickBot="1">
      <c r="A15556" s="6"/>
    </row>
    <row r="15557" spans="1:1" ht="17" thickTop="1" thickBot="1">
      <c r="A15557" s="6"/>
    </row>
    <row r="15558" spans="1:1" ht="17" thickTop="1" thickBot="1">
      <c r="A15558" s="6"/>
    </row>
    <row r="15559" spans="1:1" ht="17" thickTop="1" thickBot="1">
      <c r="A15559" s="6"/>
    </row>
    <row r="15560" spans="1:1" ht="17" thickTop="1" thickBot="1">
      <c r="A15560" s="6"/>
    </row>
    <row r="15561" spans="1:1" ht="17" thickTop="1" thickBot="1">
      <c r="A15561" s="6"/>
    </row>
    <row r="15562" spans="1:1" ht="17" thickTop="1" thickBot="1">
      <c r="A15562" s="6"/>
    </row>
    <row r="15563" spans="1:1" ht="17" thickTop="1" thickBot="1">
      <c r="A15563" s="6"/>
    </row>
    <row r="15564" spans="1:1" ht="17" thickTop="1" thickBot="1">
      <c r="A15564" s="6"/>
    </row>
    <row r="15565" spans="1:1" ht="17" thickTop="1" thickBot="1">
      <c r="A15565" s="6"/>
    </row>
    <row r="15566" spans="1:1" ht="17" thickTop="1" thickBot="1">
      <c r="A15566" s="6"/>
    </row>
    <row r="15567" spans="1:1" ht="17" thickTop="1" thickBot="1">
      <c r="A15567" s="6"/>
    </row>
    <row r="15568" spans="1:1" ht="17" thickTop="1" thickBot="1">
      <c r="A15568" s="6"/>
    </row>
    <row r="15569" spans="1:1" ht="17" thickTop="1" thickBot="1">
      <c r="A15569" s="6"/>
    </row>
    <row r="15570" spans="1:1" ht="17" thickTop="1" thickBot="1">
      <c r="A15570" s="6"/>
    </row>
    <row r="15571" spans="1:1" ht="17" thickTop="1" thickBot="1">
      <c r="A15571" s="6"/>
    </row>
    <row r="15572" spans="1:1" ht="17" thickTop="1" thickBot="1">
      <c r="A15572" s="6"/>
    </row>
    <row r="15573" spans="1:1" ht="17" thickTop="1" thickBot="1">
      <c r="A15573" s="6"/>
    </row>
    <row r="15574" spans="1:1" ht="17" thickTop="1" thickBot="1">
      <c r="A15574" s="6"/>
    </row>
    <row r="15575" spans="1:1" ht="17" thickTop="1" thickBot="1">
      <c r="A15575" s="6"/>
    </row>
    <row r="15576" spans="1:1" ht="17" thickTop="1" thickBot="1">
      <c r="A15576" s="6"/>
    </row>
    <row r="15577" spans="1:1" ht="17" thickTop="1" thickBot="1">
      <c r="A15577" s="6"/>
    </row>
    <row r="15578" spans="1:1" ht="17" thickTop="1" thickBot="1">
      <c r="A15578" s="6"/>
    </row>
    <row r="15579" spans="1:1" ht="17" thickTop="1" thickBot="1">
      <c r="A15579" s="6"/>
    </row>
    <row r="15580" spans="1:1" ht="17" thickTop="1" thickBot="1">
      <c r="A15580" s="6"/>
    </row>
    <row r="15581" spans="1:1" ht="17" thickTop="1" thickBot="1">
      <c r="A15581" s="6"/>
    </row>
    <row r="15582" spans="1:1" ht="17" thickTop="1" thickBot="1">
      <c r="A15582" s="6"/>
    </row>
    <row r="15583" spans="1:1" ht="17" thickTop="1" thickBot="1">
      <c r="A15583" s="6"/>
    </row>
    <row r="15584" spans="1:1" ht="17" thickTop="1" thickBot="1">
      <c r="A15584" s="6"/>
    </row>
    <row r="15585" spans="1:1" ht="17" thickTop="1" thickBot="1">
      <c r="A15585" s="6"/>
    </row>
    <row r="15586" spans="1:1" ht="17" thickTop="1" thickBot="1">
      <c r="A15586" s="6"/>
    </row>
    <row r="15587" spans="1:1" ht="17" thickTop="1" thickBot="1">
      <c r="A15587" s="6"/>
    </row>
    <row r="15588" spans="1:1" ht="17" thickTop="1" thickBot="1">
      <c r="A15588" s="6"/>
    </row>
    <row r="15589" spans="1:1" ht="17" thickTop="1" thickBot="1">
      <c r="A15589" s="6"/>
    </row>
    <row r="15590" spans="1:1" ht="17" thickTop="1" thickBot="1">
      <c r="A15590" s="6"/>
    </row>
    <row r="15591" spans="1:1" ht="17" thickTop="1" thickBot="1">
      <c r="A15591" s="6"/>
    </row>
    <row r="15592" spans="1:1" ht="17" thickTop="1" thickBot="1">
      <c r="A15592" s="6"/>
    </row>
    <row r="15593" spans="1:1" ht="17" thickTop="1" thickBot="1">
      <c r="A15593" s="6"/>
    </row>
    <row r="15594" spans="1:1" ht="17" thickTop="1" thickBot="1">
      <c r="A15594" s="6"/>
    </row>
    <row r="15595" spans="1:1" ht="17" thickTop="1" thickBot="1">
      <c r="A15595" s="6"/>
    </row>
    <row r="15596" spans="1:1" ht="17" thickTop="1" thickBot="1">
      <c r="A15596" s="6"/>
    </row>
    <row r="15597" spans="1:1" ht="17" thickTop="1" thickBot="1">
      <c r="A15597" s="6"/>
    </row>
    <row r="15598" spans="1:1" ht="17" thickTop="1" thickBot="1">
      <c r="A15598" s="6"/>
    </row>
    <row r="15599" spans="1:1" ht="17" thickTop="1" thickBot="1">
      <c r="A15599" s="6"/>
    </row>
    <row r="15600" spans="1:1" ht="17" thickTop="1" thickBot="1">
      <c r="A15600" s="6"/>
    </row>
    <row r="15601" spans="1:1" ht="17" thickTop="1" thickBot="1">
      <c r="A15601" s="6"/>
    </row>
    <row r="15602" spans="1:1" ht="17" thickTop="1" thickBot="1">
      <c r="A15602" s="6"/>
    </row>
    <row r="15603" spans="1:1" ht="17" thickTop="1" thickBot="1">
      <c r="A15603" s="6"/>
    </row>
    <row r="15604" spans="1:1" ht="17" thickTop="1" thickBot="1">
      <c r="A15604" s="6"/>
    </row>
    <row r="15605" spans="1:1" ht="17" thickTop="1" thickBot="1">
      <c r="A15605" s="6"/>
    </row>
    <row r="15606" spans="1:1" ht="17" thickTop="1" thickBot="1">
      <c r="A15606" s="6"/>
    </row>
    <row r="15607" spans="1:1" ht="17" thickTop="1" thickBot="1">
      <c r="A15607" s="6"/>
    </row>
    <row r="15608" spans="1:1" ht="17" thickTop="1" thickBot="1">
      <c r="A15608" s="6"/>
    </row>
    <row r="15609" spans="1:1" ht="17" thickTop="1" thickBot="1">
      <c r="A15609" s="6"/>
    </row>
    <row r="15610" spans="1:1" ht="17" thickTop="1" thickBot="1">
      <c r="A15610" s="6"/>
    </row>
    <row r="15611" spans="1:1" ht="17" thickTop="1" thickBot="1">
      <c r="A15611" s="6"/>
    </row>
    <row r="15612" spans="1:1" ht="17" thickTop="1" thickBot="1">
      <c r="A15612" s="6"/>
    </row>
    <row r="15613" spans="1:1" ht="17" thickTop="1" thickBot="1">
      <c r="A15613" s="6"/>
    </row>
    <row r="15614" spans="1:1" ht="17" thickTop="1" thickBot="1">
      <c r="A15614" s="6"/>
    </row>
    <row r="15615" spans="1:1" ht="17" thickTop="1" thickBot="1">
      <c r="A15615" s="6"/>
    </row>
    <row r="15616" spans="1:1" ht="17" thickTop="1" thickBot="1">
      <c r="A15616" s="6"/>
    </row>
    <row r="15617" spans="1:1" ht="17" thickTop="1" thickBot="1">
      <c r="A15617" s="6"/>
    </row>
    <row r="15618" spans="1:1" ht="17" thickTop="1" thickBot="1">
      <c r="A15618" s="6"/>
    </row>
    <row r="15619" spans="1:1" ht="17" thickTop="1" thickBot="1">
      <c r="A15619" s="6"/>
    </row>
    <row r="15620" spans="1:1" ht="17" thickTop="1" thickBot="1">
      <c r="A15620" s="6"/>
    </row>
    <row r="15621" spans="1:1" ht="17" thickTop="1" thickBot="1">
      <c r="A15621" s="6"/>
    </row>
    <row r="15622" spans="1:1" ht="17" thickTop="1" thickBot="1">
      <c r="A15622" s="6"/>
    </row>
    <row r="15623" spans="1:1" ht="17" thickTop="1" thickBot="1">
      <c r="A15623" s="6"/>
    </row>
    <row r="15624" spans="1:1" ht="17" thickTop="1" thickBot="1">
      <c r="A15624" s="6"/>
    </row>
    <row r="15625" spans="1:1" ht="17" thickTop="1" thickBot="1">
      <c r="A15625" s="6"/>
    </row>
    <row r="15626" spans="1:1" ht="17" thickTop="1" thickBot="1">
      <c r="A15626" s="6"/>
    </row>
    <row r="15627" spans="1:1" ht="17" thickTop="1" thickBot="1">
      <c r="A15627" s="6"/>
    </row>
    <row r="15628" spans="1:1" ht="17" thickTop="1" thickBot="1">
      <c r="A15628" s="6"/>
    </row>
    <row r="15629" spans="1:1" ht="17" thickTop="1" thickBot="1">
      <c r="A15629" s="6"/>
    </row>
    <row r="15630" spans="1:1" ht="17" thickTop="1" thickBot="1">
      <c r="A15630" s="6"/>
    </row>
    <row r="15631" spans="1:1" ht="17" thickTop="1" thickBot="1">
      <c r="A15631" s="6"/>
    </row>
    <row r="15632" spans="1:1" ht="17" thickTop="1" thickBot="1">
      <c r="A15632" s="6"/>
    </row>
    <row r="15633" spans="1:1" ht="17" thickTop="1" thickBot="1">
      <c r="A15633" s="6"/>
    </row>
    <row r="15634" spans="1:1" ht="17" thickTop="1" thickBot="1">
      <c r="A15634" s="6"/>
    </row>
    <row r="15635" spans="1:1" ht="17" thickTop="1" thickBot="1">
      <c r="A15635" s="6"/>
    </row>
    <row r="15636" spans="1:1" ht="17" thickTop="1" thickBot="1">
      <c r="A15636" s="6"/>
    </row>
    <row r="15637" spans="1:1" ht="17" thickTop="1" thickBot="1">
      <c r="A15637" s="6"/>
    </row>
    <row r="15638" spans="1:1" ht="17" thickTop="1" thickBot="1">
      <c r="A15638" s="6"/>
    </row>
    <row r="15639" spans="1:1" ht="17" thickTop="1" thickBot="1">
      <c r="A15639" s="6"/>
    </row>
    <row r="15640" spans="1:1" ht="17" thickTop="1" thickBot="1">
      <c r="A15640" s="6"/>
    </row>
    <row r="15641" spans="1:1" ht="17" thickTop="1" thickBot="1">
      <c r="A15641" s="6"/>
    </row>
    <row r="15642" spans="1:1" ht="17" thickTop="1" thickBot="1">
      <c r="A15642" s="6"/>
    </row>
    <row r="15643" spans="1:1" ht="17" thickTop="1" thickBot="1">
      <c r="A15643" s="6"/>
    </row>
    <row r="15644" spans="1:1" ht="17" thickTop="1" thickBot="1">
      <c r="A15644" s="6"/>
    </row>
    <row r="15645" spans="1:1" ht="17" thickTop="1" thickBot="1">
      <c r="A15645" s="6"/>
    </row>
    <row r="15646" spans="1:1" ht="17" thickTop="1" thickBot="1">
      <c r="A15646" s="6"/>
    </row>
    <row r="15647" spans="1:1" ht="17" thickTop="1" thickBot="1">
      <c r="A15647" s="6"/>
    </row>
    <row r="15648" spans="1:1" ht="17" thickTop="1" thickBot="1">
      <c r="A15648" s="6"/>
    </row>
    <row r="15649" spans="1:1" ht="17" thickTop="1" thickBot="1">
      <c r="A15649" s="6"/>
    </row>
    <row r="15650" spans="1:1" ht="17" thickTop="1" thickBot="1">
      <c r="A15650" s="6"/>
    </row>
    <row r="15651" spans="1:1" ht="17" thickTop="1" thickBot="1">
      <c r="A15651" s="6"/>
    </row>
    <row r="15652" spans="1:1" ht="17" thickTop="1" thickBot="1">
      <c r="A15652" s="6"/>
    </row>
    <row r="15653" spans="1:1" ht="17" thickTop="1" thickBot="1">
      <c r="A15653" s="6"/>
    </row>
    <row r="15654" spans="1:1" ht="17" thickTop="1" thickBot="1">
      <c r="A15654" s="6"/>
    </row>
    <row r="15655" spans="1:1" ht="17" thickTop="1" thickBot="1">
      <c r="A15655" s="6"/>
    </row>
    <row r="15656" spans="1:1" ht="17" thickTop="1" thickBot="1">
      <c r="A15656" s="6"/>
    </row>
    <row r="15657" spans="1:1" ht="17" thickTop="1" thickBot="1">
      <c r="A15657" s="6"/>
    </row>
    <row r="15658" spans="1:1" ht="17" thickTop="1" thickBot="1">
      <c r="A15658" s="6"/>
    </row>
    <row r="15659" spans="1:1" ht="17" thickTop="1" thickBot="1">
      <c r="A15659" s="6"/>
    </row>
    <row r="15660" spans="1:1" ht="17" thickTop="1" thickBot="1">
      <c r="A15660" s="6"/>
    </row>
    <row r="15661" spans="1:1" ht="17" thickTop="1" thickBot="1">
      <c r="A15661" s="6"/>
    </row>
    <row r="15662" spans="1:1" ht="17" thickTop="1" thickBot="1">
      <c r="A15662" s="6"/>
    </row>
    <row r="15663" spans="1:1" ht="17" thickTop="1" thickBot="1">
      <c r="A15663" s="6"/>
    </row>
    <row r="15664" spans="1:1" ht="17" thickTop="1" thickBot="1">
      <c r="A15664" s="6"/>
    </row>
    <row r="15665" spans="1:1" ht="17" thickTop="1" thickBot="1">
      <c r="A15665" s="6"/>
    </row>
    <row r="15666" spans="1:1" ht="17" thickTop="1" thickBot="1">
      <c r="A15666" s="6"/>
    </row>
    <row r="15667" spans="1:1" ht="17" thickTop="1" thickBot="1">
      <c r="A15667" s="6"/>
    </row>
    <row r="15668" spans="1:1" ht="17" thickTop="1" thickBot="1">
      <c r="A15668" s="6"/>
    </row>
    <row r="15669" spans="1:1" ht="17" thickTop="1" thickBot="1">
      <c r="A15669" s="6"/>
    </row>
    <row r="15670" spans="1:1" ht="17" thickTop="1" thickBot="1">
      <c r="A15670" s="6"/>
    </row>
    <row r="15671" spans="1:1" ht="17" thickTop="1" thickBot="1">
      <c r="A15671" s="6"/>
    </row>
    <row r="15672" spans="1:1" ht="17" thickTop="1" thickBot="1">
      <c r="A15672" s="6"/>
    </row>
    <row r="15673" spans="1:1" ht="17" thickTop="1" thickBot="1">
      <c r="A15673" s="6"/>
    </row>
    <row r="15674" spans="1:1" ht="17" thickTop="1" thickBot="1">
      <c r="A15674" s="6"/>
    </row>
    <row r="15675" spans="1:1" ht="17" thickTop="1" thickBot="1">
      <c r="A15675" s="6"/>
    </row>
    <row r="15676" spans="1:1" ht="17" thickTop="1" thickBot="1">
      <c r="A15676" s="6"/>
    </row>
    <row r="15677" spans="1:1" ht="17" thickTop="1" thickBot="1">
      <c r="A15677" s="6"/>
    </row>
    <row r="15678" spans="1:1" ht="17" thickTop="1" thickBot="1">
      <c r="A15678" s="6"/>
    </row>
    <row r="15679" spans="1:1" ht="17" thickTop="1" thickBot="1">
      <c r="A15679" s="6"/>
    </row>
    <row r="15680" spans="1:1" ht="17" thickTop="1" thickBot="1">
      <c r="A15680" s="6"/>
    </row>
    <row r="15681" spans="1:1" ht="17" thickTop="1" thickBot="1">
      <c r="A15681" s="6"/>
    </row>
    <row r="15682" spans="1:1" ht="17" thickTop="1" thickBot="1">
      <c r="A15682" s="6"/>
    </row>
    <row r="15683" spans="1:1" ht="17" thickTop="1" thickBot="1">
      <c r="A15683" s="6"/>
    </row>
    <row r="15684" spans="1:1" ht="17" thickTop="1" thickBot="1">
      <c r="A15684" s="6"/>
    </row>
    <row r="15685" spans="1:1" ht="17" thickTop="1" thickBot="1">
      <c r="A15685" s="6"/>
    </row>
    <row r="15686" spans="1:1" ht="17" thickTop="1" thickBot="1">
      <c r="A15686" s="6"/>
    </row>
    <row r="15687" spans="1:1" ht="17" thickTop="1" thickBot="1">
      <c r="A15687" s="6"/>
    </row>
    <row r="15688" spans="1:1" ht="17" thickTop="1" thickBot="1">
      <c r="A15688" s="6"/>
    </row>
    <row r="15689" spans="1:1" ht="17" thickTop="1" thickBot="1">
      <c r="A15689" s="6"/>
    </row>
    <row r="15690" spans="1:1" ht="17" thickTop="1" thickBot="1">
      <c r="A15690" s="6"/>
    </row>
    <row r="15691" spans="1:1" ht="17" thickTop="1" thickBot="1">
      <c r="A15691" s="6"/>
    </row>
    <row r="15692" spans="1:1" ht="17" thickTop="1" thickBot="1">
      <c r="A15692" s="6"/>
    </row>
    <row r="15693" spans="1:1" ht="17" thickTop="1" thickBot="1">
      <c r="A15693" s="6"/>
    </row>
    <row r="15694" spans="1:1" ht="17" thickTop="1" thickBot="1">
      <c r="A15694" s="6"/>
    </row>
    <row r="15695" spans="1:1" ht="17" thickTop="1" thickBot="1">
      <c r="A15695" s="6"/>
    </row>
    <row r="15696" spans="1:1" ht="17" thickTop="1" thickBot="1">
      <c r="A15696" s="6"/>
    </row>
    <row r="15697" spans="1:1" ht="17" thickTop="1" thickBot="1">
      <c r="A15697" s="6"/>
    </row>
    <row r="15698" spans="1:1" ht="17" thickTop="1" thickBot="1">
      <c r="A15698" s="6"/>
    </row>
    <row r="15699" spans="1:1" ht="17" thickTop="1" thickBot="1">
      <c r="A15699" s="6"/>
    </row>
    <row r="15700" spans="1:1" ht="17" thickTop="1" thickBot="1">
      <c r="A15700" s="6"/>
    </row>
    <row r="15701" spans="1:1" ht="17" thickTop="1" thickBot="1">
      <c r="A15701" s="6"/>
    </row>
    <row r="15702" spans="1:1" ht="17" thickTop="1" thickBot="1">
      <c r="A15702" s="6"/>
    </row>
    <row r="15703" spans="1:1" ht="17" thickTop="1" thickBot="1">
      <c r="A15703" s="6"/>
    </row>
    <row r="15704" spans="1:1" ht="17" thickTop="1" thickBot="1">
      <c r="A15704" s="6"/>
    </row>
    <row r="15705" spans="1:1" ht="17" thickTop="1" thickBot="1">
      <c r="A15705" s="6"/>
    </row>
    <row r="15706" spans="1:1" ht="17" thickTop="1" thickBot="1">
      <c r="A15706" s="6"/>
    </row>
    <row r="15707" spans="1:1" ht="17" thickTop="1" thickBot="1">
      <c r="A15707" s="6"/>
    </row>
    <row r="15708" spans="1:1" ht="17" thickTop="1" thickBot="1">
      <c r="A15708" s="6"/>
    </row>
    <row r="15709" spans="1:1" ht="17" thickTop="1" thickBot="1">
      <c r="A15709" s="6"/>
    </row>
    <row r="15710" spans="1:1" ht="17" thickTop="1" thickBot="1">
      <c r="A15710" s="6"/>
    </row>
    <row r="15711" spans="1:1" ht="17" thickTop="1" thickBot="1">
      <c r="A15711" s="6"/>
    </row>
    <row r="15712" spans="1:1" ht="17" thickTop="1" thickBot="1">
      <c r="A15712" s="6"/>
    </row>
    <row r="15713" spans="1:1" ht="17" thickTop="1" thickBot="1">
      <c r="A15713" s="6"/>
    </row>
    <row r="15714" spans="1:1" ht="17" thickTop="1" thickBot="1">
      <c r="A15714" s="6"/>
    </row>
    <row r="15715" spans="1:1" ht="17" thickTop="1" thickBot="1">
      <c r="A15715" s="6"/>
    </row>
    <row r="15716" spans="1:1" ht="17" thickTop="1" thickBot="1">
      <c r="A15716" s="6"/>
    </row>
    <row r="15717" spans="1:1" ht="17" thickTop="1" thickBot="1">
      <c r="A15717" s="6"/>
    </row>
    <row r="15718" spans="1:1" ht="17" thickTop="1" thickBot="1">
      <c r="A15718" s="6"/>
    </row>
    <row r="15719" spans="1:1" ht="17" thickTop="1" thickBot="1">
      <c r="A15719" s="6"/>
    </row>
    <row r="15720" spans="1:1" ht="17" thickTop="1" thickBot="1">
      <c r="A15720" s="6"/>
    </row>
    <row r="15721" spans="1:1" ht="17" thickTop="1" thickBot="1">
      <c r="A15721" s="6"/>
    </row>
    <row r="15722" spans="1:1" ht="17" thickTop="1" thickBot="1">
      <c r="A15722" s="6"/>
    </row>
    <row r="15723" spans="1:1" ht="17" thickTop="1" thickBot="1">
      <c r="A15723" s="6"/>
    </row>
    <row r="15724" spans="1:1" ht="17" thickTop="1" thickBot="1">
      <c r="A15724" s="6"/>
    </row>
    <row r="15725" spans="1:1" ht="17" thickTop="1" thickBot="1">
      <c r="A15725" s="6"/>
    </row>
    <row r="15726" spans="1:1" ht="17" thickTop="1" thickBot="1">
      <c r="A15726" s="6"/>
    </row>
    <row r="15727" spans="1:1" ht="17" thickTop="1" thickBot="1">
      <c r="A15727" s="6"/>
    </row>
    <row r="15728" spans="1:1" ht="17" thickTop="1" thickBot="1">
      <c r="A15728" s="6"/>
    </row>
    <row r="15729" spans="1:1" ht="17" thickTop="1" thickBot="1">
      <c r="A15729" s="6"/>
    </row>
    <row r="15730" spans="1:1" ht="17" thickTop="1" thickBot="1">
      <c r="A15730" s="6"/>
    </row>
    <row r="15731" spans="1:1" ht="17" thickTop="1" thickBot="1">
      <c r="A15731" s="6"/>
    </row>
    <row r="15732" spans="1:1" ht="17" thickTop="1" thickBot="1">
      <c r="A15732" s="6"/>
    </row>
    <row r="15733" spans="1:1" ht="17" thickTop="1" thickBot="1">
      <c r="A15733" s="6"/>
    </row>
    <row r="15734" spans="1:1" ht="17" thickTop="1" thickBot="1">
      <c r="A15734" s="6"/>
    </row>
    <row r="15735" spans="1:1" ht="17" thickTop="1" thickBot="1">
      <c r="A15735" s="6"/>
    </row>
    <row r="15736" spans="1:1" ht="17" thickTop="1" thickBot="1">
      <c r="A15736" s="6"/>
    </row>
    <row r="15737" spans="1:1" ht="17" thickTop="1" thickBot="1">
      <c r="A15737" s="6"/>
    </row>
    <row r="15738" spans="1:1" ht="17" thickTop="1" thickBot="1">
      <c r="A15738" s="6"/>
    </row>
    <row r="15739" spans="1:1" ht="17" thickTop="1" thickBot="1">
      <c r="A15739" s="6"/>
    </row>
    <row r="15740" spans="1:1" ht="17" thickTop="1" thickBot="1">
      <c r="A15740" s="6"/>
    </row>
    <row r="15741" spans="1:1" ht="17" thickTop="1" thickBot="1">
      <c r="A15741" s="6"/>
    </row>
    <row r="15742" spans="1:1" ht="17" thickTop="1" thickBot="1">
      <c r="A15742" s="6"/>
    </row>
    <row r="15743" spans="1:1" ht="17" thickTop="1" thickBot="1">
      <c r="A15743" s="6"/>
    </row>
    <row r="15744" spans="1:1" ht="17" thickTop="1" thickBot="1">
      <c r="A15744" s="6"/>
    </row>
    <row r="15745" spans="1:1" ht="17" thickTop="1" thickBot="1">
      <c r="A15745" s="6"/>
    </row>
    <row r="15746" spans="1:1" ht="17" thickTop="1" thickBot="1">
      <c r="A15746" s="6"/>
    </row>
    <row r="15747" spans="1:1" ht="17" thickTop="1" thickBot="1">
      <c r="A15747" s="6"/>
    </row>
    <row r="15748" spans="1:1" ht="17" thickTop="1" thickBot="1">
      <c r="A15748" s="6"/>
    </row>
    <row r="15749" spans="1:1" ht="17" thickTop="1" thickBot="1">
      <c r="A15749" s="6"/>
    </row>
    <row r="15750" spans="1:1" ht="17" thickTop="1" thickBot="1">
      <c r="A15750" s="6"/>
    </row>
    <row r="15751" spans="1:1" ht="17" thickTop="1" thickBot="1">
      <c r="A15751" s="6"/>
    </row>
    <row r="15752" spans="1:1" ht="17" thickTop="1" thickBot="1">
      <c r="A15752" s="6"/>
    </row>
    <row r="15753" spans="1:1" ht="17" thickTop="1" thickBot="1">
      <c r="A15753" s="6"/>
    </row>
    <row r="15754" spans="1:1" ht="17" thickTop="1" thickBot="1">
      <c r="A15754" s="6"/>
    </row>
    <row r="15755" spans="1:1" ht="17" thickTop="1" thickBot="1">
      <c r="A15755" s="6"/>
    </row>
    <row r="15756" spans="1:1" ht="17" thickTop="1" thickBot="1">
      <c r="A15756" s="6"/>
    </row>
    <row r="15757" spans="1:1" ht="17" thickTop="1" thickBot="1">
      <c r="A15757" s="6"/>
    </row>
    <row r="15758" spans="1:1" ht="17" thickTop="1" thickBot="1">
      <c r="A15758" s="6"/>
    </row>
    <row r="15759" spans="1:1" ht="17" thickTop="1" thickBot="1">
      <c r="A15759" s="6"/>
    </row>
    <row r="15760" spans="1:1" ht="17" thickTop="1" thickBot="1">
      <c r="A15760" s="6"/>
    </row>
    <row r="15761" spans="1:1" ht="17" thickTop="1" thickBot="1">
      <c r="A15761" s="6"/>
    </row>
    <row r="15762" spans="1:1" ht="17" thickTop="1" thickBot="1">
      <c r="A15762" s="6"/>
    </row>
    <row r="15763" spans="1:1" ht="17" thickTop="1" thickBot="1">
      <c r="A15763" s="6"/>
    </row>
    <row r="15764" spans="1:1" ht="17" thickTop="1" thickBot="1">
      <c r="A15764" s="6"/>
    </row>
    <row r="15765" spans="1:1" ht="17" thickTop="1" thickBot="1">
      <c r="A15765" s="6"/>
    </row>
    <row r="15766" spans="1:1" ht="17" thickTop="1" thickBot="1">
      <c r="A15766" s="6"/>
    </row>
    <row r="15767" spans="1:1" ht="17" thickTop="1" thickBot="1">
      <c r="A15767" s="6"/>
    </row>
    <row r="15768" spans="1:1" ht="17" thickTop="1" thickBot="1">
      <c r="A15768" s="6"/>
    </row>
    <row r="15769" spans="1:1" ht="17" thickTop="1" thickBot="1">
      <c r="A15769" s="6"/>
    </row>
    <row r="15770" spans="1:1" ht="17" thickTop="1" thickBot="1">
      <c r="A15770" s="6"/>
    </row>
    <row r="15771" spans="1:1" ht="17" thickTop="1" thickBot="1">
      <c r="A15771" s="6"/>
    </row>
    <row r="15772" spans="1:1" ht="17" thickTop="1" thickBot="1">
      <c r="A15772" s="6"/>
    </row>
    <row r="15773" spans="1:1" ht="17" thickTop="1" thickBot="1">
      <c r="A15773" s="6"/>
    </row>
    <row r="15774" spans="1:1" ht="17" thickTop="1" thickBot="1">
      <c r="A15774" s="6"/>
    </row>
    <row r="15775" spans="1:1" ht="17" thickTop="1" thickBot="1">
      <c r="A15775" s="6"/>
    </row>
    <row r="15776" spans="1:1" ht="17" thickTop="1" thickBot="1">
      <c r="A15776" s="6"/>
    </row>
    <row r="15777" spans="1:1" ht="17" thickTop="1" thickBot="1">
      <c r="A15777" s="6"/>
    </row>
    <row r="15778" spans="1:1" ht="17" thickTop="1" thickBot="1">
      <c r="A15778" s="6"/>
    </row>
    <row r="15779" spans="1:1" ht="17" thickTop="1" thickBot="1">
      <c r="A15779" s="6"/>
    </row>
    <row r="15780" spans="1:1" ht="17" thickTop="1" thickBot="1">
      <c r="A15780" s="6"/>
    </row>
    <row r="15781" spans="1:1" ht="17" thickTop="1" thickBot="1">
      <c r="A15781" s="6"/>
    </row>
    <row r="15782" spans="1:1" ht="17" thickTop="1" thickBot="1">
      <c r="A15782" s="6"/>
    </row>
    <row r="15783" spans="1:1" ht="17" thickTop="1" thickBot="1">
      <c r="A15783" s="6"/>
    </row>
    <row r="15784" spans="1:1" ht="17" thickTop="1" thickBot="1">
      <c r="A15784" s="6"/>
    </row>
    <row r="15785" spans="1:1" ht="17" thickTop="1" thickBot="1">
      <c r="A15785" s="6"/>
    </row>
    <row r="15786" spans="1:1" ht="17" thickTop="1" thickBot="1">
      <c r="A15786" s="6"/>
    </row>
    <row r="15787" spans="1:1" ht="17" thickTop="1" thickBot="1">
      <c r="A15787" s="6"/>
    </row>
    <row r="15788" spans="1:1" ht="17" thickTop="1" thickBot="1">
      <c r="A15788" s="6"/>
    </row>
    <row r="15789" spans="1:1" ht="17" thickTop="1" thickBot="1">
      <c r="A15789" s="6"/>
    </row>
    <row r="15790" spans="1:1" ht="17" thickTop="1" thickBot="1">
      <c r="A15790" s="6"/>
    </row>
    <row r="15791" spans="1:1" ht="17" thickTop="1" thickBot="1">
      <c r="A15791" s="6"/>
    </row>
    <row r="15792" spans="1:1" ht="17" thickTop="1" thickBot="1">
      <c r="A15792" s="6"/>
    </row>
    <row r="15793" spans="1:1" ht="17" thickTop="1" thickBot="1">
      <c r="A15793" s="6"/>
    </row>
    <row r="15794" spans="1:1" ht="17" thickTop="1" thickBot="1">
      <c r="A15794" s="6"/>
    </row>
    <row r="15795" spans="1:1" ht="17" thickTop="1" thickBot="1">
      <c r="A15795" s="6"/>
    </row>
    <row r="15796" spans="1:1" ht="17" thickTop="1" thickBot="1">
      <c r="A15796" s="6"/>
    </row>
    <row r="15797" spans="1:1" ht="17" thickTop="1" thickBot="1">
      <c r="A15797" s="6"/>
    </row>
    <row r="15798" spans="1:1" ht="17" thickTop="1" thickBot="1">
      <c r="A15798" s="6"/>
    </row>
    <row r="15799" spans="1:1" ht="17" thickTop="1" thickBot="1">
      <c r="A15799" s="6"/>
    </row>
    <row r="15800" spans="1:1" ht="17" thickTop="1" thickBot="1">
      <c r="A15800" s="6"/>
    </row>
    <row r="15801" spans="1:1" ht="17" thickTop="1" thickBot="1">
      <c r="A15801" s="6"/>
    </row>
    <row r="15802" spans="1:1" ht="17" thickTop="1" thickBot="1">
      <c r="A15802" s="6"/>
    </row>
    <row r="15803" spans="1:1" ht="17" thickTop="1" thickBot="1">
      <c r="A15803" s="6"/>
    </row>
    <row r="15804" spans="1:1" ht="17" thickTop="1" thickBot="1">
      <c r="A15804" s="6"/>
    </row>
    <row r="15805" spans="1:1" ht="17" thickTop="1" thickBot="1">
      <c r="A15805" s="6"/>
    </row>
    <row r="15806" spans="1:1" ht="17" thickTop="1" thickBot="1">
      <c r="A15806" s="6"/>
    </row>
    <row r="15807" spans="1:1" ht="17" thickTop="1" thickBot="1">
      <c r="A15807" s="6"/>
    </row>
    <row r="15808" spans="1:1" ht="17" thickTop="1" thickBot="1">
      <c r="A15808" s="6"/>
    </row>
    <row r="15809" spans="1:1" ht="17" thickTop="1" thickBot="1">
      <c r="A15809" s="6"/>
    </row>
    <row r="15810" spans="1:1" ht="17" thickTop="1" thickBot="1">
      <c r="A15810" s="6"/>
    </row>
    <row r="15811" spans="1:1" ht="17" thickTop="1" thickBot="1">
      <c r="A15811" s="6"/>
    </row>
    <row r="15812" spans="1:1" ht="17" thickTop="1" thickBot="1">
      <c r="A15812" s="6"/>
    </row>
    <row r="15813" spans="1:1" ht="17" thickTop="1" thickBot="1">
      <c r="A15813" s="6"/>
    </row>
    <row r="15814" spans="1:1" ht="17" thickTop="1" thickBot="1">
      <c r="A15814" s="6"/>
    </row>
    <row r="15815" spans="1:1" ht="17" thickTop="1" thickBot="1">
      <c r="A15815" s="6"/>
    </row>
    <row r="15816" spans="1:1" ht="17" thickTop="1" thickBot="1">
      <c r="A15816" s="6"/>
    </row>
    <row r="15817" spans="1:1" ht="17" thickTop="1" thickBot="1">
      <c r="A15817" s="6"/>
    </row>
    <row r="15818" spans="1:1" ht="17" thickTop="1" thickBot="1">
      <c r="A15818" s="6"/>
    </row>
    <row r="15819" spans="1:1" ht="17" thickTop="1" thickBot="1">
      <c r="A15819" s="6"/>
    </row>
    <row r="15820" spans="1:1" ht="17" thickTop="1" thickBot="1">
      <c r="A15820" s="6"/>
    </row>
    <row r="15821" spans="1:1" ht="17" thickTop="1" thickBot="1">
      <c r="A15821" s="6"/>
    </row>
    <row r="15822" spans="1:1" ht="17" thickTop="1" thickBot="1">
      <c r="A15822" s="6"/>
    </row>
    <row r="15823" spans="1:1" ht="17" thickTop="1" thickBot="1">
      <c r="A15823" s="6"/>
    </row>
    <row r="15824" spans="1:1" ht="17" thickTop="1" thickBot="1">
      <c r="A15824" s="6"/>
    </row>
    <row r="15825" spans="1:1" ht="17" thickTop="1" thickBot="1">
      <c r="A15825" s="6"/>
    </row>
    <row r="15826" spans="1:1" ht="17" thickTop="1" thickBot="1">
      <c r="A15826" s="6"/>
    </row>
    <row r="15827" spans="1:1" ht="17" thickTop="1" thickBot="1">
      <c r="A15827" s="6"/>
    </row>
    <row r="15828" spans="1:1" ht="17" thickTop="1" thickBot="1">
      <c r="A15828" s="6"/>
    </row>
    <row r="15829" spans="1:1" ht="17" thickTop="1" thickBot="1">
      <c r="A15829" s="6"/>
    </row>
    <row r="15830" spans="1:1" ht="17" thickTop="1" thickBot="1">
      <c r="A15830" s="6"/>
    </row>
    <row r="15831" spans="1:1" ht="17" thickTop="1" thickBot="1">
      <c r="A15831" s="6"/>
    </row>
    <row r="15832" spans="1:1" ht="17" thickTop="1" thickBot="1">
      <c r="A15832" s="6"/>
    </row>
    <row r="15833" spans="1:1" ht="17" thickTop="1" thickBot="1">
      <c r="A15833" s="6"/>
    </row>
    <row r="15834" spans="1:1" ht="17" thickTop="1" thickBot="1">
      <c r="A15834" s="6"/>
    </row>
    <row r="15835" spans="1:1" ht="17" thickTop="1" thickBot="1">
      <c r="A15835" s="6"/>
    </row>
    <row r="15836" spans="1:1" ht="17" thickTop="1" thickBot="1">
      <c r="A15836" s="6"/>
    </row>
    <row r="15837" spans="1:1" ht="17" thickTop="1" thickBot="1">
      <c r="A15837" s="6"/>
    </row>
    <row r="15838" spans="1:1" ht="17" thickTop="1" thickBot="1">
      <c r="A15838" s="6"/>
    </row>
    <row r="15839" spans="1:1" ht="17" thickTop="1" thickBot="1">
      <c r="A15839" s="6"/>
    </row>
    <row r="15840" spans="1:1" ht="17" thickTop="1" thickBot="1">
      <c r="A15840" s="6"/>
    </row>
    <row r="15841" spans="1:1" ht="17" thickTop="1" thickBot="1">
      <c r="A15841" s="6"/>
    </row>
    <row r="15842" spans="1:1" ht="17" thickTop="1" thickBot="1">
      <c r="A15842" s="6"/>
    </row>
    <row r="15843" spans="1:1" ht="17" thickTop="1" thickBot="1">
      <c r="A15843" s="6"/>
    </row>
    <row r="15844" spans="1:1" ht="17" thickTop="1" thickBot="1">
      <c r="A15844" s="6"/>
    </row>
    <row r="15845" spans="1:1" ht="17" thickTop="1" thickBot="1">
      <c r="A15845" s="6"/>
    </row>
    <row r="15846" spans="1:1" ht="17" thickTop="1" thickBot="1">
      <c r="A15846" s="6"/>
    </row>
    <row r="15847" spans="1:1" ht="17" thickTop="1" thickBot="1">
      <c r="A15847" s="6"/>
    </row>
    <row r="15848" spans="1:1" ht="17" thickTop="1" thickBot="1">
      <c r="A15848" s="6"/>
    </row>
    <row r="15849" spans="1:1" ht="17" thickTop="1" thickBot="1">
      <c r="A15849" s="6"/>
    </row>
    <row r="15850" spans="1:1" ht="17" thickTop="1" thickBot="1">
      <c r="A15850" s="6"/>
    </row>
    <row r="15851" spans="1:1" ht="17" thickTop="1" thickBot="1">
      <c r="A15851" s="6"/>
    </row>
    <row r="15852" spans="1:1" ht="17" thickTop="1" thickBot="1">
      <c r="A15852" s="6"/>
    </row>
    <row r="15853" spans="1:1" ht="17" thickTop="1" thickBot="1">
      <c r="A15853" s="6"/>
    </row>
    <row r="15854" spans="1:1" ht="17" thickTop="1" thickBot="1">
      <c r="A15854" s="6"/>
    </row>
    <row r="15855" spans="1:1" ht="17" thickTop="1" thickBot="1">
      <c r="A15855" s="6"/>
    </row>
    <row r="15856" spans="1:1" ht="17" thickTop="1" thickBot="1">
      <c r="A15856" s="6"/>
    </row>
    <row r="15857" spans="1:1" ht="17" thickTop="1" thickBot="1">
      <c r="A15857" s="6"/>
    </row>
    <row r="15858" spans="1:1" ht="17" thickTop="1" thickBot="1">
      <c r="A15858" s="6"/>
    </row>
    <row r="15859" spans="1:1" ht="17" thickTop="1" thickBot="1">
      <c r="A15859" s="6"/>
    </row>
    <row r="15860" spans="1:1" ht="17" thickTop="1" thickBot="1">
      <c r="A15860" s="6"/>
    </row>
    <row r="15861" spans="1:1" ht="17" thickTop="1" thickBot="1">
      <c r="A15861" s="6"/>
    </row>
    <row r="15862" spans="1:1" ht="17" thickTop="1" thickBot="1">
      <c r="A15862" s="6"/>
    </row>
    <row r="15863" spans="1:1" ht="17" thickTop="1" thickBot="1">
      <c r="A15863" s="6"/>
    </row>
    <row r="15864" spans="1:1" ht="17" thickTop="1" thickBot="1">
      <c r="A15864" s="6"/>
    </row>
    <row r="15865" spans="1:1" ht="17" thickTop="1" thickBot="1">
      <c r="A15865" s="6"/>
    </row>
    <row r="15866" spans="1:1" ht="17" thickTop="1" thickBot="1">
      <c r="A15866" s="6"/>
    </row>
    <row r="15867" spans="1:1" ht="17" thickTop="1" thickBot="1">
      <c r="A15867" s="6"/>
    </row>
    <row r="15868" spans="1:1" ht="17" thickTop="1" thickBot="1">
      <c r="A15868" s="6"/>
    </row>
    <row r="15869" spans="1:1" ht="17" thickTop="1" thickBot="1">
      <c r="A15869" s="6"/>
    </row>
    <row r="15870" spans="1:1" ht="17" thickTop="1" thickBot="1">
      <c r="A15870" s="6"/>
    </row>
    <row r="15871" spans="1:1" ht="17" thickTop="1" thickBot="1">
      <c r="A15871" s="6"/>
    </row>
    <row r="15872" spans="1:1" ht="17" thickTop="1" thickBot="1">
      <c r="A15872" s="6"/>
    </row>
    <row r="15873" spans="1:1" ht="17" thickTop="1" thickBot="1">
      <c r="A15873" s="6"/>
    </row>
    <row r="15874" spans="1:1" ht="17" thickTop="1" thickBot="1">
      <c r="A15874" s="6"/>
    </row>
    <row r="15875" spans="1:1" ht="17" thickTop="1" thickBot="1">
      <c r="A15875" s="6"/>
    </row>
    <row r="15876" spans="1:1" ht="17" thickTop="1" thickBot="1">
      <c r="A15876" s="6"/>
    </row>
    <row r="15877" spans="1:1" ht="17" thickTop="1" thickBot="1">
      <c r="A15877" s="6"/>
    </row>
    <row r="15878" spans="1:1" ht="17" thickTop="1" thickBot="1">
      <c r="A15878" s="6"/>
    </row>
    <row r="15879" spans="1:1" ht="17" thickTop="1" thickBot="1">
      <c r="A15879" s="6"/>
    </row>
    <row r="15880" spans="1:1" ht="17" thickTop="1" thickBot="1">
      <c r="A15880" s="6"/>
    </row>
    <row r="15881" spans="1:1" ht="17" thickTop="1" thickBot="1">
      <c r="A15881" s="6"/>
    </row>
    <row r="15882" spans="1:1" ht="17" thickTop="1" thickBot="1">
      <c r="A15882" s="6"/>
    </row>
    <row r="15883" spans="1:1" ht="17" thickTop="1" thickBot="1">
      <c r="A15883" s="6"/>
    </row>
    <row r="15884" spans="1:1" ht="17" thickTop="1" thickBot="1">
      <c r="A15884" s="6"/>
    </row>
    <row r="15885" spans="1:1" ht="17" thickTop="1" thickBot="1">
      <c r="A15885" s="6"/>
    </row>
    <row r="15886" spans="1:1" ht="17" thickTop="1" thickBot="1">
      <c r="A15886" s="6"/>
    </row>
    <row r="15887" spans="1:1" ht="17" thickTop="1" thickBot="1">
      <c r="A15887" s="6"/>
    </row>
    <row r="15888" spans="1:1" ht="17" thickTop="1" thickBot="1">
      <c r="A15888" s="6"/>
    </row>
    <row r="15889" spans="1:1" ht="17" thickTop="1" thickBot="1">
      <c r="A15889" s="6"/>
    </row>
    <row r="15890" spans="1:1" ht="17" thickTop="1" thickBot="1">
      <c r="A15890" s="6"/>
    </row>
    <row r="15891" spans="1:1" ht="17" thickTop="1" thickBot="1">
      <c r="A15891" s="6"/>
    </row>
    <row r="15892" spans="1:1" ht="17" thickTop="1" thickBot="1">
      <c r="A15892" s="6"/>
    </row>
    <row r="15893" spans="1:1" ht="17" thickTop="1" thickBot="1">
      <c r="A15893" s="6"/>
    </row>
    <row r="15894" spans="1:1" ht="17" thickTop="1" thickBot="1">
      <c r="A15894" s="6"/>
    </row>
    <row r="15895" spans="1:1" ht="17" thickTop="1" thickBot="1">
      <c r="A15895" s="6"/>
    </row>
    <row r="15896" spans="1:1" ht="17" thickTop="1" thickBot="1">
      <c r="A15896" s="6"/>
    </row>
    <row r="15897" spans="1:1" ht="17" thickTop="1" thickBot="1">
      <c r="A15897" s="6"/>
    </row>
    <row r="15898" spans="1:1" ht="17" thickTop="1" thickBot="1">
      <c r="A15898" s="6"/>
    </row>
    <row r="15899" spans="1:1" ht="17" thickTop="1" thickBot="1">
      <c r="A15899" s="6"/>
    </row>
    <row r="15900" spans="1:1" ht="17" thickTop="1" thickBot="1">
      <c r="A15900" s="6"/>
    </row>
    <row r="15901" spans="1:1" ht="17" thickTop="1" thickBot="1">
      <c r="A15901" s="6"/>
    </row>
    <row r="15902" spans="1:1" ht="17" thickTop="1" thickBot="1">
      <c r="A15902" s="6"/>
    </row>
    <row r="15903" spans="1:1" ht="17" thickTop="1" thickBot="1">
      <c r="A15903" s="6"/>
    </row>
    <row r="15904" spans="1:1" ht="17" thickTop="1" thickBot="1">
      <c r="A15904" s="6"/>
    </row>
    <row r="15905" spans="1:1" ht="17" thickTop="1" thickBot="1">
      <c r="A15905" s="6"/>
    </row>
    <row r="15906" spans="1:1" ht="17" thickTop="1" thickBot="1">
      <c r="A15906" s="6"/>
    </row>
    <row r="15907" spans="1:1" ht="17" thickTop="1" thickBot="1">
      <c r="A15907" s="6"/>
    </row>
    <row r="15908" spans="1:1" ht="17" thickTop="1" thickBot="1">
      <c r="A15908" s="6"/>
    </row>
    <row r="15909" spans="1:1" ht="17" thickTop="1" thickBot="1">
      <c r="A15909" s="6"/>
    </row>
    <row r="15910" spans="1:1" ht="17" thickTop="1" thickBot="1">
      <c r="A15910" s="6"/>
    </row>
    <row r="15911" spans="1:1" ht="17" thickTop="1" thickBot="1">
      <c r="A15911" s="6"/>
    </row>
    <row r="15912" spans="1:1" ht="17" thickTop="1" thickBot="1">
      <c r="A15912" s="6"/>
    </row>
    <row r="15913" spans="1:1" ht="17" thickTop="1" thickBot="1">
      <c r="A15913" s="6"/>
    </row>
    <row r="15914" spans="1:1" ht="17" thickTop="1" thickBot="1">
      <c r="A15914" s="6"/>
    </row>
    <row r="15915" spans="1:1" ht="17" thickTop="1" thickBot="1">
      <c r="A15915" s="6"/>
    </row>
    <row r="15916" spans="1:1" ht="17" thickTop="1" thickBot="1">
      <c r="A15916" s="6"/>
    </row>
    <row r="15917" spans="1:1" ht="17" thickTop="1" thickBot="1">
      <c r="A15917" s="6"/>
    </row>
    <row r="15918" spans="1:1" ht="17" thickTop="1" thickBot="1">
      <c r="A15918" s="6"/>
    </row>
    <row r="15919" spans="1:1" ht="17" thickTop="1" thickBot="1">
      <c r="A15919" s="6"/>
    </row>
    <row r="15920" spans="1:1" ht="17" thickTop="1" thickBot="1">
      <c r="A15920" s="6"/>
    </row>
    <row r="15921" spans="1:1" ht="17" thickTop="1" thickBot="1">
      <c r="A15921" s="6"/>
    </row>
    <row r="15922" spans="1:1" ht="17" thickTop="1" thickBot="1">
      <c r="A15922" s="6"/>
    </row>
    <row r="15923" spans="1:1" ht="17" thickTop="1" thickBot="1">
      <c r="A15923" s="6"/>
    </row>
    <row r="15924" spans="1:1" ht="17" thickTop="1" thickBot="1">
      <c r="A15924" s="6"/>
    </row>
    <row r="15925" spans="1:1" ht="17" thickTop="1" thickBot="1">
      <c r="A15925" s="6"/>
    </row>
    <row r="15926" spans="1:1" ht="17" thickTop="1" thickBot="1">
      <c r="A15926" s="6"/>
    </row>
    <row r="15927" spans="1:1" ht="17" thickTop="1" thickBot="1">
      <c r="A15927" s="6"/>
    </row>
    <row r="15928" spans="1:1" ht="17" thickTop="1" thickBot="1">
      <c r="A15928" s="6"/>
    </row>
    <row r="15929" spans="1:1" ht="17" thickTop="1" thickBot="1">
      <c r="A15929" s="6"/>
    </row>
    <row r="15930" spans="1:1" ht="17" thickTop="1" thickBot="1">
      <c r="A15930" s="6"/>
    </row>
    <row r="15931" spans="1:1" ht="17" thickTop="1" thickBot="1">
      <c r="A15931" s="6"/>
    </row>
    <row r="15932" spans="1:1" ht="17" thickTop="1" thickBot="1">
      <c r="A15932" s="6"/>
    </row>
    <row r="15933" spans="1:1" ht="17" thickTop="1" thickBot="1">
      <c r="A15933" s="6"/>
    </row>
    <row r="15934" spans="1:1" ht="17" thickTop="1" thickBot="1">
      <c r="A15934" s="6"/>
    </row>
    <row r="15935" spans="1:1" ht="17" thickTop="1" thickBot="1">
      <c r="A15935" s="6"/>
    </row>
    <row r="15936" spans="1:1" ht="17" thickTop="1" thickBot="1">
      <c r="A15936" s="6"/>
    </row>
    <row r="15937" spans="1:1" ht="17" thickTop="1" thickBot="1">
      <c r="A15937" s="6"/>
    </row>
    <row r="15938" spans="1:1" ht="17" thickTop="1" thickBot="1">
      <c r="A15938" s="6"/>
    </row>
    <row r="15939" spans="1:1" ht="17" thickTop="1" thickBot="1">
      <c r="A15939" s="6"/>
    </row>
    <row r="15940" spans="1:1" ht="17" thickTop="1" thickBot="1">
      <c r="A15940" s="6"/>
    </row>
    <row r="15941" spans="1:1" ht="17" thickTop="1" thickBot="1">
      <c r="A15941" s="6"/>
    </row>
    <row r="15942" spans="1:1" ht="17" thickTop="1" thickBot="1">
      <c r="A15942" s="6"/>
    </row>
    <row r="15943" spans="1:1" ht="17" thickTop="1" thickBot="1">
      <c r="A15943" s="6"/>
    </row>
    <row r="15944" spans="1:1" ht="17" thickTop="1" thickBot="1">
      <c r="A15944" s="6"/>
    </row>
    <row r="15945" spans="1:1" ht="17" thickTop="1" thickBot="1">
      <c r="A15945" s="6"/>
    </row>
    <row r="15946" spans="1:1" ht="17" thickTop="1" thickBot="1">
      <c r="A15946" s="6"/>
    </row>
    <row r="15947" spans="1:1" ht="17" thickTop="1" thickBot="1">
      <c r="A15947" s="6"/>
    </row>
    <row r="15948" spans="1:1" ht="17" thickTop="1" thickBot="1">
      <c r="A15948" s="6"/>
    </row>
    <row r="15949" spans="1:1" ht="17" thickTop="1" thickBot="1">
      <c r="A15949" s="6"/>
    </row>
    <row r="15950" spans="1:1" ht="17" thickTop="1" thickBot="1">
      <c r="A15950" s="6"/>
    </row>
    <row r="15951" spans="1:1" ht="17" thickTop="1" thickBot="1">
      <c r="A15951" s="6"/>
    </row>
    <row r="15952" spans="1:1" ht="17" thickTop="1" thickBot="1">
      <c r="A15952" s="6"/>
    </row>
    <row r="15953" spans="1:1" ht="17" thickTop="1" thickBot="1">
      <c r="A15953" s="6"/>
    </row>
    <row r="15954" spans="1:1" ht="17" thickTop="1" thickBot="1">
      <c r="A15954" s="6"/>
    </row>
    <row r="15955" spans="1:1" ht="17" thickTop="1" thickBot="1">
      <c r="A15955" s="6"/>
    </row>
    <row r="15956" spans="1:1" ht="17" thickTop="1" thickBot="1">
      <c r="A15956" s="6"/>
    </row>
    <row r="15957" spans="1:1" ht="17" thickTop="1" thickBot="1">
      <c r="A15957" s="6"/>
    </row>
    <row r="15958" spans="1:1" ht="17" thickTop="1" thickBot="1">
      <c r="A15958" s="6"/>
    </row>
    <row r="15959" spans="1:1" ht="17" thickTop="1" thickBot="1">
      <c r="A15959" s="6"/>
    </row>
    <row r="15960" spans="1:1" ht="17" thickTop="1" thickBot="1">
      <c r="A15960" s="6"/>
    </row>
    <row r="15961" spans="1:1" ht="17" thickTop="1" thickBot="1">
      <c r="A15961" s="6"/>
    </row>
    <row r="15962" spans="1:1" ht="17" thickTop="1" thickBot="1">
      <c r="A15962" s="6"/>
    </row>
    <row r="15963" spans="1:1" ht="17" thickTop="1" thickBot="1">
      <c r="A15963" s="6"/>
    </row>
    <row r="15964" spans="1:1" ht="17" thickTop="1" thickBot="1">
      <c r="A15964" s="6"/>
    </row>
    <row r="15965" spans="1:1" ht="17" thickTop="1" thickBot="1">
      <c r="A15965" s="6"/>
    </row>
    <row r="15966" spans="1:1" ht="17" thickTop="1" thickBot="1">
      <c r="A15966" s="6"/>
    </row>
    <row r="15967" spans="1:1" ht="17" thickTop="1" thickBot="1">
      <c r="A15967" s="6"/>
    </row>
    <row r="15968" spans="1:1" ht="17" thickTop="1" thickBot="1">
      <c r="A15968" s="6"/>
    </row>
    <row r="15969" spans="1:1" ht="17" thickTop="1" thickBot="1">
      <c r="A15969" s="6"/>
    </row>
    <row r="15970" spans="1:1" ht="17" thickTop="1" thickBot="1">
      <c r="A15970" s="6"/>
    </row>
    <row r="15971" spans="1:1" ht="17" thickTop="1" thickBot="1">
      <c r="A15971" s="6"/>
    </row>
    <row r="15972" spans="1:1" ht="17" thickTop="1" thickBot="1">
      <c r="A15972" s="6"/>
    </row>
    <row r="15973" spans="1:1" ht="17" thickTop="1" thickBot="1">
      <c r="A15973" s="6"/>
    </row>
    <row r="15974" spans="1:1" ht="17" thickTop="1" thickBot="1">
      <c r="A15974" s="6"/>
    </row>
    <row r="15975" spans="1:1" ht="17" thickTop="1" thickBot="1">
      <c r="A15975" s="6"/>
    </row>
    <row r="15976" spans="1:1" ht="17" thickTop="1" thickBot="1">
      <c r="A15976" s="6"/>
    </row>
    <row r="15977" spans="1:1" ht="17" thickTop="1" thickBot="1">
      <c r="A15977" s="6"/>
    </row>
    <row r="15978" spans="1:1" ht="17" thickTop="1" thickBot="1">
      <c r="A15978" s="6"/>
    </row>
    <row r="15979" spans="1:1" ht="17" thickTop="1" thickBot="1">
      <c r="A15979" s="6"/>
    </row>
    <row r="15980" spans="1:1" ht="17" thickTop="1" thickBot="1">
      <c r="A15980" s="6"/>
    </row>
    <row r="15981" spans="1:1" ht="17" thickTop="1" thickBot="1">
      <c r="A15981" s="6"/>
    </row>
    <row r="15982" spans="1:1" ht="17" thickTop="1" thickBot="1">
      <c r="A15982" s="6"/>
    </row>
    <row r="15983" spans="1:1" ht="17" thickTop="1" thickBot="1">
      <c r="A15983" s="6"/>
    </row>
    <row r="15984" spans="1:1" ht="17" thickTop="1" thickBot="1">
      <c r="A15984" s="6"/>
    </row>
    <row r="15985" spans="1:1" ht="17" thickTop="1" thickBot="1">
      <c r="A15985" s="6"/>
    </row>
    <row r="15986" spans="1:1" ht="17" thickTop="1" thickBot="1">
      <c r="A15986" s="6"/>
    </row>
    <row r="15987" spans="1:1" ht="17" thickTop="1" thickBot="1">
      <c r="A15987" s="6"/>
    </row>
    <row r="15988" spans="1:1" ht="17" thickTop="1" thickBot="1">
      <c r="A15988" s="6"/>
    </row>
    <row r="15989" spans="1:1" ht="17" thickTop="1" thickBot="1">
      <c r="A15989" s="6"/>
    </row>
    <row r="15990" spans="1:1" ht="17" thickTop="1" thickBot="1">
      <c r="A15990" s="6"/>
    </row>
    <row r="15991" spans="1:1" ht="17" thickTop="1" thickBot="1">
      <c r="A15991" s="6"/>
    </row>
    <row r="15992" spans="1:1" ht="17" thickTop="1" thickBot="1">
      <c r="A15992" s="6"/>
    </row>
    <row r="15993" spans="1:1" ht="17" thickTop="1" thickBot="1">
      <c r="A15993" s="6"/>
    </row>
    <row r="15994" spans="1:1" ht="17" thickTop="1" thickBot="1">
      <c r="A15994" s="6"/>
    </row>
    <row r="15995" spans="1:1" ht="17" thickTop="1" thickBot="1">
      <c r="A15995" s="6"/>
    </row>
    <row r="15996" spans="1:1" ht="17" thickTop="1" thickBot="1">
      <c r="A15996" s="6"/>
    </row>
    <row r="15997" spans="1:1" ht="17" thickTop="1" thickBot="1">
      <c r="A15997" s="6"/>
    </row>
    <row r="15998" spans="1:1" ht="17" thickTop="1" thickBot="1">
      <c r="A15998" s="6"/>
    </row>
    <row r="15999" spans="1:1" ht="17" thickTop="1" thickBot="1">
      <c r="A15999" s="6"/>
    </row>
    <row r="16000" spans="1:1" ht="17" thickTop="1" thickBot="1">
      <c r="A16000" s="6"/>
    </row>
    <row r="16001" spans="1:1" ht="17" thickTop="1" thickBot="1">
      <c r="A16001" s="6"/>
    </row>
    <row r="16002" spans="1:1" ht="17" thickTop="1" thickBot="1">
      <c r="A16002" s="6"/>
    </row>
    <row r="16003" spans="1:1" ht="17" thickTop="1" thickBot="1">
      <c r="A16003" s="6"/>
    </row>
    <row r="16004" spans="1:1" ht="17" thickTop="1" thickBot="1">
      <c r="A16004" s="6"/>
    </row>
    <row r="16005" spans="1:1" ht="17" thickTop="1" thickBot="1">
      <c r="A16005" s="6"/>
    </row>
    <row r="16006" spans="1:1" ht="17" thickTop="1" thickBot="1">
      <c r="A16006" s="6"/>
    </row>
    <row r="16007" spans="1:1" ht="17" thickTop="1" thickBot="1">
      <c r="A16007" s="6"/>
    </row>
    <row r="16008" spans="1:1" ht="17" thickTop="1" thickBot="1">
      <c r="A16008" s="6"/>
    </row>
    <row r="16009" spans="1:1" ht="17" thickTop="1" thickBot="1">
      <c r="A16009" s="6"/>
    </row>
    <row r="16010" spans="1:1" ht="17" thickTop="1" thickBot="1">
      <c r="A16010" s="6"/>
    </row>
    <row r="16011" spans="1:1" ht="17" thickTop="1" thickBot="1">
      <c r="A16011" s="6"/>
    </row>
    <row r="16012" spans="1:1" ht="17" thickTop="1" thickBot="1">
      <c r="A16012" s="6"/>
    </row>
    <row r="16013" spans="1:1" ht="17" thickTop="1" thickBot="1">
      <c r="A16013" s="6"/>
    </row>
    <row r="16014" spans="1:1" ht="17" thickTop="1" thickBot="1">
      <c r="A16014" s="6"/>
    </row>
    <row r="16015" spans="1:1" ht="17" thickTop="1" thickBot="1">
      <c r="A16015" s="6"/>
    </row>
    <row r="16016" spans="1:1" ht="17" thickTop="1" thickBot="1">
      <c r="A16016" s="6"/>
    </row>
    <row r="16017" spans="1:1" ht="17" thickTop="1" thickBot="1">
      <c r="A16017" s="6"/>
    </row>
    <row r="16018" spans="1:1" ht="17" thickTop="1" thickBot="1">
      <c r="A16018" s="6"/>
    </row>
    <row r="16019" spans="1:1" ht="17" thickTop="1" thickBot="1">
      <c r="A16019" s="6"/>
    </row>
    <row r="16020" spans="1:1" ht="17" thickTop="1" thickBot="1">
      <c r="A16020" s="6"/>
    </row>
    <row r="16021" spans="1:1" ht="17" thickTop="1" thickBot="1">
      <c r="A16021" s="6"/>
    </row>
    <row r="16022" spans="1:1" ht="17" thickTop="1" thickBot="1">
      <c r="A16022" s="6"/>
    </row>
    <row r="16023" spans="1:1" ht="17" thickTop="1" thickBot="1">
      <c r="A16023" s="6"/>
    </row>
    <row r="16024" spans="1:1" ht="17" thickTop="1" thickBot="1">
      <c r="A16024" s="6"/>
    </row>
    <row r="16025" spans="1:1" ht="17" thickTop="1" thickBot="1">
      <c r="A16025" s="6"/>
    </row>
    <row r="16026" spans="1:1" ht="17" thickTop="1" thickBot="1">
      <c r="A16026" s="6"/>
    </row>
    <row r="16027" spans="1:1" ht="17" thickTop="1" thickBot="1">
      <c r="A16027" s="6"/>
    </row>
    <row r="16028" spans="1:1" ht="17" thickTop="1" thickBot="1">
      <c r="A16028" s="6"/>
    </row>
    <row r="16029" spans="1:1" ht="17" thickTop="1" thickBot="1">
      <c r="A16029" s="6"/>
    </row>
    <row r="16030" spans="1:1" ht="17" thickTop="1" thickBot="1">
      <c r="A16030" s="6"/>
    </row>
    <row r="16031" spans="1:1" ht="17" thickTop="1" thickBot="1">
      <c r="A16031" s="6"/>
    </row>
    <row r="16032" spans="1:1" ht="17" thickTop="1" thickBot="1">
      <c r="A16032" s="6"/>
    </row>
    <row r="16033" spans="1:1" ht="17" thickTop="1" thickBot="1">
      <c r="A16033" s="6"/>
    </row>
    <row r="16034" spans="1:1" ht="17" thickTop="1" thickBot="1">
      <c r="A16034" s="6"/>
    </row>
    <row r="16035" spans="1:1" ht="17" thickTop="1" thickBot="1">
      <c r="A16035" s="6"/>
    </row>
    <row r="16036" spans="1:1" ht="17" thickTop="1" thickBot="1">
      <c r="A16036" s="6"/>
    </row>
    <row r="16037" spans="1:1" ht="17" thickTop="1" thickBot="1">
      <c r="A16037" s="6"/>
    </row>
    <row r="16038" spans="1:1" ht="17" thickTop="1" thickBot="1">
      <c r="A16038" s="6"/>
    </row>
    <row r="16039" spans="1:1" ht="17" thickTop="1" thickBot="1">
      <c r="A16039" s="6"/>
    </row>
    <row r="16040" spans="1:1" ht="17" thickTop="1" thickBot="1">
      <c r="A16040" s="6"/>
    </row>
    <row r="16041" spans="1:1" ht="17" thickTop="1" thickBot="1">
      <c r="A16041" s="6"/>
    </row>
    <row r="16042" spans="1:1" ht="17" thickTop="1" thickBot="1">
      <c r="A16042" s="6"/>
    </row>
    <row r="16043" spans="1:1" ht="17" thickTop="1" thickBot="1">
      <c r="A16043" s="6"/>
    </row>
    <row r="16044" spans="1:1" ht="17" thickTop="1" thickBot="1">
      <c r="A16044" s="6"/>
    </row>
    <row r="16045" spans="1:1" ht="17" thickTop="1" thickBot="1">
      <c r="A16045" s="6"/>
    </row>
    <row r="16046" spans="1:1" ht="17" thickTop="1" thickBot="1">
      <c r="A16046" s="6"/>
    </row>
    <row r="16047" spans="1:1" ht="17" thickTop="1" thickBot="1">
      <c r="A16047" s="6"/>
    </row>
    <row r="16048" spans="1:1" ht="17" thickTop="1" thickBot="1">
      <c r="A16048" s="6"/>
    </row>
    <row r="16049" spans="1:1" ht="17" thickTop="1" thickBot="1">
      <c r="A16049" s="6"/>
    </row>
    <row r="16050" spans="1:1" ht="17" thickTop="1" thickBot="1">
      <c r="A16050" s="6"/>
    </row>
    <row r="16051" spans="1:1" ht="17" thickTop="1" thickBot="1">
      <c r="A16051" s="6"/>
    </row>
    <row r="16052" spans="1:1" ht="17" thickTop="1" thickBot="1">
      <c r="A16052" s="6"/>
    </row>
    <row r="16053" spans="1:1" ht="17" thickTop="1" thickBot="1">
      <c r="A16053" s="6"/>
    </row>
    <row r="16054" spans="1:1" ht="17" thickTop="1" thickBot="1">
      <c r="A16054" s="6"/>
    </row>
    <row r="16055" spans="1:1" ht="17" thickTop="1" thickBot="1">
      <c r="A16055" s="6"/>
    </row>
    <row r="16056" spans="1:1" ht="17" thickTop="1" thickBot="1">
      <c r="A16056" s="6"/>
    </row>
    <row r="16057" spans="1:1" ht="17" thickTop="1" thickBot="1">
      <c r="A16057" s="6"/>
    </row>
    <row r="16058" spans="1:1" ht="17" thickTop="1" thickBot="1">
      <c r="A16058" s="6"/>
    </row>
    <row r="16059" spans="1:1" ht="17" thickTop="1" thickBot="1">
      <c r="A16059" s="6"/>
    </row>
    <row r="16060" spans="1:1" ht="17" thickTop="1" thickBot="1">
      <c r="A16060" s="6"/>
    </row>
    <row r="16061" spans="1:1" ht="17" thickTop="1" thickBot="1">
      <c r="A16061" s="6"/>
    </row>
    <row r="16062" spans="1:1" ht="17" thickTop="1" thickBot="1">
      <c r="A16062" s="6"/>
    </row>
    <row r="16063" spans="1:1" ht="17" thickTop="1" thickBot="1">
      <c r="A16063" s="6"/>
    </row>
    <row r="16064" spans="1:1" ht="17" thickTop="1" thickBot="1">
      <c r="A16064" s="6"/>
    </row>
    <row r="16065" spans="1:1" ht="17" thickTop="1" thickBot="1">
      <c r="A16065" s="6"/>
    </row>
    <row r="16066" spans="1:1" ht="17" thickTop="1" thickBot="1">
      <c r="A16066" s="6"/>
    </row>
    <row r="16067" spans="1:1" ht="17" thickTop="1" thickBot="1">
      <c r="A16067" s="6"/>
    </row>
    <row r="16068" spans="1:1" ht="17" thickTop="1" thickBot="1">
      <c r="A16068" s="6"/>
    </row>
    <row r="16069" spans="1:1" ht="17" thickTop="1" thickBot="1">
      <c r="A16069" s="6"/>
    </row>
    <row r="16070" spans="1:1" ht="17" thickTop="1" thickBot="1">
      <c r="A16070" s="6"/>
    </row>
    <row r="16071" spans="1:1" ht="17" thickTop="1" thickBot="1">
      <c r="A16071" s="6"/>
    </row>
    <row r="16072" spans="1:1" ht="17" thickTop="1" thickBot="1">
      <c r="A16072" s="6"/>
    </row>
    <row r="16073" spans="1:1" ht="17" thickTop="1" thickBot="1">
      <c r="A16073" s="6"/>
    </row>
    <row r="16074" spans="1:1" ht="17" thickTop="1" thickBot="1">
      <c r="A16074" s="6"/>
    </row>
    <row r="16075" spans="1:1" ht="17" thickTop="1" thickBot="1">
      <c r="A16075" s="6"/>
    </row>
    <row r="16076" spans="1:1" ht="17" thickTop="1" thickBot="1">
      <c r="A16076" s="6"/>
    </row>
    <row r="16077" spans="1:1" ht="17" thickTop="1" thickBot="1">
      <c r="A16077" s="6"/>
    </row>
    <row r="16078" spans="1:1" ht="17" thickTop="1" thickBot="1">
      <c r="A16078" s="6"/>
    </row>
    <row r="16079" spans="1:1" ht="17" thickTop="1" thickBot="1">
      <c r="A16079" s="6"/>
    </row>
    <row r="16080" spans="1:1" ht="17" thickTop="1" thickBot="1">
      <c r="A16080" s="6"/>
    </row>
    <row r="16081" spans="1:1" ht="17" thickTop="1" thickBot="1">
      <c r="A16081" s="6"/>
    </row>
    <row r="16082" spans="1:1" ht="17" thickTop="1" thickBot="1">
      <c r="A16082" s="6"/>
    </row>
    <row r="16083" spans="1:1" ht="17" thickTop="1" thickBot="1">
      <c r="A16083" s="6"/>
    </row>
    <row r="16084" spans="1:1" ht="17" thickTop="1" thickBot="1">
      <c r="A16084" s="6"/>
    </row>
    <row r="16085" spans="1:1" ht="17" thickTop="1" thickBot="1">
      <c r="A16085" s="6"/>
    </row>
    <row r="16086" spans="1:1" ht="17" thickTop="1" thickBot="1">
      <c r="A16086" s="6"/>
    </row>
    <row r="16087" spans="1:1" ht="17" thickTop="1" thickBot="1">
      <c r="A16087" s="6"/>
    </row>
    <row r="16088" spans="1:1" ht="17" thickTop="1" thickBot="1">
      <c r="A16088" s="6"/>
    </row>
    <row r="16089" spans="1:1" ht="17" thickTop="1" thickBot="1">
      <c r="A16089" s="6"/>
    </row>
    <row r="16090" spans="1:1" ht="17" thickTop="1" thickBot="1">
      <c r="A16090" s="6"/>
    </row>
    <row r="16091" spans="1:1" ht="17" thickTop="1" thickBot="1">
      <c r="A16091" s="6"/>
    </row>
    <row r="16092" spans="1:1" ht="17" thickTop="1" thickBot="1">
      <c r="A16092" s="6"/>
    </row>
    <row r="16093" spans="1:1" ht="17" thickTop="1" thickBot="1">
      <c r="A16093" s="6"/>
    </row>
    <row r="16094" spans="1:1" ht="17" thickTop="1" thickBot="1">
      <c r="A16094" s="6"/>
    </row>
    <row r="16095" spans="1:1" ht="17" thickTop="1" thickBot="1">
      <c r="A16095" s="6"/>
    </row>
    <row r="16096" spans="1:1" ht="17" thickTop="1" thickBot="1">
      <c r="A16096" s="6"/>
    </row>
    <row r="16097" spans="1:1" ht="17" thickTop="1" thickBot="1">
      <c r="A16097" s="6"/>
    </row>
    <row r="16098" spans="1:1" ht="17" thickTop="1" thickBot="1">
      <c r="A16098" s="6"/>
    </row>
    <row r="16099" spans="1:1" ht="17" thickTop="1" thickBot="1">
      <c r="A16099" s="6"/>
    </row>
    <row r="16100" spans="1:1" ht="17" thickTop="1" thickBot="1">
      <c r="A16100" s="6"/>
    </row>
    <row r="16101" spans="1:1" ht="17" thickTop="1" thickBot="1">
      <c r="A16101" s="6"/>
    </row>
    <row r="16102" spans="1:1" ht="17" thickTop="1" thickBot="1">
      <c r="A16102" s="6"/>
    </row>
    <row r="16103" spans="1:1" ht="17" thickTop="1" thickBot="1">
      <c r="A16103" s="6"/>
    </row>
    <row r="16104" spans="1:1" ht="17" thickTop="1" thickBot="1">
      <c r="A16104" s="6"/>
    </row>
    <row r="16105" spans="1:1" ht="17" thickTop="1" thickBot="1">
      <c r="A16105" s="6"/>
    </row>
    <row r="16106" spans="1:1" ht="17" thickTop="1" thickBot="1">
      <c r="A16106" s="6"/>
    </row>
    <row r="16107" spans="1:1" ht="17" thickTop="1" thickBot="1">
      <c r="A16107" s="6"/>
    </row>
    <row r="16108" spans="1:1" ht="17" thickTop="1" thickBot="1">
      <c r="A16108" s="6"/>
    </row>
    <row r="16109" spans="1:1" ht="17" thickTop="1" thickBot="1">
      <c r="A16109" s="6"/>
    </row>
    <row r="16110" spans="1:1" ht="17" thickTop="1" thickBot="1">
      <c r="A16110" s="6"/>
    </row>
    <row r="16111" spans="1:1" ht="17" thickTop="1" thickBot="1">
      <c r="A16111" s="6"/>
    </row>
    <row r="16112" spans="1:1" ht="17" thickTop="1" thickBot="1">
      <c r="A16112" s="6"/>
    </row>
    <row r="16113" spans="1:1" ht="17" thickTop="1" thickBot="1">
      <c r="A16113" s="6"/>
    </row>
    <row r="16114" spans="1:1" ht="17" thickTop="1" thickBot="1">
      <c r="A16114" s="6"/>
    </row>
    <row r="16115" spans="1:1" ht="17" thickTop="1" thickBot="1">
      <c r="A16115" s="6"/>
    </row>
    <row r="16116" spans="1:1" ht="17" thickTop="1" thickBot="1">
      <c r="A16116" s="6"/>
    </row>
    <row r="16117" spans="1:1" ht="17" thickTop="1" thickBot="1">
      <c r="A16117" s="6"/>
    </row>
    <row r="16118" spans="1:1" ht="17" thickTop="1" thickBot="1">
      <c r="A16118" s="6"/>
    </row>
    <row r="16119" spans="1:1" ht="17" thickTop="1" thickBot="1">
      <c r="A16119" s="6"/>
    </row>
    <row r="16120" spans="1:1" ht="17" thickTop="1" thickBot="1">
      <c r="A16120" s="6"/>
    </row>
    <row r="16121" spans="1:1" ht="17" thickTop="1" thickBot="1">
      <c r="A16121" s="6"/>
    </row>
    <row r="16122" spans="1:1" ht="17" thickTop="1" thickBot="1">
      <c r="A16122" s="6"/>
    </row>
    <row r="16123" spans="1:1" ht="17" thickTop="1" thickBot="1">
      <c r="A16123" s="6"/>
    </row>
    <row r="16124" spans="1:1" ht="17" thickTop="1" thickBot="1">
      <c r="A16124" s="6"/>
    </row>
    <row r="16125" spans="1:1" ht="17" thickTop="1" thickBot="1">
      <c r="A16125" s="6"/>
    </row>
    <row r="16126" spans="1:1" ht="17" thickTop="1" thickBot="1">
      <c r="A16126" s="6"/>
    </row>
    <row r="16127" spans="1:1" ht="17" thickTop="1" thickBot="1">
      <c r="A16127" s="6"/>
    </row>
    <row r="16128" spans="1:1" ht="17" thickTop="1" thickBot="1">
      <c r="A16128" s="6"/>
    </row>
    <row r="16129" spans="1:1" ht="17" thickTop="1" thickBot="1">
      <c r="A16129" s="6"/>
    </row>
    <row r="16130" spans="1:1" ht="17" thickTop="1" thickBot="1">
      <c r="A16130" s="6"/>
    </row>
    <row r="16131" spans="1:1" ht="17" thickTop="1" thickBot="1">
      <c r="A16131" s="6"/>
    </row>
    <row r="16132" spans="1:1" ht="17" thickTop="1" thickBot="1">
      <c r="A16132" s="6"/>
    </row>
    <row r="16133" spans="1:1" ht="17" thickTop="1" thickBot="1">
      <c r="A16133" s="6"/>
    </row>
    <row r="16134" spans="1:1" ht="17" thickTop="1" thickBot="1">
      <c r="A16134" s="6"/>
    </row>
    <row r="16135" spans="1:1" ht="17" thickTop="1" thickBot="1">
      <c r="A16135" s="6"/>
    </row>
    <row r="16136" spans="1:1" ht="17" thickTop="1" thickBot="1">
      <c r="A16136" s="6"/>
    </row>
    <row r="16137" spans="1:1" ht="17" thickTop="1" thickBot="1">
      <c r="A16137" s="6"/>
    </row>
    <row r="16138" spans="1:1" ht="17" thickTop="1" thickBot="1">
      <c r="A16138" s="6"/>
    </row>
    <row r="16139" spans="1:1" ht="17" thickTop="1" thickBot="1">
      <c r="A16139" s="6"/>
    </row>
    <row r="16140" spans="1:1" ht="17" thickTop="1" thickBot="1">
      <c r="A16140" s="6"/>
    </row>
    <row r="16141" spans="1:1" ht="17" thickTop="1" thickBot="1">
      <c r="A16141" s="6"/>
    </row>
    <row r="16142" spans="1:1" ht="17" thickTop="1" thickBot="1">
      <c r="A16142" s="6"/>
    </row>
    <row r="16143" spans="1:1" ht="17" thickTop="1" thickBot="1">
      <c r="A16143" s="6"/>
    </row>
    <row r="16144" spans="1:1" ht="17" thickTop="1" thickBot="1">
      <c r="A16144" s="6"/>
    </row>
    <row r="16145" spans="1:1" ht="17" thickTop="1" thickBot="1">
      <c r="A16145" s="6"/>
    </row>
    <row r="16146" spans="1:1" ht="17" thickTop="1" thickBot="1">
      <c r="A16146" s="6"/>
    </row>
    <row r="16147" spans="1:1" ht="17" thickTop="1" thickBot="1">
      <c r="A16147" s="6"/>
    </row>
    <row r="16148" spans="1:1" ht="17" thickTop="1" thickBot="1">
      <c r="A16148" s="6"/>
    </row>
    <row r="16149" spans="1:1" ht="17" thickTop="1" thickBot="1">
      <c r="A16149" s="6"/>
    </row>
    <row r="16150" spans="1:1" ht="17" thickTop="1" thickBot="1">
      <c r="A16150" s="6"/>
    </row>
    <row r="16151" spans="1:1" ht="17" thickTop="1" thickBot="1">
      <c r="A16151" s="6"/>
    </row>
    <row r="16152" spans="1:1" ht="17" thickTop="1" thickBot="1">
      <c r="A16152" s="6"/>
    </row>
    <row r="16153" spans="1:1" ht="17" thickTop="1" thickBot="1">
      <c r="A16153" s="6"/>
    </row>
    <row r="16154" spans="1:1" ht="17" thickTop="1" thickBot="1">
      <c r="A16154" s="6"/>
    </row>
    <row r="16155" spans="1:1" ht="17" thickTop="1" thickBot="1">
      <c r="A16155" s="6"/>
    </row>
    <row r="16156" spans="1:1" ht="17" thickTop="1" thickBot="1">
      <c r="A16156" s="6"/>
    </row>
    <row r="16157" spans="1:1" ht="17" thickTop="1" thickBot="1">
      <c r="A16157" s="6"/>
    </row>
    <row r="16158" spans="1:1" ht="17" thickTop="1" thickBot="1">
      <c r="A16158" s="6"/>
    </row>
    <row r="16159" spans="1:1" ht="17" thickTop="1" thickBot="1">
      <c r="A16159" s="6"/>
    </row>
    <row r="16160" spans="1:1" ht="17" thickTop="1" thickBot="1">
      <c r="A16160" s="6"/>
    </row>
    <row r="16161" spans="1:1" ht="17" thickTop="1" thickBot="1">
      <c r="A16161" s="6"/>
    </row>
    <row r="16162" spans="1:1" ht="17" thickTop="1" thickBot="1">
      <c r="A16162" s="6"/>
    </row>
    <row r="16163" spans="1:1" ht="17" thickTop="1" thickBot="1">
      <c r="A16163" s="6"/>
    </row>
    <row r="16164" spans="1:1" ht="17" thickTop="1" thickBot="1">
      <c r="A16164" s="6"/>
    </row>
    <row r="16165" spans="1:1" ht="17" thickTop="1" thickBot="1">
      <c r="A16165" s="6"/>
    </row>
    <row r="16166" spans="1:1" ht="17" thickTop="1" thickBot="1">
      <c r="A16166" s="6"/>
    </row>
    <row r="16167" spans="1:1" ht="17" thickTop="1" thickBot="1">
      <c r="A16167" s="6"/>
    </row>
    <row r="16168" spans="1:1" ht="17" thickTop="1" thickBot="1">
      <c r="A16168" s="6"/>
    </row>
    <row r="16169" spans="1:1" ht="17" thickTop="1" thickBot="1">
      <c r="A16169" s="6"/>
    </row>
    <row r="16170" spans="1:1" ht="17" thickTop="1" thickBot="1">
      <c r="A16170" s="6"/>
    </row>
    <row r="16171" spans="1:1" ht="17" thickTop="1" thickBot="1">
      <c r="A16171" s="6"/>
    </row>
    <row r="16172" spans="1:1" ht="17" thickTop="1" thickBot="1">
      <c r="A16172" s="6"/>
    </row>
    <row r="16173" spans="1:1" ht="17" thickTop="1" thickBot="1">
      <c r="A16173" s="6"/>
    </row>
    <row r="16174" spans="1:1" ht="17" thickTop="1" thickBot="1">
      <c r="A16174" s="6"/>
    </row>
    <row r="16175" spans="1:1" ht="17" thickTop="1" thickBot="1">
      <c r="A16175" s="6"/>
    </row>
    <row r="16176" spans="1:1" ht="17" thickTop="1" thickBot="1">
      <c r="A16176" s="6"/>
    </row>
    <row r="16177" spans="1:1" ht="17" thickTop="1" thickBot="1">
      <c r="A16177" s="6"/>
    </row>
    <row r="16178" spans="1:1" ht="17" thickTop="1" thickBot="1">
      <c r="A16178" s="6"/>
    </row>
    <row r="16179" spans="1:1" ht="17" thickTop="1" thickBot="1">
      <c r="A16179" s="6"/>
    </row>
    <row r="16180" spans="1:1" ht="17" thickTop="1" thickBot="1">
      <c r="A16180" s="6"/>
    </row>
    <row r="16181" spans="1:1" ht="17" thickTop="1" thickBot="1">
      <c r="A16181" s="6"/>
    </row>
    <row r="16182" spans="1:1" ht="17" thickTop="1" thickBot="1">
      <c r="A16182" s="6"/>
    </row>
    <row r="16183" spans="1:1" ht="17" thickTop="1" thickBot="1">
      <c r="A16183" s="6"/>
    </row>
    <row r="16184" spans="1:1" ht="17" thickTop="1" thickBot="1">
      <c r="A16184" s="6"/>
    </row>
    <row r="16185" spans="1:1" ht="17" thickTop="1" thickBot="1">
      <c r="A16185" s="6"/>
    </row>
    <row r="16186" spans="1:1" ht="17" thickTop="1" thickBot="1">
      <c r="A16186" s="6"/>
    </row>
    <row r="16187" spans="1:1" ht="17" thickTop="1" thickBot="1">
      <c r="A16187" s="6"/>
    </row>
    <row r="16188" spans="1:1" ht="17" thickTop="1" thickBot="1">
      <c r="A16188" s="6"/>
    </row>
    <row r="16189" spans="1:1" ht="17" thickTop="1" thickBot="1">
      <c r="A16189" s="6"/>
    </row>
    <row r="16190" spans="1:1" ht="17" thickTop="1" thickBot="1">
      <c r="A16190" s="6"/>
    </row>
    <row r="16191" spans="1:1" ht="17" thickTop="1" thickBot="1">
      <c r="A16191" s="6"/>
    </row>
    <row r="16192" spans="1:1" ht="17" thickTop="1" thickBot="1">
      <c r="A16192" s="6"/>
    </row>
    <row r="16193" spans="1:1" ht="17" thickTop="1" thickBot="1">
      <c r="A16193" s="6"/>
    </row>
    <row r="16194" spans="1:1" ht="17" thickTop="1" thickBot="1">
      <c r="A16194" s="6"/>
    </row>
    <row r="16195" spans="1:1" ht="17" thickTop="1" thickBot="1">
      <c r="A16195" s="6"/>
    </row>
    <row r="16196" spans="1:1" ht="17" thickTop="1" thickBot="1">
      <c r="A16196" s="6"/>
    </row>
    <row r="16197" spans="1:1" ht="17" thickTop="1" thickBot="1">
      <c r="A16197" s="6"/>
    </row>
    <row r="16198" spans="1:1" ht="17" thickTop="1" thickBot="1">
      <c r="A16198" s="6"/>
    </row>
    <row r="16199" spans="1:1" ht="17" thickTop="1" thickBot="1">
      <c r="A16199" s="6"/>
    </row>
    <row r="16200" spans="1:1" ht="17" thickTop="1" thickBot="1">
      <c r="A16200" s="6"/>
    </row>
    <row r="16201" spans="1:1" ht="17" thickTop="1" thickBot="1">
      <c r="A16201" s="6"/>
    </row>
    <row r="16202" spans="1:1" ht="17" thickTop="1" thickBot="1">
      <c r="A16202" s="6"/>
    </row>
    <row r="16203" spans="1:1" ht="17" thickTop="1" thickBot="1">
      <c r="A16203" s="6"/>
    </row>
    <row r="16204" spans="1:1" ht="17" thickTop="1" thickBot="1">
      <c r="A16204" s="6"/>
    </row>
    <row r="16205" spans="1:1" ht="17" thickTop="1" thickBot="1">
      <c r="A16205" s="6"/>
    </row>
    <row r="16206" spans="1:1" ht="17" thickTop="1" thickBot="1">
      <c r="A16206" s="6"/>
    </row>
    <row r="16207" spans="1:1" ht="17" thickTop="1" thickBot="1">
      <c r="A16207" s="6"/>
    </row>
    <row r="16208" spans="1:1" ht="17" thickTop="1" thickBot="1">
      <c r="A16208" s="6"/>
    </row>
    <row r="16209" spans="1:1" ht="17" thickTop="1" thickBot="1">
      <c r="A16209" s="6"/>
    </row>
    <row r="16210" spans="1:1" ht="17" thickTop="1" thickBot="1">
      <c r="A16210" s="6"/>
    </row>
    <row r="16211" spans="1:1" ht="17" thickTop="1" thickBot="1">
      <c r="A16211" s="6"/>
    </row>
    <row r="16212" spans="1:1" ht="17" thickTop="1" thickBot="1">
      <c r="A16212" s="6"/>
    </row>
    <row r="16213" spans="1:1" ht="17" thickTop="1" thickBot="1">
      <c r="A16213" s="6"/>
    </row>
    <row r="16214" spans="1:1" ht="17" thickTop="1" thickBot="1">
      <c r="A16214" s="6"/>
    </row>
    <row r="16215" spans="1:1" ht="17" thickTop="1" thickBot="1">
      <c r="A16215" s="6"/>
    </row>
    <row r="16216" spans="1:1" ht="17" thickTop="1" thickBot="1">
      <c r="A16216" s="6"/>
    </row>
    <row r="16217" spans="1:1" ht="17" thickTop="1" thickBot="1">
      <c r="A16217" s="6"/>
    </row>
    <row r="16218" spans="1:1" ht="17" thickTop="1" thickBot="1">
      <c r="A16218" s="6"/>
    </row>
    <row r="16219" spans="1:1" ht="17" thickTop="1" thickBot="1">
      <c r="A16219" s="6"/>
    </row>
    <row r="16220" spans="1:1" ht="17" thickTop="1" thickBot="1">
      <c r="A16220" s="6"/>
    </row>
    <row r="16221" spans="1:1" ht="17" thickTop="1" thickBot="1">
      <c r="A16221" s="6"/>
    </row>
    <row r="16222" spans="1:1" ht="17" thickTop="1" thickBot="1">
      <c r="A16222" s="6"/>
    </row>
    <row r="16223" spans="1:1" ht="17" thickTop="1" thickBot="1">
      <c r="A16223" s="6"/>
    </row>
    <row r="16224" spans="1:1" ht="17" thickTop="1" thickBot="1">
      <c r="A16224" s="6"/>
    </row>
    <row r="16225" spans="1:1" ht="17" thickTop="1" thickBot="1">
      <c r="A16225" s="6"/>
    </row>
    <row r="16226" spans="1:1" ht="17" thickTop="1" thickBot="1">
      <c r="A16226" s="6"/>
    </row>
    <row r="16227" spans="1:1" ht="17" thickTop="1" thickBot="1">
      <c r="A16227" s="6"/>
    </row>
    <row r="16228" spans="1:1" ht="17" thickTop="1" thickBot="1">
      <c r="A16228" s="6"/>
    </row>
    <row r="16229" spans="1:1" ht="17" thickTop="1" thickBot="1">
      <c r="A16229" s="6"/>
    </row>
    <row r="16230" spans="1:1" ht="17" thickTop="1" thickBot="1">
      <c r="A16230" s="6"/>
    </row>
    <row r="16231" spans="1:1" ht="17" thickTop="1" thickBot="1">
      <c r="A16231" s="6"/>
    </row>
    <row r="16232" spans="1:1" ht="17" thickTop="1" thickBot="1">
      <c r="A16232" s="6"/>
    </row>
    <row r="16233" spans="1:1" ht="17" thickTop="1" thickBot="1">
      <c r="A16233" s="6"/>
    </row>
    <row r="16234" spans="1:1" ht="17" thickTop="1" thickBot="1">
      <c r="A16234" s="6"/>
    </row>
    <row r="16235" spans="1:1" ht="17" thickTop="1" thickBot="1">
      <c r="A16235" s="6"/>
    </row>
    <row r="16236" spans="1:1" ht="17" thickTop="1" thickBot="1">
      <c r="A16236" s="6"/>
    </row>
    <row r="16237" spans="1:1" ht="17" thickTop="1" thickBot="1">
      <c r="A16237" s="6"/>
    </row>
    <row r="16238" spans="1:1" ht="17" thickTop="1" thickBot="1">
      <c r="A16238" s="6"/>
    </row>
    <row r="16239" spans="1:1" ht="17" thickTop="1" thickBot="1">
      <c r="A16239" s="6"/>
    </row>
    <row r="16240" spans="1:1" ht="17" thickTop="1" thickBot="1">
      <c r="A16240" s="6"/>
    </row>
    <row r="16241" spans="1:1" ht="17" thickTop="1" thickBot="1">
      <c r="A16241" s="6"/>
    </row>
    <row r="16242" spans="1:1" ht="17" thickTop="1" thickBot="1">
      <c r="A16242" s="6"/>
    </row>
    <row r="16243" spans="1:1" ht="17" thickTop="1" thickBot="1">
      <c r="A16243" s="6"/>
    </row>
    <row r="16244" spans="1:1" ht="17" thickTop="1" thickBot="1">
      <c r="A16244" s="6"/>
    </row>
    <row r="16245" spans="1:1" ht="17" thickTop="1" thickBot="1">
      <c r="A16245" s="6"/>
    </row>
    <row r="16246" spans="1:1" ht="17" thickTop="1" thickBot="1">
      <c r="A16246" s="6"/>
    </row>
    <row r="16247" spans="1:1" ht="17" thickTop="1" thickBot="1">
      <c r="A16247" s="6"/>
    </row>
    <row r="16248" spans="1:1" ht="17" thickTop="1" thickBot="1">
      <c r="A16248" s="6"/>
    </row>
    <row r="16249" spans="1:1" ht="17" thickTop="1" thickBot="1">
      <c r="A16249" s="6"/>
    </row>
    <row r="16250" spans="1:1" ht="17" thickTop="1" thickBot="1">
      <c r="A16250" s="6"/>
    </row>
    <row r="16251" spans="1:1" ht="17" thickTop="1" thickBot="1">
      <c r="A16251" s="6"/>
    </row>
    <row r="16252" spans="1:1" ht="17" thickTop="1" thickBot="1">
      <c r="A16252" s="6"/>
    </row>
    <row r="16253" spans="1:1" ht="17" thickTop="1" thickBot="1">
      <c r="A16253" s="6"/>
    </row>
    <row r="16254" spans="1:1" ht="17" thickTop="1" thickBot="1">
      <c r="A16254" s="6"/>
    </row>
    <row r="16255" spans="1:1" ht="17" thickTop="1" thickBot="1">
      <c r="A16255" s="6"/>
    </row>
    <row r="16256" spans="1:1" ht="17" thickTop="1" thickBot="1">
      <c r="A16256" s="6"/>
    </row>
    <row r="16257" spans="1:1" ht="17" thickTop="1" thickBot="1">
      <c r="A16257" s="6"/>
    </row>
    <row r="16258" spans="1:1" ht="17" thickTop="1" thickBot="1">
      <c r="A16258" s="6"/>
    </row>
    <row r="16259" spans="1:1" ht="17" thickTop="1" thickBot="1">
      <c r="A16259" s="6"/>
    </row>
    <row r="16260" spans="1:1" ht="17" thickTop="1" thickBot="1">
      <c r="A16260" s="6"/>
    </row>
    <row r="16261" spans="1:1" ht="17" thickTop="1" thickBot="1">
      <c r="A16261" s="6"/>
    </row>
    <row r="16262" spans="1:1" ht="17" thickTop="1" thickBot="1">
      <c r="A16262" s="6"/>
    </row>
    <row r="16263" spans="1:1" ht="17" thickTop="1" thickBot="1">
      <c r="A16263" s="6"/>
    </row>
    <row r="16264" spans="1:1" ht="17" thickTop="1" thickBot="1">
      <c r="A16264" s="6"/>
    </row>
    <row r="16265" spans="1:1" ht="17" thickTop="1" thickBot="1">
      <c r="A16265" s="6"/>
    </row>
    <row r="16266" spans="1:1" ht="17" thickTop="1" thickBot="1">
      <c r="A16266" s="6"/>
    </row>
    <row r="16267" spans="1:1" ht="17" thickTop="1" thickBot="1">
      <c r="A16267" s="6"/>
    </row>
    <row r="16268" spans="1:1" ht="17" thickTop="1" thickBot="1">
      <c r="A16268" s="6"/>
    </row>
    <row r="16269" spans="1:1" ht="17" thickTop="1" thickBot="1">
      <c r="A16269" s="6"/>
    </row>
    <row r="16270" spans="1:1" ht="17" thickTop="1" thickBot="1">
      <c r="A16270" s="6"/>
    </row>
    <row r="16271" spans="1:1" ht="17" thickTop="1" thickBot="1">
      <c r="A16271" s="6"/>
    </row>
    <row r="16272" spans="1:1" ht="17" thickTop="1" thickBot="1">
      <c r="A16272" s="6"/>
    </row>
    <row r="16273" spans="1:1" ht="17" thickTop="1" thickBot="1">
      <c r="A16273" s="6"/>
    </row>
    <row r="16274" spans="1:1" ht="17" thickTop="1" thickBot="1">
      <c r="A16274" s="6"/>
    </row>
    <row r="16275" spans="1:1" ht="17" thickTop="1" thickBot="1">
      <c r="A16275" s="6"/>
    </row>
    <row r="16276" spans="1:1" ht="17" thickTop="1" thickBot="1">
      <c r="A16276" s="6"/>
    </row>
    <row r="16277" spans="1:1" ht="17" thickTop="1" thickBot="1">
      <c r="A16277" s="6"/>
    </row>
    <row r="16278" spans="1:1" ht="17" thickTop="1" thickBot="1">
      <c r="A16278" s="6"/>
    </row>
    <row r="16279" spans="1:1" ht="17" thickTop="1" thickBot="1">
      <c r="A16279" s="6"/>
    </row>
    <row r="16280" spans="1:1" ht="17" thickTop="1" thickBot="1">
      <c r="A16280" s="6"/>
    </row>
    <row r="16281" spans="1:1" ht="17" thickTop="1" thickBot="1">
      <c r="A16281" s="6"/>
    </row>
    <row r="16282" spans="1:1" ht="17" thickTop="1" thickBot="1">
      <c r="A16282" s="6"/>
    </row>
    <row r="16283" spans="1:1" ht="17" thickTop="1" thickBot="1">
      <c r="A16283" s="6"/>
    </row>
    <row r="16284" spans="1:1" ht="17" thickTop="1" thickBot="1">
      <c r="A16284" s="6"/>
    </row>
    <row r="16285" spans="1:1" ht="17" thickTop="1" thickBot="1">
      <c r="A16285" s="6"/>
    </row>
    <row r="16286" spans="1:1" ht="17" thickTop="1" thickBot="1">
      <c r="A16286" s="6"/>
    </row>
    <row r="16287" spans="1:1" ht="17" thickTop="1" thickBot="1">
      <c r="A16287" s="6"/>
    </row>
    <row r="16288" spans="1:1" ht="17" thickTop="1" thickBot="1">
      <c r="A16288" s="6"/>
    </row>
    <row r="16289" spans="1:1" ht="17" thickTop="1" thickBot="1">
      <c r="A16289" s="6"/>
    </row>
    <row r="16290" spans="1:1" ht="17" thickTop="1" thickBot="1">
      <c r="A16290" s="6"/>
    </row>
    <row r="16291" spans="1:1" ht="17" thickTop="1" thickBot="1">
      <c r="A16291" s="6"/>
    </row>
    <row r="16292" spans="1:1" ht="17" thickTop="1" thickBot="1">
      <c r="A16292" s="6"/>
    </row>
    <row r="16293" spans="1:1" ht="17" thickTop="1" thickBot="1">
      <c r="A16293" s="6"/>
    </row>
    <row r="16294" spans="1:1" ht="17" thickTop="1" thickBot="1">
      <c r="A16294" s="6"/>
    </row>
    <row r="16295" spans="1:1" ht="17" thickTop="1" thickBot="1">
      <c r="A16295" s="6"/>
    </row>
    <row r="16296" spans="1:1" ht="17" thickTop="1" thickBot="1">
      <c r="A16296" s="6"/>
    </row>
    <row r="16297" spans="1:1" ht="17" thickTop="1" thickBot="1">
      <c r="A16297" s="6"/>
    </row>
    <row r="16298" spans="1:1" ht="17" thickTop="1" thickBot="1">
      <c r="A16298" s="6"/>
    </row>
    <row r="16299" spans="1:1" ht="17" thickTop="1" thickBot="1">
      <c r="A16299" s="6"/>
    </row>
    <row r="16300" spans="1:1" ht="17" thickTop="1" thickBot="1">
      <c r="A16300" s="6"/>
    </row>
    <row r="16301" spans="1:1" ht="17" thickTop="1" thickBot="1">
      <c r="A16301" s="6"/>
    </row>
    <row r="16302" spans="1:1" ht="17" thickTop="1" thickBot="1">
      <c r="A16302" s="6"/>
    </row>
    <row r="16303" spans="1:1" ht="17" thickTop="1" thickBot="1">
      <c r="A16303" s="6"/>
    </row>
    <row r="16304" spans="1:1" ht="17" thickTop="1" thickBot="1">
      <c r="A16304" s="6"/>
    </row>
    <row r="16305" spans="1:1" ht="17" thickTop="1" thickBot="1">
      <c r="A16305" s="6"/>
    </row>
    <row r="16306" spans="1:1" ht="17" thickTop="1" thickBot="1">
      <c r="A16306" s="6"/>
    </row>
    <row r="16307" spans="1:1" ht="17" thickTop="1" thickBot="1">
      <c r="A16307" s="6"/>
    </row>
    <row r="16308" spans="1:1" ht="17" thickTop="1" thickBot="1">
      <c r="A16308" s="6"/>
    </row>
    <row r="16309" spans="1:1" ht="17" thickTop="1" thickBot="1">
      <c r="A16309" s="6"/>
    </row>
    <row r="16310" spans="1:1" ht="17" thickTop="1" thickBot="1">
      <c r="A16310" s="6"/>
    </row>
    <row r="16311" spans="1:1" ht="17" thickTop="1" thickBot="1">
      <c r="A16311" s="6"/>
    </row>
    <row r="16312" spans="1:1" ht="17" thickTop="1" thickBot="1">
      <c r="A16312" s="6"/>
    </row>
    <row r="16313" spans="1:1" ht="17" thickTop="1" thickBot="1">
      <c r="A16313" s="6"/>
    </row>
    <row r="16314" spans="1:1" ht="17" thickTop="1" thickBot="1">
      <c r="A16314" s="6"/>
    </row>
    <row r="16315" spans="1:1" ht="17" thickTop="1" thickBot="1">
      <c r="A16315" s="6"/>
    </row>
    <row r="16316" spans="1:1" ht="17" thickTop="1" thickBot="1">
      <c r="A16316" s="6"/>
    </row>
    <row r="16317" spans="1:1" ht="17" thickTop="1" thickBot="1">
      <c r="A16317" s="6"/>
    </row>
    <row r="16318" spans="1:1" ht="17" thickTop="1" thickBot="1">
      <c r="A16318" s="6"/>
    </row>
    <row r="16319" spans="1:1" ht="17" thickTop="1" thickBot="1">
      <c r="A16319" s="6"/>
    </row>
    <row r="16320" spans="1:1" ht="17" thickTop="1" thickBot="1">
      <c r="A16320" s="6"/>
    </row>
    <row r="16321" spans="1:1" ht="17" thickTop="1" thickBot="1">
      <c r="A16321" s="6"/>
    </row>
    <row r="16322" spans="1:1" ht="17" thickTop="1" thickBot="1">
      <c r="A16322" s="6"/>
    </row>
    <row r="16323" spans="1:1" ht="17" thickTop="1" thickBot="1">
      <c r="A16323" s="6"/>
    </row>
    <row r="16324" spans="1:1" ht="17" thickTop="1" thickBot="1">
      <c r="A16324" s="6"/>
    </row>
    <row r="16325" spans="1:1" ht="17" thickTop="1" thickBot="1">
      <c r="A16325" s="6"/>
    </row>
    <row r="16326" spans="1:1" ht="17" thickTop="1" thickBot="1">
      <c r="A16326" s="6"/>
    </row>
    <row r="16327" spans="1:1" ht="17" thickTop="1" thickBot="1">
      <c r="A16327" s="6"/>
    </row>
    <row r="16328" spans="1:1" ht="17" thickTop="1" thickBot="1">
      <c r="A16328" s="6"/>
    </row>
    <row r="16329" spans="1:1" ht="17" thickTop="1" thickBot="1">
      <c r="A16329" s="6"/>
    </row>
    <row r="16330" spans="1:1" ht="17" thickTop="1" thickBot="1">
      <c r="A16330" s="6"/>
    </row>
    <row r="16331" spans="1:1" ht="17" thickTop="1" thickBot="1">
      <c r="A16331" s="6"/>
    </row>
    <row r="16332" spans="1:1" ht="17" thickTop="1" thickBot="1">
      <c r="A16332" s="6"/>
    </row>
    <row r="16333" spans="1:1" ht="17" thickTop="1" thickBot="1">
      <c r="A16333" s="6"/>
    </row>
    <row r="16334" spans="1:1" ht="17" thickTop="1" thickBot="1">
      <c r="A16334" s="6"/>
    </row>
    <row r="16335" spans="1:1" ht="17" thickTop="1" thickBot="1">
      <c r="A16335" s="6"/>
    </row>
    <row r="16336" spans="1:1" ht="17" thickTop="1" thickBot="1">
      <c r="A16336" s="6"/>
    </row>
    <row r="16337" spans="1:1" ht="17" thickTop="1" thickBot="1">
      <c r="A16337" s="6"/>
    </row>
    <row r="16338" spans="1:1" ht="17" thickTop="1" thickBot="1">
      <c r="A16338" s="6"/>
    </row>
    <row r="16339" spans="1:1" ht="17" thickTop="1" thickBot="1">
      <c r="A16339" s="6"/>
    </row>
    <row r="16340" spans="1:1" ht="17" thickTop="1" thickBot="1">
      <c r="A16340" s="6"/>
    </row>
    <row r="16341" spans="1:1" ht="17" thickTop="1" thickBot="1">
      <c r="A16341" s="6"/>
    </row>
    <row r="16342" spans="1:1" ht="17" thickTop="1" thickBot="1">
      <c r="A16342" s="6"/>
    </row>
    <row r="16343" spans="1:1" ht="17" thickTop="1" thickBot="1">
      <c r="A16343" s="6"/>
    </row>
    <row r="16344" spans="1:1" ht="17" thickTop="1" thickBot="1">
      <c r="A16344" s="6"/>
    </row>
    <row r="16345" spans="1:1" ht="17" thickTop="1" thickBot="1">
      <c r="A16345" s="6"/>
    </row>
    <row r="16346" spans="1:1" ht="17" thickTop="1" thickBot="1">
      <c r="A16346" s="6"/>
    </row>
    <row r="16347" spans="1:1" ht="17" thickTop="1" thickBot="1">
      <c r="A16347" s="6"/>
    </row>
    <row r="16348" spans="1:1" ht="17" thickTop="1" thickBot="1">
      <c r="A16348" s="6"/>
    </row>
    <row r="16349" spans="1:1" ht="17" thickTop="1" thickBot="1">
      <c r="A16349" s="6"/>
    </row>
    <row r="16350" spans="1:1" ht="17" thickTop="1" thickBot="1">
      <c r="A16350" s="6"/>
    </row>
    <row r="16351" spans="1:1" ht="17" thickTop="1" thickBot="1">
      <c r="A16351" s="6"/>
    </row>
    <row r="16352" spans="1:1" ht="17" thickTop="1" thickBot="1">
      <c r="A16352" s="6"/>
    </row>
    <row r="16353" spans="1:1" ht="17" thickTop="1" thickBot="1">
      <c r="A16353" s="6"/>
    </row>
    <row r="16354" spans="1:1" ht="17" thickTop="1" thickBot="1">
      <c r="A16354" s="6"/>
    </row>
    <row r="16355" spans="1:1" ht="17" thickTop="1" thickBot="1">
      <c r="A16355" s="6"/>
    </row>
    <row r="16356" spans="1:1" ht="17" thickTop="1" thickBot="1">
      <c r="A16356" s="6"/>
    </row>
    <row r="16357" spans="1:1" ht="17" thickTop="1" thickBot="1">
      <c r="A16357" s="6"/>
    </row>
    <row r="16358" spans="1:1" ht="17" thickTop="1" thickBot="1">
      <c r="A16358" s="6"/>
    </row>
    <row r="16359" spans="1:1" ht="17" thickTop="1" thickBot="1">
      <c r="A16359" s="6"/>
    </row>
    <row r="16360" spans="1:1" ht="17" thickTop="1" thickBot="1">
      <c r="A16360" s="6"/>
    </row>
    <row r="16361" spans="1:1" ht="17" thickTop="1" thickBot="1">
      <c r="A16361" s="6"/>
    </row>
    <row r="16362" spans="1:1" ht="17" thickTop="1" thickBot="1">
      <c r="A16362" s="6"/>
    </row>
    <row r="16363" spans="1:1" ht="17" thickTop="1" thickBot="1">
      <c r="A16363" s="6"/>
    </row>
    <row r="16364" spans="1:1" ht="17" thickTop="1" thickBot="1">
      <c r="A16364" s="6"/>
    </row>
    <row r="16365" spans="1:1" ht="17" thickTop="1" thickBot="1">
      <c r="A16365" s="6"/>
    </row>
    <row r="16366" spans="1:1" ht="17" thickTop="1" thickBot="1">
      <c r="A16366" s="6"/>
    </row>
    <row r="16367" spans="1:1" ht="17" thickTop="1" thickBot="1">
      <c r="A16367" s="6"/>
    </row>
    <row r="16368" spans="1:1" ht="17" thickTop="1" thickBot="1">
      <c r="A16368" s="6"/>
    </row>
    <row r="16369" spans="1:1" ht="17" thickTop="1" thickBot="1">
      <c r="A16369" s="6"/>
    </row>
    <row r="16370" spans="1:1" ht="17" thickTop="1" thickBot="1">
      <c r="A16370" s="6"/>
    </row>
    <row r="16371" spans="1:1" ht="17" thickTop="1" thickBot="1">
      <c r="A16371" s="6"/>
    </row>
    <row r="16372" spans="1:1" ht="17" thickTop="1" thickBot="1">
      <c r="A16372" s="6"/>
    </row>
    <row r="16373" spans="1:1" ht="17" thickTop="1" thickBot="1">
      <c r="A16373" s="6"/>
    </row>
    <row r="16374" spans="1:1" ht="17" thickTop="1" thickBot="1">
      <c r="A16374" s="6"/>
    </row>
    <row r="16375" spans="1:1" ht="17" thickTop="1" thickBot="1">
      <c r="A16375" s="6"/>
    </row>
    <row r="16376" spans="1:1" ht="17" thickTop="1" thickBot="1">
      <c r="A16376" s="6"/>
    </row>
    <row r="16377" spans="1:1" ht="17" thickTop="1" thickBot="1">
      <c r="A16377" s="6"/>
    </row>
    <row r="16378" spans="1:1" ht="17" thickTop="1" thickBot="1">
      <c r="A16378" s="6"/>
    </row>
    <row r="16379" spans="1:1" ht="17" thickTop="1" thickBot="1">
      <c r="A16379" s="6"/>
    </row>
    <row r="16380" spans="1:1" ht="17" thickTop="1" thickBot="1">
      <c r="A16380" s="6"/>
    </row>
    <row r="16381" spans="1:1" ht="17" thickTop="1" thickBot="1">
      <c r="A16381" s="6"/>
    </row>
    <row r="16382" spans="1:1" ht="17" thickTop="1" thickBot="1">
      <c r="A16382" s="6"/>
    </row>
    <row r="16383" spans="1:1" ht="17" thickTop="1" thickBot="1">
      <c r="A16383" s="6"/>
    </row>
    <row r="16384" spans="1:1" ht="17" thickTop="1" thickBot="1">
      <c r="A16384" s="6"/>
    </row>
    <row r="16385" spans="1:1" ht="17" thickTop="1" thickBot="1">
      <c r="A16385" s="6"/>
    </row>
    <row r="16386" spans="1:1" ht="17" thickTop="1" thickBot="1">
      <c r="A16386" s="6"/>
    </row>
    <row r="16387" spans="1:1" ht="17" thickTop="1" thickBot="1">
      <c r="A16387" s="6"/>
    </row>
    <row r="16388" spans="1:1" ht="17" thickTop="1" thickBot="1">
      <c r="A16388" s="6"/>
    </row>
    <row r="16389" spans="1:1" ht="17" thickTop="1" thickBot="1">
      <c r="A16389" s="6"/>
    </row>
    <row r="16390" spans="1:1" ht="17" thickTop="1" thickBot="1">
      <c r="A16390" s="6"/>
    </row>
    <row r="16391" spans="1:1" ht="17" thickTop="1" thickBot="1">
      <c r="A16391" s="6"/>
    </row>
    <row r="16392" spans="1:1" ht="17" thickTop="1" thickBot="1">
      <c r="A16392" s="6"/>
    </row>
    <row r="16393" spans="1:1" ht="17" thickTop="1" thickBot="1">
      <c r="A16393" s="6"/>
    </row>
    <row r="16394" spans="1:1" ht="17" thickTop="1" thickBot="1">
      <c r="A16394" s="6"/>
    </row>
    <row r="16395" spans="1:1" ht="17" thickTop="1" thickBot="1">
      <c r="A16395" s="6"/>
    </row>
    <row r="16396" spans="1:1" ht="17" thickTop="1" thickBot="1">
      <c r="A16396" s="6"/>
    </row>
    <row r="16397" spans="1:1" ht="17" thickTop="1" thickBot="1">
      <c r="A16397" s="6"/>
    </row>
    <row r="16398" spans="1:1" ht="17" thickTop="1" thickBot="1">
      <c r="A16398" s="6"/>
    </row>
    <row r="16399" spans="1:1" ht="17" thickTop="1" thickBot="1">
      <c r="A16399" s="6"/>
    </row>
    <row r="16400" spans="1:1" ht="17" thickTop="1" thickBot="1">
      <c r="A16400" s="6"/>
    </row>
    <row r="16401" spans="1:1" ht="17" thickTop="1" thickBot="1">
      <c r="A16401" s="6"/>
    </row>
    <row r="16402" spans="1:1" ht="17" thickTop="1" thickBot="1">
      <c r="A16402" s="6"/>
    </row>
    <row r="16403" spans="1:1" ht="17" thickTop="1" thickBot="1">
      <c r="A16403" s="6"/>
    </row>
    <row r="16404" spans="1:1" ht="17" thickTop="1" thickBot="1">
      <c r="A16404" s="6"/>
    </row>
    <row r="16405" spans="1:1" ht="17" thickTop="1" thickBot="1">
      <c r="A16405" s="6"/>
    </row>
    <row r="16406" spans="1:1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U24"/>
  <sheetViews>
    <sheetView workbookViewId="0">
      <selection activeCell="A3" sqref="A3:XFD24"/>
    </sheetView>
  </sheetViews>
  <sheetFormatPr baseColWidth="10" defaultColWidth="11" defaultRowHeight="15" x14ac:dyDescent="0"/>
  <sheetData>
    <row r="3" spans="1:151" s="1" customFormat="1">
      <c r="A3" t="s">
        <v>50</v>
      </c>
      <c r="B3" t="s">
        <v>43</v>
      </c>
      <c r="C3" t="s">
        <v>8</v>
      </c>
      <c r="D3">
        <v>8</v>
      </c>
      <c r="E3" t="s">
        <v>186</v>
      </c>
      <c r="F3" s="2" t="str">
        <f t="shared" ref="F3:F24" si="0">CONCATENATE(A3,"-",B3,"-",C3,"-",D3,E3)</f>
        <v>MT-ABLA-L-8C</v>
      </c>
      <c r="G3" s="3">
        <v>569</v>
      </c>
      <c r="H3" s="1">
        <f t="shared" ref="H3:H24" si="1">G3*0.00001+48.61</f>
        <v>48.615690000000001</v>
      </c>
      <c r="I3" s="3">
        <v>685</v>
      </c>
      <c r="J3" s="1">
        <f>I3*0.00001+123.84</f>
        <v>123.84685</v>
      </c>
      <c r="L3" s="3">
        <v>1623</v>
      </c>
      <c r="M3" s="3">
        <v>34.5</v>
      </c>
      <c r="N3" s="3">
        <v>225</v>
      </c>
      <c r="O3" s="15">
        <v>23.3</v>
      </c>
      <c r="P3" s="16">
        <v>0.8</v>
      </c>
      <c r="Q3" s="3">
        <v>10</v>
      </c>
      <c r="R3" s="3">
        <v>9</v>
      </c>
      <c r="S3" s="3">
        <v>0</v>
      </c>
      <c r="T3" s="3">
        <v>0</v>
      </c>
      <c r="U3" s="3">
        <v>4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f t="shared" ref="AY3:AY24" si="2">SUM(R3:AX3)*Q3</f>
        <v>130</v>
      </c>
      <c r="AZ3" s="3">
        <f t="shared" ref="AZ3:AZ14" si="3">Q3*R3</f>
        <v>90</v>
      </c>
      <c r="BA3" s="3">
        <f t="shared" ref="BA3:BA14" si="4">(R3+S3)*Q3</f>
        <v>90</v>
      </c>
      <c r="BB3" s="3">
        <f t="shared" ref="BB3:BB24" si="5">BC3-AZ3</f>
        <v>0</v>
      </c>
      <c r="BC3" s="3">
        <f t="shared" ref="BC3:BC14" si="6">SUM(R3:T3)*Q3</f>
        <v>90</v>
      </c>
      <c r="BD3" s="3">
        <f t="shared" ref="BD3:BD24" si="7">BH3-AZ3</f>
        <v>40</v>
      </c>
      <c r="BE3" s="3">
        <f t="shared" ref="BE3:BE24" si="8">BH3+BI3-BA3</f>
        <v>40</v>
      </c>
      <c r="BF3" s="3"/>
      <c r="BG3" s="3">
        <f t="shared" ref="BG3:BG24" si="9">AY3-BC3</f>
        <v>40</v>
      </c>
      <c r="BH3" s="3">
        <f t="shared" ref="BH3:BH24" si="10">(R3+U3+X3+AA3+AD3+AG3+AM3+AP3+AS3+AV3)*Q3</f>
        <v>130</v>
      </c>
      <c r="BI3" s="3">
        <f t="shared" ref="BI3:BI24" si="11">(S3+V3+Y3+AB3+AE3+AH3+AK3+AN3+AQ3+AT3+AW3)*Q3</f>
        <v>0</v>
      </c>
      <c r="BJ3" s="3">
        <f t="shared" ref="BJ3:BJ24" si="12">(T3+W3+Z3+AC3+AF3+AI3+AL3+AO3+AR3+AU3+AX3)*Q3</f>
        <v>0</v>
      </c>
      <c r="BK3" s="15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46"/>
      <c r="CJ3"/>
      <c r="CK3"/>
      <c r="CL3"/>
      <c r="CM3"/>
      <c r="CN3"/>
      <c r="CO3"/>
      <c r="CP3"/>
      <c r="CQ3"/>
      <c r="CR3" s="15">
        <v>0</v>
      </c>
      <c r="CS3" s="3">
        <v>0</v>
      </c>
      <c r="CT3" s="3">
        <v>0</v>
      </c>
      <c r="CU3" s="3">
        <v>0</v>
      </c>
      <c r="CV3" s="2"/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51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51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51">
        <v>0</v>
      </c>
      <c r="EI3" s="3"/>
      <c r="EJ3" s="3"/>
      <c r="EK3" s="3"/>
      <c r="EL3" s="3"/>
      <c r="EM3" s="3"/>
      <c r="EN3" s="3"/>
      <c r="EO3" s="2"/>
      <c r="EP3" s="3"/>
      <c r="EQ3" s="3"/>
      <c r="ER3" s="3"/>
      <c r="ES3" s="3"/>
      <c r="ET3" s="3"/>
      <c r="EU3" s="16"/>
    </row>
    <row r="4" spans="1:151" s="1" customFormat="1">
      <c r="A4" t="s">
        <v>50</v>
      </c>
      <c r="B4" t="s">
        <v>43</v>
      </c>
      <c r="C4" t="s">
        <v>8</v>
      </c>
      <c r="D4">
        <v>8</v>
      </c>
      <c r="E4" t="s">
        <v>187</v>
      </c>
      <c r="F4" s="2" t="str">
        <f t="shared" si="0"/>
        <v>MT-ABLA-L-8N</v>
      </c>
      <c r="G4" s="3">
        <v>581</v>
      </c>
      <c r="H4" s="1">
        <f t="shared" si="1"/>
        <v>48.615809999999996</v>
      </c>
      <c r="I4" s="3">
        <v>695</v>
      </c>
      <c r="L4" s="3">
        <v>1625</v>
      </c>
      <c r="M4" s="3">
        <v>31.5</v>
      </c>
      <c r="N4" s="3">
        <v>225</v>
      </c>
      <c r="O4" s="15">
        <v>23</v>
      </c>
      <c r="P4" s="16">
        <v>1.1000000000000001</v>
      </c>
      <c r="Q4" s="3">
        <v>10</v>
      </c>
      <c r="R4" s="3">
        <v>3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f t="shared" si="2"/>
        <v>60</v>
      </c>
      <c r="AZ4" s="3">
        <f t="shared" si="3"/>
        <v>30</v>
      </c>
      <c r="BA4" s="3">
        <f t="shared" si="4"/>
        <v>30</v>
      </c>
      <c r="BB4" s="3">
        <f t="shared" si="5"/>
        <v>0</v>
      </c>
      <c r="BC4" s="3">
        <f t="shared" si="6"/>
        <v>30</v>
      </c>
      <c r="BD4" s="3">
        <f t="shared" si="7"/>
        <v>30</v>
      </c>
      <c r="BE4" s="3">
        <f t="shared" si="8"/>
        <v>30</v>
      </c>
      <c r="BF4" s="3"/>
      <c r="BG4" s="3">
        <f t="shared" si="9"/>
        <v>30</v>
      </c>
      <c r="BH4" s="3">
        <f t="shared" si="10"/>
        <v>60</v>
      </c>
      <c r="BI4" s="3">
        <f t="shared" si="11"/>
        <v>0</v>
      </c>
      <c r="BJ4" s="3">
        <f t="shared" si="12"/>
        <v>0</v>
      </c>
      <c r="BK4" s="15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46"/>
      <c r="CJ4"/>
      <c r="CK4"/>
      <c r="CL4"/>
      <c r="CM4"/>
      <c r="CN4"/>
      <c r="CO4"/>
      <c r="CP4"/>
      <c r="CQ4"/>
      <c r="CR4" s="15">
        <v>0</v>
      </c>
      <c r="CS4" s="3">
        <v>0</v>
      </c>
      <c r="CT4" s="3">
        <v>0</v>
      </c>
      <c r="CU4" s="3">
        <v>0</v>
      </c>
      <c r="CV4" s="2"/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51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51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51">
        <v>0</v>
      </c>
      <c r="EI4" s="3"/>
      <c r="EJ4" s="3"/>
      <c r="EK4" s="3"/>
      <c r="EL4" s="3"/>
      <c r="EM4" s="3"/>
      <c r="EN4" s="3"/>
      <c r="EO4" s="2"/>
      <c r="EP4" s="3"/>
      <c r="EQ4" s="3"/>
      <c r="ER4" s="3"/>
      <c r="ES4" s="3"/>
      <c r="ET4" s="3"/>
      <c r="EU4" s="16"/>
    </row>
    <row r="5" spans="1:151" s="1" customFormat="1">
      <c r="A5" t="s">
        <v>50</v>
      </c>
      <c r="B5" t="s">
        <v>43</v>
      </c>
      <c r="C5" t="s">
        <v>8</v>
      </c>
      <c r="D5">
        <v>9</v>
      </c>
      <c r="E5" t="s">
        <v>186</v>
      </c>
      <c r="F5" s="2" t="str">
        <f t="shared" si="0"/>
        <v>MT-ABLA-L-9C</v>
      </c>
      <c r="G5" s="3">
        <v>624</v>
      </c>
      <c r="H5" s="1">
        <f t="shared" si="1"/>
        <v>48.616239999999998</v>
      </c>
      <c r="I5" s="3">
        <v>763</v>
      </c>
      <c r="L5" s="3">
        <v>1612</v>
      </c>
      <c r="M5" s="3">
        <v>33.799999999999997</v>
      </c>
      <c r="N5" s="3">
        <v>240</v>
      </c>
      <c r="O5" s="15">
        <v>27.6</v>
      </c>
      <c r="P5" s="16">
        <v>0.9</v>
      </c>
      <c r="Q5" s="3">
        <v>10</v>
      </c>
      <c r="R5" s="3">
        <v>7</v>
      </c>
      <c r="S5" s="3">
        <v>0</v>
      </c>
      <c r="T5" s="3">
        <v>2</v>
      </c>
      <c r="U5" s="3">
        <v>2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f t="shared" si="2"/>
        <v>110</v>
      </c>
      <c r="AZ5" s="3">
        <f t="shared" si="3"/>
        <v>70</v>
      </c>
      <c r="BA5" s="3">
        <f t="shared" si="4"/>
        <v>70</v>
      </c>
      <c r="BB5" s="3">
        <f t="shared" si="5"/>
        <v>20</v>
      </c>
      <c r="BC5" s="3">
        <f t="shared" si="6"/>
        <v>90</v>
      </c>
      <c r="BD5" s="3">
        <f t="shared" si="7"/>
        <v>20</v>
      </c>
      <c r="BE5" s="3">
        <f t="shared" si="8"/>
        <v>20</v>
      </c>
      <c r="BF5" s="3"/>
      <c r="BG5" s="3">
        <f t="shared" si="9"/>
        <v>20</v>
      </c>
      <c r="BH5" s="3">
        <f t="shared" si="10"/>
        <v>90</v>
      </c>
      <c r="BI5" s="3">
        <f t="shared" si="11"/>
        <v>0</v>
      </c>
      <c r="BJ5" s="3">
        <f t="shared" si="12"/>
        <v>20</v>
      </c>
      <c r="BK5" s="15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46"/>
      <c r="CJ5"/>
      <c r="CK5"/>
      <c r="CL5"/>
      <c r="CM5"/>
      <c r="CN5"/>
      <c r="CO5"/>
      <c r="CP5"/>
      <c r="CQ5"/>
      <c r="CR5" s="15">
        <v>0</v>
      </c>
      <c r="CS5" s="3">
        <v>0</v>
      </c>
      <c r="CT5" s="3">
        <v>0</v>
      </c>
      <c r="CU5" s="3">
        <v>0</v>
      </c>
      <c r="CV5" s="2"/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51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51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51">
        <v>0</v>
      </c>
      <c r="EI5" s="3"/>
      <c r="EJ5" s="3"/>
      <c r="EK5" s="3"/>
      <c r="EL5" s="3"/>
      <c r="EM5" s="3"/>
      <c r="EN5" s="3"/>
      <c r="EO5" s="2"/>
      <c r="EP5" s="3"/>
      <c r="EQ5" s="3"/>
      <c r="ER5" s="3"/>
      <c r="ES5" s="3"/>
      <c r="ET5" s="3"/>
      <c r="EU5" s="16"/>
    </row>
    <row r="6" spans="1:151" s="1" customFormat="1">
      <c r="A6" t="s">
        <v>50</v>
      </c>
      <c r="B6" t="s">
        <v>43</v>
      </c>
      <c r="C6" t="s">
        <v>8</v>
      </c>
      <c r="D6">
        <v>9</v>
      </c>
      <c r="E6" t="s">
        <v>187</v>
      </c>
      <c r="F6" s="2" t="str">
        <f t="shared" si="0"/>
        <v>MT-ABLA-L-9N</v>
      </c>
      <c r="G6" s="3">
        <v>625</v>
      </c>
      <c r="H6" s="1">
        <f t="shared" si="1"/>
        <v>48.616250000000001</v>
      </c>
      <c r="I6" s="3">
        <v>750</v>
      </c>
      <c r="L6" s="3">
        <v>1614</v>
      </c>
      <c r="M6" s="3">
        <v>43.8</v>
      </c>
      <c r="N6" s="3">
        <v>240</v>
      </c>
      <c r="O6" s="15">
        <v>25.4</v>
      </c>
      <c r="P6" s="16">
        <v>0.7</v>
      </c>
      <c r="Q6" s="3">
        <v>10</v>
      </c>
      <c r="R6" s="3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f t="shared" si="2"/>
        <v>50</v>
      </c>
      <c r="AZ6" s="3">
        <f t="shared" si="3"/>
        <v>50</v>
      </c>
      <c r="BA6" s="3">
        <f t="shared" si="4"/>
        <v>50</v>
      </c>
      <c r="BB6" s="3">
        <f t="shared" si="5"/>
        <v>0</v>
      </c>
      <c r="BC6" s="3">
        <f t="shared" si="6"/>
        <v>50</v>
      </c>
      <c r="BD6" s="3">
        <f t="shared" si="7"/>
        <v>0</v>
      </c>
      <c r="BE6" s="3">
        <f t="shared" si="8"/>
        <v>0</v>
      </c>
      <c r="BF6" s="3"/>
      <c r="BG6" s="3">
        <f t="shared" si="9"/>
        <v>0</v>
      </c>
      <c r="BH6" s="3">
        <f t="shared" si="10"/>
        <v>50</v>
      </c>
      <c r="BI6" s="3">
        <f t="shared" si="11"/>
        <v>0</v>
      </c>
      <c r="BJ6" s="3">
        <f t="shared" si="12"/>
        <v>0</v>
      </c>
      <c r="BK6" s="15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6"/>
      <c r="CJ6"/>
      <c r="CK6"/>
      <c r="CL6"/>
      <c r="CM6"/>
      <c r="CN6"/>
      <c r="CO6"/>
      <c r="CP6"/>
      <c r="CQ6"/>
      <c r="CR6" s="15">
        <v>0</v>
      </c>
      <c r="CS6" s="3">
        <v>0</v>
      </c>
      <c r="CT6" s="3">
        <v>0</v>
      </c>
      <c r="CU6" s="3">
        <v>0</v>
      </c>
      <c r="CV6" s="2"/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51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51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51">
        <v>0</v>
      </c>
      <c r="EI6" s="3"/>
      <c r="EJ6" s="3"/>
      <c r="EK6" s="3"/>
      <c r="EL6" s="3"/>
      <c r="EM6" s="3"/>
      <c r="EN6" s="3"/>
      <c r="EO6" s="2"/>
      <c r="EP6" s="3"/>
      <c r="EQ6" s="3"/>
      <c r="ER6" s="3"/>
      <c r="ES6" s="3"/>
      <c r="ET6" s="3"/>
      <c r="EU6" s="16"/>
    </row>
    <row r="7" spans="1:151" s="1" customFormat="1">
      <c r="A7" t="s">
        <v>50</v>
      </c>
      <c r="B7" t="s">
        <v>43</v>
      </c>
      <c r="C7" t="s">
        <v>8</v>
      </c>
      <c r="D7">
        <v>10</v>
      </c>
      <c r="E7" t="s">
        <v>186</v>
      </c>
      <c r="F7" s="2" t="str">
        <f t="shared" si="0"/>
        <v>MT-ABLA-L-10C</v>
      </c>
      <c r="G7" s="3">
        <v>726</v>
      </c>
      <c r="H7" s="1">
        <f t="shared" si="1"/>
        <v>48.617260000000002</v>
      </c>
      <c r="I7" s="3">
        <v>732</v>
      </c>
      <c r="L7" s="1">
        <v>1601</v>
      </c>
      <c r="M7" s="3">
        <v>33.909999999999997</v>
      </c>
      <c r="N7" s="3">
        <v>260</v>
      </c>
      <c r="O7" s="15">
        <v>22.1</v>
      </c>
      <c r="P7" s="16">
        <v>0.9</v>
      </c>
      <c r="Q7" s="3">
        <v>10</v>
      </c>
      <c r="R7" s="3">
        <v>10</v>
      </c>
      <c r="S7" s="3">
        <v>0</v>
      </c>
      <c r="T7" s="3">
        <v>1</v>
      </c>
      <c r="U7" s="3">
        <v>5</v>
      </c>
      <c r="V7" s="3">
        <v>0</v>
      </c>
      <c r="W7" s="3">
        <v>4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f t="shared" si="2"/>
        <v>200</v>
      </c>
      <c r="AZ7" s="3">
        <f t="shared" si="3"/>
        <v>100</v>
      </c>
      <c r="BA7" s="3">
        <f t="shared" si="4"/>
        <v>100</v>
      </c>
      <c r="BB7" s="3">
        <f t="shared" si="5"/>
        <v>10</v>
      </c>
      <c r="BC7" s="3">
        <f t="shared" si="6"/>
        <v>110</v>
      </c>
      <c r="BD7" s="3">
        <f t="shared" si="7"/>
        <v>50</v>
      </c>
      <c r="BE7" s="3">
        <f t="shared" si="8"/>
        <v>50</v>
      </c>
      <c r="BF7" s="3"/>
      <c r="BG7" s="3">
        <f t="shared" si="9"/>
        <v>90</v>
      </c>
      <c r="BH7" s="3">
        <f t="shared" si="10"/>
        <v>150</v>
      </c>
      <c r="BI7" s="3">
        <f t="shared" si="11"/>
        <v>0</v>
      </c>
      <c r="BJ7" s="3">
        <f t="shared" si="12"/>
        <v>50</v>
      </c>
      <c r="BK7" s="15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46"/>
      <c r="CJ7"/>
      <c r="CK7"/>
      <c r="CL7"/>
      <c r="CM7"/>
      <c r="CN7"/>
      <c r="CO7"/>
      <c r="CP7"/>
      <c r="CQ7"/>
      <c r="CR7" s="15">
        <v>0</v>
      </c>
      <c r="CS7" s="3">
        <v>0</v>
      </c>
      <c r="CT7" s="3">
        <v>0</v>
      </c>
      <c r="CU7" s="3">
        <v>0</v>
      </c>
      <c r="CV7" s="2"/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51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51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51">
        <v>0</v>
      </c>
      <c r="EI7" s="3"/>
      <c r="EJ7" s="3"/>
      <c r="EK7" s="3"/>
      <c r="EL7" s="3"/>
      <c r="EM7" s="3"/>
      <c r="EN7" s="3"/>
      <c r="EO7" s="2"/>
      <c r="EP7" s="3"/>
      <c r="EQ7" s="3"/>
      <c r="ER7" s="3"/>
      <c r="ES7" s="3"/>
      <c r="ET7" s="3"/>
      <c r="EU7" s="16"/>
    </row>
    <row r="8" spans="1:151" s="1" customFormat="1">
      <c r="A8" t="s">
        <v>50</v>
      </c>
      <c r="B8" t="s">
        <v>43</v>
      </c>
      <c r="C8" t="s">
        <v>8</v>
      </c>
      <c r="D8">
        <v>10</v>
      </c>
      <c r="E8" t="s">
        <v>187</v>
      </c>
      <c r="F8" s="2" t="str">
        <f t="shared" si="0"/>
        <v>MT-ABLA-L-10N</v>
      </c>
      <c r="G8" s="3">
        <v>721</v>
      </c>
      <c r="H8" s="1">
        <f t="shared" si="1"/>
        <v>48.61721</v>
      </c>
      <c r="I8" s="3">
        <v>757</v>
      </c>
      <c r="K8" s="3"/>
      <c r="L8" s="3">
        <v>1598</v>
      </c>
      <c r="M8" s="3">
        <v>33.71</v>
      </c>
      <c r="N8" s="3">
        <v>280</v>
      </c>
      <c r="O8" s="15">
        <v>23.9</v>
      </c>
      <c r="P8" s="16">
        <v>0.8</v>
      </c>
      <c r="Q8" s="3">
        <v>10</v>
      </c>
      <c r="R8" s="3">
        <v>3</v>
      </c>
      <c r="S8" s="3">
        <v>0</v>
      </c>
      <c r="T8" s="3">
        <v>0</v>
      </c>
      <c r="U8" s="3">
        <v>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f t="shared" si="2"/>
        <v>80</v>
      </c>
      <c r="AZ8" s="3">
        <f t="shared" si="3"/>
        <v>30</v>
      </c>
      <c r="BA8" s="3">
        <f t="shared" si="4"/>
        <v>30</v>
      </c>
      <c r="BB8" s="3">
        <f t="shared" si="5"/>
        <v>0</v>
      </c>
      <c r="BC8" s="3">
        <f t="shared" si="6"/>
        <v>30</v>
      </c>
      <c r="BD8" s="3">
        <f t="shared" si="7"/>
        <v>50</v>
      </c>
      <c r="BE8" s="3">
        <f t="shared" si="8"/>
        <v>50</v>
      </c>
      <c r="BF8" s="3"/>
      <c r="BG8" s="3">
        <f t="shared" si="9"/>
        <v>50</v>
      </c>
      <c r="BH8" s="3">
        <f t="shared" si="10"/>
        <v>80</v>
      </c>
      <c r="BI8" s="3">
        <f t="shared" si="11"/>
        <v>0</v>
      </c>
      <c r="BJ8" s="3">
        <f t="shared" si="12"/>
        <v>0</v>
      </c>
      <c r="BK8" s="15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46"/>
      <c r="CJ8"/>
      <c r="CK8"/>
      <c r="CL8"/>
      <c r="CM8"/>
      <c r="CN8"/>
      <c r="CO8"/>
      <c r="CP8"/>
      <c r="CQ8"/>
      <c r="CR8" s="15">
        <v>0</v>
      </c>
      <c r="CS8" s="3">
        <v>0</v>
      </c>
      <c r="CT8" s="3">
        <v>0</v>
      </c>
      <c r="CU8" s="3">
        <v>0</v>
      </c>
      <c r="CV8" s="2"/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51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51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51">
        <v>0</v>
      </c>
      <c r="EI8" s="3"/>
      <c r="EJ8" s="3"/>
      <c r="EK8" s="3"/>
      <c r="EL8" s="3"/>
      <c r="EM8" s="3"/>
      <c r="EN8" s="3"/>
      <c r="EO8" s="2"/>
      <c r="EP8" s="3"/>
      <c r="EQ8" s="3"/>
      <c r="ER8" s="3"/>
      <c r="ES8" s="3"/>
      <c r="ET8" s="3"/>
      <c r="EU8" s="16"/>
    </row>
    <row r="9" spans="1:151" s="1" customFormat="1">
      <c r="A9" t="s">
        <v>50</v>
      </c>
      <c r="B9" t="s">
        <v>43</v>
      </c>
      <c r="C9" t="s">
        <v>8</v>
      </c>
      <c r="D9">
        <v>11</v>
      </c>
      <c r="E9" t="s">
        <v>186</v>
      </c>
      <c r="F9" s="2" t="str">
        <f t="shared" si="0"/>
        <v>MT-ABLA-L-11C</v>
      </c>
      <c r="G9" s="3">
        <v>773</v>
      </c>
      <c r="H9" s="1">
        <f t="shared" si="1"/>
        <v>48.617730000000002</v>
      </c>
      <c r="I9" s="3">
        <v>765</v>
      </c>
      <c r="K9" s="3"/>
      <c r="L9" s="3">
        <v>1590</v>
      </c>
      <c r="M9" s="3">
        <v>51.81</v>
      </c>
      <c r="N9" s="3">
        <v>275</v>
      </c>
      <c r="O9" s="15">
        <v>20.8</v>
      </c>
      <c r="P9" s="16">
        <v>0.9</v>
      </c>
      <c r="Q9" s="3">
        <v>10</v>
      </c>
      <c r="R9" s="3">
        <v>9</v>
      </c>
      <c r="S9" s="3">
        <v>0</v>
      </c>
      <c r="T9" s="3">
        <v>0</v>
      </c>
      <c r="U9" s="3">
        <v>1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f t="shared" si="2"/>
        <v>110</v>
      </c>
      <c r="AZ9" s="3">
        <f t="shared" si="3"/>
        <v>90</v>
      </c>
      <c r="BA9" s="3">
        <f t="shared" si="4"/>
        <v>90</v>
      </c>
      <c r="BB9" s="3">
        <f t="shared" si="5"/>
        <v>0</v>
      </c>
      <c r="BC9" s="3">
        <f t="shared" si="6"/>
        <v>90</v>
      </c>
      <c r="BD9" s="3">
        <f t="shared" si="7"/>
        <v>10</v>
      </c>
      <c r="BE9" s="3">
        <f t="shared" si="8"/>
        <v>10</v>
      </c>
      <c r="BF9" s="3"/>
      <c r="BG9" s="3">
        <f t="shared" si="9"/>
        <v>20</v>
      </c>
      <c r="BH9" s="3">
        <f t="shared" si="10"/>
        <v>100</v>
      </c>
      <c r="BI9" s="3">
        <f t="shared" si="11"/>
        <v>0</v>
      </c>
      <c r="BJ9" s="3">
        <f t="shared" si="12"/>
        <v>10</v>
      </c>
      <c r="BK9" s="15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46"/>
      <c r="CJ9"/>
      <c r="CK9"/>
      <c r="CL9"/>
      <c r="CM9"/>
      <c r="CN9"/>
      <c r="CO9"/>
      <c r="CP9"/>
      <c r="CQ9"/>
      <c r="CR9" s="15">
        <v>0</v>
      </c>
      <c r="CS9" s="3">
        <v>0</v>
      </c>
      <c r="CT9" s="3">
        <v>0</v>
      </c>
      <c r="CU9" s="3">
        <v>0</v>
      </c>
      <c r="CV9" s="2"/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51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51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51">
        <v>0</v>
      </c>
      <c r="EI9" s="3"/>
      <c r="EJ9" s="3"/>
      <c r="EK9" s="3"/>
      <c r="EL9" s="3"/>
      <c r="EM9" s="3"/>
      <c r="EN9" s="3"/>
      <c r="EO9" s="2"/>
      <c r="EP9" s="3"/>
      <c r="EQ9" s="3"/>
      <c r="ER9" s="3"/>
      <c r="ES9" s="3"/>
      <c r="ET9" s="3"/>
      <c r="EU9" s="16"/>
    </row>
    <row r="10" spans="1:151" s="1" customFormat="1">
      <c r="A10" t="s">
        <v>50</v>
      </c>
      <c r="B10" t="s">
        <v>43</v>
      </c>
      <c r="C10" t="s">
        <v>8</v>
      </c>
      <c r="D10">
        <v>11</v>
      </c>
      <c r="E10" t="s">
        <v>187</v>
      </c>
      <c r="F10" s="2" t="str">
        <f t="shared" si="0"/>
        <v>MT-ABLA-L-11N</v>
      </c>
      <c r="G10" s="3">
        <v>759</v>
      </c>
      <c r="H10" s="1">
        <f t="shared" si="1"/>
        <v>48.61759</v>
      </c>
      <c r="I10" s="3">
        <v>759</v>
      </c>
      <c r="K10" s="3"/>
      <c r="L10" s="3">
        <v>1590</v>
      </c>
      <c r="M10" s="3">
        <v>49.6</v>
      </c>
      <c r="N10" s="3">
        <v>265</v>
      </c>
      <c r="O10" s="15">
        <v>21.4</v>
      </c>
      <c r="P10" s="16">
        <v>0.8</v>
      </c>
      <c r="Q10" s="3">
        <v>10</v>
      </c>
      <c r="R10" s="3">
        <v>8</v>
      </c>
      <c r="S10" s="3">
        <v>0</v>
      </c>
      <c r="T10" s="3">
        <v>5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f t="shared" si="2"/>
        <v>140</v>
      </c>
      <c r="AZ10" s="3">
        <f t="shared" si="3"/>
        <v>80</v>
      </c>
      <c r="BA10" s="3">
        <f t="shared" si="4"/>
        <v>80</v>
      </c>
      <c r="BB10" s="3">
        <f t="shared" si="5"/>
        <v>50</v>
      </c>
      <c r="BC10" s="3">
        <f t="shared" si="6"/>
        <v>130</v>
      </c>
      <c r="BD10" s="3">
        <f t="shared" si="7"/>
        <v>10</v>
      </c>
      <c r="BE10" s="3">
        <f t="shared" si="8"/>
        <v>10</v>
      </c>
      <c r="BF10" s="3"/>
      <c r="BG10" s="3">
        <f t="shared" si="9"/>
        <v>10</v>
      </c>
      <c r="BH10" s="3">
        <f t="shared" si="10"/>
        <v>90</v>
      </c>
      <c r="BI10" s="3">
        <f t="shared" si="11"/>
        <v>0</v>
      </c>
      <c r="BJ10" s="3">
        <f t="shared" si="12"/>
        <v>50</v>
      </c>
      <c r="BK10" s="15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46"/>
      <c r="CJ10"/>
      <c r="CK10"/>
      <c r="CL10"/>
      <c r="CM10"/>
      <c r="CN10"/>
      <c r="CO10"/>
      <c r="CP10"/>
      <c r="CQ10"/>
      <c r="CR10" s="15">
        <v>0</v>
      </c>
      <c r="CS10" s="3">
        <v>0</v>
      </c>
      <c r="CT10" s="3">
        <v>0</v>
      </c>
      <c r="CU10" s="3">
        <v>0</v>
      </c>
      <c r="CV10" s="2"/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51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51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51">
        <v>0</v>
      </c>
      <c r="EI10" s="3"/>
      <c r="EJ10" s="3"/>
      <c r="EK10" s="3"/>
      <c r="EL10" s="3"/>
      <c r="EM10" s="3"/>
      <c r="EN10" s="3"/>
      <c r="EO10" s="2"/>
      <c r="EP10" s="3"/>
      <c r="EQ10" s="3"/>
      <c r="ER10" s="3"/>
      <c r="ES10" s="3"/>
      <c r="ET10" s="3"/>
      <c r="EU10" s="16"/>
    </row>
    <row r="11" spans="1:151" s="1" customFormat="1">
      <c r="A11" t="s">
        <v>50</v>
      </c>
      <c r="B11" t="s">
        <v>43</v>
      </c>
      <c r="C11" t="s">
        <v>8</v>
      </c>
      <c r="D11">
        <v>12</v>
      </c>
      <c r="E11" t="s">
        <v>186</v>
      </c>
      <c r="F11" s="2" t="str">
        <f t="shared" si="0"/>
        <v>MT-ABLA-L-12C</v>
      </c>
      <c r="G11" s="3">
        <v>739</v>
      </c>
      <c r="H11" s="1">
        <f t="shared" si="1"/>
        <v>48.61739</v>
      </c>
      <c r="I11" s="3">
        <v>824</v>
      </c>
      <c r="L11" s="3">
        <v>1584</v>
      </c>
      <c r="M11" s="3">
        <v>40.299999999999997</v>
      </c>
      <c r="N11" s="3">
        <v>260</v>
      </c>
      <c r="O11" s="15">
        <v>27.1</v>
      </c>
      <c r="P11" s="16">
        <v>0.9</v>
      </c>
      <c r="Q11" s="3">
        <v>10</v>
      </c>
      <c r="R11" s="3">
        <v>7</v>
      </c>
      <c r="S11" s="3">
        <v>0</v>
      </c>
      <c r="T11" s="3">
        <v>0</v>
      </c>
      <c r="U11" s="3">
        <v>4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f t="shared" si="2"/>
        <v>120</v>
      </c>
      <c r="AZ11" s="3">
        <f t="shared" si="3"/>
        <v>70</v>
      </c>
      <c r="BA11" s="3">
        <f t="shared" si="4"/>
        <v>70</v>
      </c>
      <c r="BB11" s="3">
        <f t="shared" si="5"/>
        <v>0</v>
      </c>
      <c r="BC11" s="3">
        <f t="shared" si="6"/>
        <v>70</v>
      </c>
      <c r="BD11" s="3">
        <f t="shared" si="7"/>
        <v>40</v>
      </c>
      <c r="BE11" s="3">
        <f t="shared" si="8"/>
        <v>40</v>
      </c>
      <c r="BF11" s="3"/>
      <c r="BG11" s="3">
        <f t="shared" si="9"/>
        <v>50</v>
      </c>
      <c r="BH11" s="3">
        <f t="shared" si="10"/>
        <v>110</v>
      </c>
      <c r="BI11" s="3">
        <f t="shared" si="11"/>
        <v>0</v>
      </c>
      <c r="BJ11" s="3">
        <f t="shared" si="12"/>
        <v>10</v>
      </c>
      <c r="BK11" s="15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46"/>
      <c r="CJ11"/>
      <c r="CK11"/>
      <c r="CL11"/>
      <c r="CM11"/>
      <c r="CN11"/>
      <c r="CO11"/>
      <c r="CP11"/>
      <c r="CQ11"/>
      <c r="CR11" s="15">
        <v>0</v>
      </c>
      <c r="CS11" s="3">
        <v>0</v>
      </c>
      <c r="CT11" s="3">
        <v>0</v>
      </c>
      <c r="CU11" s="3">
        <v>0</v>
      </c>
      <c r="CV11" s="2"/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51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51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51">
        <v>0</v>
      </c>
      <c r="EI11" s="3"/>
      <c r="EJ11" s="3"/>
      <c r="EK11" s="3"/>
      <c r="EL11" s="3"/>
      <c r="EM11" s="3"/>
      <c r="EN11" s="3"/>
      <c r="EO11" s="2"/>
      <c r="EP11" s="3"/>
      <c r="EQ11" s="3"/>
      <c r="ER11" s="3"/>
      <c r="ES11" s="3"/>
      <c r="ET11" s="3"/>
      <c r="EU11" s="16"/>
    </row>
    <row r="12" spans="1:151" s="1" customFormat="1">
      <c r="A12" t="s">
        <v>50</v>
      </c>
      <c r="B12" t="s">
        <v>43</v>
      </c>
      <c r="C12" t="s">
        <v>8</v>
      </c>
      <c r="D12">
        <v>12</v>
      </c>
      <c r="E12" t="s">
        <v>187</v>
      </c>
      <c r="F12" s="2" t="str">
        <f t="shared" si="0"/>
        <v>MT-ABLA-L-12N</v>
      </c>
      <c r="G12" s="3">
        <v>754</v>
      </c>
      <c r="H12" s="1">
        <f t="shared" si="1"/>
        <v>48.617539999999998</v>
      </c>
      <c r="I12" s="3">
        <v>849</v>
      </c>
      <c r="L12" s="3">
        <v>1577</v>
      </c>
      <c r="M12" s="3">
        <v>47.2</v>
      </c>
      <c r="N12" s="3">
        <v>260</v>
      </c>
      <c r="O12" s="15">
        <v>24.3</v>
      </c>
      <c r="P12" s="16">
        <v>0.9</v>
      </c>
      <c r="Q12" s="3">
        <v>10</v>
      </c>
      <c r="R12" s="3">
        <v>1</v>
      </c>
      <c r="S12" s="3">
        <v>0</v>
      </c>
      <c r="T12" s="3">
        <v>0</v>
      </c>
      <c r="U12" s="3">
        <v>4</v>
      </c>
      <c r="V12" s="3">
        <v>0</v>
      </c>
      <c r="W12" s="3">
        <v>3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f t="shared" si="2"/>
        <v>80</v>
      </c>
      <c r="AZ12" s="3">
        <f t="shared" si="3"/>
        <v>10</v>
      </c>
      <c r="BA12" s="3">
        <f t="shared" si="4"/>
        <v>10</v>
      </c>
      <c r="BB12" s="3">
        <f t="shared" si="5"/>
        <v>0</v>
      </c>
      <c r="BC12" s="3">
        <f t="shared" si="6"/>
        <v>10</v>
      </c>
      <c r="BD12" s="3">
        <f t="shared" si="7"/>
        <v>40</v>
      </c>
      <c r="BE12" s="3">
        <f t="shared" si="8"/>
        <v>40</v>
      </c>
      <c r="BF12" s="3"/>
      <c r="BG12" s="3">
        <f t="shared" si="9"/>
        <v>70</v>
      </c>
      <c r="BH12" s="3">
        <f t="shared" si="10"/>
        <v>50</v>
      </c>
      <c r="BI12" s="3">
        <f t="shared" si="11"/>
        <v>0</v>
      </c>
      <c r="BJ12" s="3">
        <f t="shared" si="12"/>
        <v>30</v>
      </c>
      <c r="BK12" s="15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46"/>
      <c r="CJ12"/>
      <c r="CK12"/>
      <c r="CL12"/>
      <c r="CM12"/>
      <c r="CN12"/>
      <c r="CO12"/>
      <c r="CP12"/>
      <c r="CQ12"/>
      <c r="CR12" s="15">
        <v>0</v>
      </c>
      <c r="CS12" s="3">
        <v>0</v>
      </c>
      <c r="CT12" s="3">
        <v>0</v>
      </c>
      <c r="CU12" s="3">
        <v>0</v>
      </c>
      <c r="CV12" s="2"/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51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51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51">
        <v>0</v>
      </c>
      <c r="EI12" s="3"/>
      <c r="EJ12" s="3"/>
      <c r="EK12" s="3"/>
      <c r="EL12" s="3"/>
      <c r="EM12" s="3"/>
      <c r="EN12" s="3"/>
      <c r="EO12" s="2"/>
      <c r="EP12" s="3"/>
      <c r="EQ12" s="3"/>
      <c r="ER12" s="3"/>
      <c r="ES12" s="3"/>
      <c r="ET12" s="3"/>
      <c r="EU12" s="16"/>
    </row>
    <row r="13" spans="1:151" s="1" customFormat="1">
      <c r="A13" t="s">
        <v>50</v>
      </c>
      <c r="B13" t="s">
        <v>43</v>
      </c>
      <c r="C13" t="s">
        <v>8</v>
      </c>
      <c r="D13">
        <v>13</v>
      </c>
      <c r="E13" t="s">
        <v>186</v>
      </c>
      <c r="F13" s="2" t="str">
        <f t="shared" si="0"/>
        <v>MT-ABLA-L-13C</v>
      </c>
      <c r="G13" s="3">
        <v>618</v>
      </c>
      <c r="H13" s="1">
        <f t="shared" si="1"/>
        <v>48.61618</v>
      </c>
      <c r="I13" s="3">
        <v>910</v>
      </c>
      <c r="L13" s="3">
        <v>1574</v>
      </c>
      <c r="M13" s="3">
        <v>30.6</v>
      </c>
      <c r="N13" s="3">
        <v>250</v>
      </c>
      <c r="O13" s="15">
        <v>23.9</v>
      </c>
      <c r="P13" s="16">
        <v>0.9</v>
      </c>
      <c r="Q13" s="3">
        <v>10</v>
      </c>
      <c r="R13" s="3">
        <v>8</v>
      </c>
      <c r="S13" s="3">
        <v>0</v>
      </c>
      <c r="T13" s="3">
        <v>0</v>
      </c>
      <c r="U13" s="3">
        <v>5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f t="shared" si="2"/>
        <v>130</v>
      </c>
      <c r="AZ13" s="3">
        <f t="shared" si="3"/>
        <v>80</v>
      </c>
      <c r="BA13" s="3">
        <f t="shared" si="4"/>
        <v>80</v>
      </c>
      <c r="BB13" s="3">
        <f t="shared" si="5"/>
        <v>0</v>
      </c>
      <c r="BC13" s="3">
        <f t="shared" si="6"/>
        <v>80</v>
      </c>
      <c r="BD13" s="3">
        <f t="shared" si="7"/>
        <v>50</v>
      </c>
      <c r="BE13" s="3">
        <f t="shared" si="8"/>
        <v>50</v>
      </c>
      <c r="BF13" s="3"/>
      <c r="BG13" s="3">
        <f t="shared" si="9"/>
        <v>50</v>
      </c>
      <c r="BH13" s="3">
        <f t="shared" si="10"/>
        <v>130</v>
      </c>
      <c r="BI13" s="3">
        <f t="shared" si="11"/>
        <v>0</v>
      </c>
      <c r="BJ13" s="3">
        <f t="shared" si="12"/>
        <v>0</v>
      </c>
      <c r="BK13" s="15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46"/>
      <c r="CJ13"/>
      <c r="CK13"/>
      <c r="CL13"/>
      <c r="CM13"/>
      <c r="CN13"/>
      <c r="CO13"/>
      <c r="CP13"/>
      <c r="CQ13"/>
      <c r="CR13" s="15">
        <v>0</v>
      </c>
      <c r="CS13" s="3">
        <v>0</v>
      </c>
      <c r="CT13" s="3">
        <v>0</v>
      </c>
      <c r="CU13" s="3">
        <v>0</v>
      </c>
      <c r="CV13" s="2"/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51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51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51">
        <v>0</v>
      </c>
      <c r="EI13" s="3"/>
      <c r="EJ13" s="3"/>
      <c r="EK13" s="3"/>
      <c r="EL13" s="3"/>
      <c r="EM13" s="3"/>
      <c r="EN13" s="3"/>
      <c r="EO13" s="2"/>
      <c r="EP13" s="3"/>
      <c r="EQ13" s="3"/>
      <c r="ER13" s="3"/>
      <c r="ES13" s="3"/>
      <c r="ET13" s="3"/>
      <c r="EU13" s="16"/>
    </row>
    <row r="14" spans="1:151" s="1" customFormat="1">
      <c r="A14" t="s">
        <v>50</v>
      </c>
      <c r="B14" t="s">
        <v>43</v>
      </c>
      <c r="C14" t="s">
        <v>8</v>
      </c>
      <c r="D14">
        <v>13</v>
      </c>
      <c r="E14" t="s">
        <v>187</v>
      </c>
      <c r="F14" s="2" t="str">
        <f t="shared" si="0"/>
        <v>MT-ABLA-L-13N</v>
      </c>
      <c r="G14" s="3">
        <v>628</v>
      </c>
      <c r="H14" s="1">
        <f t="shared" si="1"/>
        <v>48.616279999999996</v>
      </c>
      <c r="I14" s="3">
        <v>901</v>
      </c>
      <c r="L14" s="3">
        <v>1576</v>
      </c>
      <c r="M14" s="3">
        <v>27</v>
      </c>
      <c r="N14" s="3">
        <v>250</v>
      </c>
      <c r="O14" s="15">
        <v>24.1</v>
      </c>
      <c r="P14" s="16">
        <v>0.8</v>
      </c>
      <c r="Q14" s="3">
        <v>10</v>
      </c>
      <c r="R14" s="3">
        <v>4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f t="shared" si="2"/>
        <v>60</v>
      </c>
      <c r="AZ14" s="3">
        <f t="shared" si="3"/>
        <v>40</v>
      </c>
      <c r="BA14" s="3">
        <f t="shared" si="4"/>
        <v>40</v>
      </c>
      <c r="BB14" s="3">
        <f t="shared" si="5"/>
        <v>10</v>
      </c>
      <c r="BC14" s="3">
        <f t="shared" si="6"/>
        <v>50</v>
      </c>
      <c r="BD14" s="3">
        <f t="shared" si="7"/>
        <v>10</v>
      </c>
      <c r="BE14" s="3">
        <f t="shared" si="8"/>
        <v>10</v>
      </c>
      <c r="BF14" s="3"/>
      <c r="BG14" s="3">
        <f t="shared" si="9"/>
        <v>10</v>
      </c>
      <c r="BH14" s="3">
        <f t="shared" si="10"/>
        <v>50</v>
      </c>
      <c r="BI14" s="3">
        <f t="shared" si="11"/>
        <v>0</v>
      </c>
      <c r="BJ14" s="3">
        <f t="shared" si="12"/>
        <v>10</v>
      </c>
      <c r="BK14" s="15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46"/>
      <c r="CJ14"/>
      <c r="CK14"/>
      <c r="CL14"/>
      <c r="CM14"/>
      <c r="CN14"/>
      <c r="CO14"/>
      <c r="CP14"/>
      <c r="CQ14"/>
      <c r="CR14" s="15">
        <v>0</v>
      </c>
      <c r="CS14" s="3">
        <v>0</v>
      </c>
      <c r="CT14" s="3">
        <v>0</v>
      </c>
      <c r="CU14" s="3">
        <v>0</v>
      </c>
      <c r="CV14" s="2"/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51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51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51">
        <v>0</v>
      </c>
      <c r="EI14" s="3"/>
      <c r="EJ14" s="3"/>
      <c r="EK14" s="3"/>
      <c r="EL14" s="3"/>
      <c r="EM14" s="3"/>
      <c r="EN14" s="3"/>
      <c r="EO14" s="2"/>
      <c r="EP14" s="3"/>
      <c r="EQ14" s="3"/>
      <c r="ER14" s="3"/>
      <c r="ES14" s="3"/>
      <c r="ET14" s="3"/>
      <c r="EU14" s="16"/>
    </row>
    <row r="15" spans="1:151" s="1" customFormat="1">
      <c r="A15" t="s">
        <v>50</v>
      </c>
      <c r="B15" t="s">
        <v>70</v>
      </c>
      <c r="C15" t="s">
        <v>15</v>
      </c>
      <c r="D15">
        <v>9</v>
      </c>
      <c r="E15" t="s">
        <v>186</v>
      </c>
      <c r="F15" s="2" t="str">
        <f t="shared" si="0"/>
        <v>MT-PSME-H-9C</v>
      </c>
      <c r="G15" s="3">
        <v>577</v>
      </c>
      <c r="H15" s="1">
        <f t="shared" si="1"/>
        <v>48.615769999999998</v>
      </c>
      <c r="I15" s="3">
        <v>707</v>
      </c>
      <c r="L15" s="3">
        <v>1618</v>
      </c>
      <c r="M15" s="3">
        <v>33.6</v>
      </c>
      <c r="N15" s="3">
        <v>240</v>
      </c>
      <c r="O15" s="15">
        <v>30.9</v>
      </c>
      <c r="P15" s="16">
        <v>1.3</v>
      </c>
      <c r="Q15" s="3">
        <v>10</v>
      </c>
      <c r="R15" s="3">
        <v>2</v>
      </c>
      <c r="S15" s="3">
        <v>0</v>
      </c>
      <c r="T15" s="3">
        <v>0</v>
      </c>
      <c r="U15" s="3">
        <v>12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f t="shared" si="2"/>
        <v>140</v>
      </c>
      <c r="AZ15" s="3">
        <f t="shared" ref="AZ15:AZ24" si="13">U15*Q15</f>
        <v>120</v>
      </c>
      <c r="BA15" s="3">
        <f t="shared" ref="BA15:BA24" si="14">(U15+V15)*Q15</f>
        <v>120</v>
      </c>
      <c r="BB15" s="3">
        <f t="shared" si="5"/>
        <v>0</v>
      </c>
      <c r="BC15" s="3">
        <f t="shared" ref="BC15:BC24" si="15">SUM(U15:W15)*Q15</f>
        <v>120</v>
      </c>
      <c r="BD15" s="3">
        <f t="shared" si="7"/>
        <v>20</v>
      </c>
      <c r="BE15" s="3">
        <f t="shared" si="8"/>
        <v>20</v>
      </c>
      <c r="BF15" s="3"/>
      <c r="BG15" s="3">
        <f t="shared" si="9"/>
        <v>20</v>
      </c>
      <c r="BH15" s="3">
        <f t="shared" si="10"/>
        <v>140</v>
      </c>
      <c r="BI15" s="3">
        <f t="shared" si="11"/>
        <v>0</v>
      </c>
      <c r="BJ15" s="3">
        <f t="shared" si="12"/>
        <v>0</v>
      </c>
      <c r="BK15" s="15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46"/>
      <c r="CJ15"/>
      <c r="CK15"/>
      <c r="CL15"/>
      <c r="CM15"/>
      <c r="CN15"/>
      <c r="CO15"/>
      <c r="CP15"/>
      <c r="CQ15"/>
      <c r="CR15" s="15">
        <v>0</v>
      </c>
      <c r="CS15" s="3">
        <v>0</v>
      </c>
      <c r="CT15" s="3">
        <v>0</v>
      </c>
      <c r="CU15" s="3">
        <v>0</v>
      </c>
      <c r="CV15" s="2"/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51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51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51">
        <v>0</v>
      </c>
      <c r="EI15" s="3"/>
      <c r="EJ15" s="3"/>
      <c r="EK15" s="3"/>
      <c r="EL15" s="3"/>
      <c r="EM15" s="3"/>
      <c r="EN15" s="3"/>
      <c r="EO15" s="2"/>
      <c r="EP15" s="3"/>
      <c r="EQ15" s="3"/>
      <c r="ER15" s="3"/>
      <c r="ES15" s="3"/>
      <c r="ET15" s="3"/>
      <c r="EU15" s="16"/>
    </row>
    <row r="16" spans="1:151" s="1" customFormat="1">
      <c r="A16" t="s">
        <v>50</v>
      </c>
      <c r="B16" t="s">
        <v>70</v>
      </c>
      <c r="C16" t="s">
        <v>15</v>
      </c>
      <c r="D16">
        <v>9</v>
      </c>
      <c r="E16" t="s">
        <v>187</v>
      </c>
      <c r="F16" s="2" t="str">
        <f t="shared" si="0"/>
        <v>MT-PSME-H-9N</v>
      </c>
      <c r="G16" s="3">
        <v>578</v>
      </c>
      <c r="H16" s="1">
        <f t="shared" si="1"/>
        <v>48.615780000000001</v>
      </c>
      <c r="I16" s="3">
        <v>698</v>
      </c>
      <c r="L16" s="3">
        <v>1620</v>
      </c>
      <c r="M16" s="3">
        <v>33.6</v>
      </c>
      <c r="N16" s="3">
        <v>240</v>
      </c>
      <c r="O16" s="15">
        <v>31.9</v>
      </c>
      <c r="P16" s="16">
        <v>1.4</v>
      </c>
      <c r="Q16" s="3">
        <v>10</v>
      </c>
      <c r="R16" s="3">
        <v>1</v>
      </c>
      <c r="S16" s="3">
        <v>0</v>
      </c>
      <c r="T16" s="3">
        <v>0</v>
      </c>
      <c r="U16" s="3">
        <v>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f t="shared" si="2"/>
        <v>50</v>
      </c>
      <c r="AZ16" s="3">
        <f t="shared" si="13"/>
        <v>40</v>
      </c>
      <c r="BA16" s="3">
        <f t="shared" si="14"/>
        <v>40</v>
      </c>
      <c r="BB16" s="3">
        <f t="shared" si="5"/>
        <v>0</v>
      </c>
      <c r="BC16" s="3">
        <f t="shared" si="15"/>
        <v>40</v>
      </c>
      <c r="BD16" s="3">
        <f t="shared" si="7"/>
        <v>10</v>
      </c>
      <c r="BE16" s="3">
        <f t="shared" si="8"/>
        <v>10</v>
      </c>
      <c r="BF16" s="3"/>
      <c r="BG16" s="3">
        <f t="shared" si="9"/>
        <v>10</v>
      </c>
      <c r="BH16" s="3">
        <f t="shared" si="10"/>
        <v>50</v>
      </c>
      <c r="BI16" s="3">
        <f t="shared" si="11"/>
        <v>0</v>
      </c>
      <c r="BJ16" s="3">
        <f t="shared" si="12"/>
        <v>0</v>
      </c>
      <c r="BK16" s="15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46"/>
      <c r="CJ16"/>
      <c r="CK16"/>
      <c r="CL16"/>
      <c r="CM16"/>
      <c r="CN16"/>
      <c r="CO16"/>
      <c r="CP16"/>
      <c r="CQ16"/>
      <c r="CR16" s="15">
        <v>0</v>
      </c>
      <c r="CS16" s="3">
        <v>0</v>
      </c>
      <c r="CT16" s="3">
        <v>0</v>
      </c>
      <c r="CU16" s="3">
        <v>0</v>
      </c>
      <c r="CV16" s="2"/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51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51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51">
        <v>0</v>
      </c>
      <c r="EI16" s="3"/>
      <c r="EJ16" s="3"/>
      <c r="EK16" s="3"/>
      <c r="EL16" s="3"/>
      <c r="EM16" s="3"/>
      <c r="EN16" s="3"/>
      <c r="EO16" s="2"/>
      <c r="EP16" s="3"/>
      <c r="EQ16" s="3"/>
      <c r="ER16" s="3"/>
      <c r="ES16" s="3"/>
      <c r="ET16" s="3"/>
      <c r="EU16" s="16"/>
    </row>
    <row r="17" spans="1:151" s="1" customFormat="1">
      <c r="A17" t="s">
        <v>50</v>
      </c>
      <c r="B17" t="s">
        <v>70</v>
      </c>
      <c r="C17" t="s">
        <v>15</v>
      </c>
      <c r="D17">
        <v>10</v>
      </c>
      <c r="E17" t="s">
        <v>186</v>
      </c>
      <c r="F17" s="2" t="str">
        <f t="shared" si="0"/>
        <v>MT-PSME-H-10C</v>
      </c>
      <c r="G17" s="3">
        <v>626</v>
      </c>
      <c r="H17" s="1">
        <f t="shared" si="1"/>
        <v>48.616259999999997</v>
      </c>
      <c r="I17" s="3">
        <v>769</v>
      </c>
      <c r="K17" s="3"/>
      <c r="L17" s="3">
        <v>1610</v>
      </c>
      <c r="M17" s="3">
        <v>43.61</v>
      </c>
      <c r="N17" s="3">
        <v>240</v>
      </c>
      <c r="O17" s="15">
        <v>46</v>
      </c>
      <c r="P17" s="16">
        <v>2.8</v>
      </c>
      <c r="Q17" s="3">
        <v>10</v>
      </c>
      <c r="R17" s="3">
        <v>11</v>
      </c>
      <c r="S17" s="3">
        <v>0</v>
      </c>
      <c r="T17" s="3">
        <v>1</v>
      </c>
      <c r="U17" s="3">
        <v>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f t="shared" si="2"/>
        <v>160</v>
      </c>
      <c r="AZ17" s="3">
        <f t="shared" si="13"/>
        <v>40</v>
      </c>
      <c r="BA17" s="3">
        <f t="shared" si="14"/>
        <v>40</v>
      </c>
      <c r="BB17" s="3">
        <f t="shared" si="5"/>
        <v>0</v>
      </c>
      <c r="BC17" s="3">
        <f t="shared" si="15"/>
        <v>40</v>
      </c>
      <c r="BD17" s="3">
        <f t="shared" si="7"/>
        <v>110</v>
      </c>
      <c r="BE17" s="3">
        <f t="shared" si="8"/>
        <v>110</v>
      </c>
      <c r="BF17" s="3"/>
      <c r="BG17" s="3">
        <f t="shared" si="9"/>
        <v>120</v>
      </c>
      <c r="BH17" s="3">
        <f t="shared" si="10"/>
        <v>150</v>
      </c>
      <c r="BI17" s="3">
        <f t="shared" si="11"/>
        <v>0</v>
      </c>
      <c r="BJ17" s="3">
        <f t="shared" si="12"/>
        <v>10</v>
      </c>
      <c r="BK17" s="15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46"/>
      <c r="CJ17"/>
      <c r="CK17"/>
      <c r="CL17"/>
      <c r="CM17"/>
      <c r="CN17"/>
      <c r="CO17"/>
      <c r="CP17"/>
      <c r="CQ17"/>
      <c r="CR17" s="15">
        <v>0</v>
      </c>
      <c r="CS17" s="3">
        <v>0</v>
      </c>
      <c r="CT17" s="3">
        <v>0</v>
      </c>
      <c r="CU17" s="3">
        <v>0</v>
      </c>
      <c r="CV17" s="2"/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51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51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51">
        <v>0</v>
      </c>
      <c r="EI17" s="3"/>
      <c r="EJ17" s="3"/>
      <c r="EK17" s="3"/>
      <c r="EL17" s="3"/>
      <c r="EM17" s="3"/>
      <c r="EN17" s="3"/>
      <c r="EO17" s="2"/>
      <c r="EP17" s="3"/>
      <c r="EQ17" s="3"/>
      <c r="ER17" s="3"/>
      <c r="ES17" s="3"/>
      <c r="ET17" s="3"/>
      <c r="EU17" s="16"/>
    </row>
    <row r="18" spans="1:151" s="1" customFormat="1">
      <c r="A18" t="s">
        <v>50</v>
      </c>
      <c r="B18" t="s">
        <v>70</v>
      </c>
      <c r="C18" t="s">
        <v>15</v>
      </c>
      <c r="D18">
        <v>10</v>
      </c>
      <c r="E18" t="s">
        <v>187</v>
      </c>
      <c r="F18" s="2" t="str">
        <f t="shared" si="0"/>
        <v>MT-PSME-H-10N</v>
      </c>
      <c r="G18" s="3">
        <v>627</v>
      </c>
      <c r="H18" s="1">
        <f t="shared" si="1"/>
        <v>48.61627</v>
      </c>
      <c r="I18" s="3">
        <v>782</v>
      </c>
      <c r="K18" s="3"/>
      <c r="L18" s="3">
        <v>1609</v>
      </c>
      <c r="M18" s="3">
        <v>40.31</v>
      </c>
      <c r="N18" s="3">
        <v>255</v>
      </c>
      <c r="O18" s="15">
        <v>48.9</v>
      </c>
      <c r="P18" s="16">
        <v>0.3</v>
      </c>
      <c r="Q18" s="3">
        <v>10</v>
      </c>
      <c r="R18" s="3">
        <v>6</v>
      </c>
      <c r="S18" s="3">
        <v>0</v>
      </c>
      <c r="T18" s="3">
        <v>1</v>
      </c>
      <c r="U18" s="3">
        <v>4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f t="shared" si="2"/>
        <v>110</v>
      </c>
      <c r="AZ18" s="3">
        <f t="shared" si="13"/>
        <v>40</v>
      </c>
      <c r="BA18" s="3">
        <f t="shared" si="14"/>
        <v>40</v>
      </c>
      <c r="BB18" s="3">
        <f t="shared" si="5"/>
        <v>0</v>
      </c>
      <c r="BC18" s="3">
        <f t="shared" si="15"/>
        <v>40</v>
      </c>
      <c r="BD18" s="3">
        <f t="shared" si="7"/>
        <v>60</v>
      </c>
      <c r="BE18" s="3">
        <f t="shared" si="8"/>
        <v>60</v>
      </c>
      <c r="BF18" s="3"/>
      <c r="BG18" s="3">
        <f t="shared" si="9"/>
        <v>70</v>
      </c>
      <c r="BH18" s="3">
        <f t="shared" si="10"/>
        <v>100</v>
      </c>
      <c r="BI18" s="3">
        <f t="shared" si="11"/>
        <v>0</v>
      </c>
      <c r="BJ18" s="3">
        <f t="shared" si="12"/>
        <v>10</v>
      </c>
      <c r="BK18" s="15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46"/>
      <c r="CJ18"/>
      <c r="CK18"/>
      <c r="CL18"/>
      <c r="CM18"/>
      <c r="CN18"/>
      <c r="CO18"/>
      <c r="CP18"/>
      <c r="CQ18"/>
      <c r="CR18" s="15">
        <v>0</v>
      </c>
      <c r="CS18" s="3">
        <v>0</v>
      </c>
      <c r="CT18" s="3">
        <v>0</v>
      </c>
      <c r="CU18" s="3">
        <v>0</v>
      </c>
      <c r="CV18" s="2"/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51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51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51">
        <v>0</v>
      </c>
      <c r="EI18" s="3"/>
      <c r="EJ18" s="3"/>
      <c r="EK18" s="3"/>
      <c r="EL18" s="3"/>
      <c r="EM18" s="3"/>
      <c r="EN18" s="3"/>
      <c r="EO18" s="2"/>
      <c r="EP18" s="3"/>
      <c r="EQ18" s="3"/>
      <c r="ER18" s="3"/>
      <c r="ES18" s="3"/>
      <c r="ET18" s="3"/>
      <c r="EU18" s="16"/>
    </row>
    <row r="19" spans="1:151" s="1" customFormat="1">
      <c r="A19" t="s">
        <v>50</v>
      </c>
      <c r="B19" t="s">
        <v>70</v>
      </c>
      <c r="C19" t="s">
        <v>15</v>
      </c>
      <c r="D19">
        <v>11</v>
      </c>
      <c r="E19" t="s">
        <v>186</v>
      </c>
      <c r="F19" s="2" t="str">
        <f t="shared" si="0"/>
        <v>MT-PSME-H-11C</v>
      </c>
      <c r="G19" s="3">
        <v>789</v>
      </c>
      <c r="H19" s="1">
        <f t="shared" si="1"/>
        <v>48.617890000000003</v>
      </c>
      <c r="I19" s="3">
        <v>785</v>
      </c>
      <c r="L19" s="1">
        <v>1599</v>
      </c>
      <c r="M19" s="3">
        <v>42.1</v>
      </c>
      <c r="N19" s="3">
        <v>290</v>
      </c>
      <c r="O19" s="15">
        <v>45.2</v>
      </c>
      <c r="P19" s="16">
        <v>2.2000000000000002</v>
      </c>
      <c r="Q19" s="3">
        <v>10</v>
      </c>
      <c r="R19" s="3">
        <v>6</v>
      </c>
      <c r="S19" s="3">
        <v>0</v>
      </c>
      <c r="T19" s="3">
        <v>1</v>
      </c>
      <c r="U19" s="3">
        <v>2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f t="shared" si="2"/>
        <v>90</v>
      </c>
      <c r="AZ19" s="3">
        <f t="shared" si="13"/>
        <v>20</v>
      </c>
      <c r="BA19" s="3">
        <f t="shared" si="14"/>
        <v>20</v>
      </c>
      <c r="BB19" s="3">
        <f t="shared" si="5"/>
        <v>0</v>
      </c>
      <c r="BC19" s="3">
        <f t="shared" si="15"/>
        <v>20</v>
      </c>
      <c r="BD19" s="3">
        <f t="shared" si="7"/>
        <v>60</v>
      </c>
      <c r="BE19" s="3">
        <f t="shared" si="8"/>
        <v>60</v>
      </c>
      <c r="BF19" s="3"/>
      <c r="BG19" s="3">
        <f t="shared" si="9"/>
        <v>70</v>
      </c>
      <c r="BH19" s="3">
        <f t="shared" si="10"/>
        <v>80</v>
      </c>
      <c r="BI19" s="3">
        <f t="shared" si="11"/>
        <v>0</v>
      </c>
      <c r="BJ19" s="3">
        <f t="shared" si="12"/>
        <v>10</v>
      </c>
      <c r="BK19" s="15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46"/>
      <c r="CJ19"/>
      <c r="CK19"/>
      <c r="CL19"/>
      <c r="CM19"/>
      <c r="CN19"/>
      <c r="CO19"/>
      <c r="CP19"/>
      <c r="CQ19"/>
      <c r="CR19" s="15">
        <v>0</v>
      </c>
      <c r="CS19" s="3">
        <v>0</v>
      </c>
      <c r="CT19" s="3">
        <v>0</v>
      </c>
      <c r="CU19" s="3">
        <v>0</v>
      </c>
      <c r="CV19" s="2"/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51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51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51">
        <v>0</v>
      </c>
      <c r="EI19" s="3"/>
      <c r="EJ19" s="3"/>
      <c r="EK19" s="3"/>
      <c r="EL19" s="3"/>
      <c r="EM19" s="3"/>
      <c r="EN19" s="3"/>
      <c r="EO19" s="2"/>
      <c r="EP19" s="3"/>
      <c r="EQ19" s="3"/>
      <c r="ER19" s="3"/>
      <c r="ES19" s="3"/>
      <c r="ET19" s="3"/>
      <c r="EU19" s="16"/>
    </row>
    <row r="20" spans="1:151" s="1" customFormat="1">
      <c r="A20" t="s">
        <v>50</v>
      </c>
      <c r="B20" t="s">
        <v>70</v>
      </c>
      <c r="C20" t="s">
        <v>15</v>
      </c>
      <c r="D20">
        <v>11</v>
      </c>
      <c r="E20" t="s">
        <v>187</v>
      </c>
      <c r="F20" s="2" t="str">
        <f t="shared" si="0"/>
        <v>MT-PSME-H-11N</v>
      </c>
      <c r="G20" s="3">
        <v>781</v>
      </c>
      <c r="H20" s="1">
        <f t="shared" si="1"/>
        <v>48.617809999999999</v>
      </c>
      <c r="I20" s="3">
        <v>811</v>
      </c>
      <c r="L20" s="1">
        <v>1601</v>
      </c>
      <c r="M20" s="3">
        <v>35.6</v>
      </c>
      <c r="N20" s="3">
        <v>300</v>
      </c>
      <c r="O20" s="15">
        <v>44.2</v>
      </c>
      <c r="P20" s="16">
        <v>2.6</v>
      </c>
      <c r="Q20" s="3">
        <v>10</v>
      </c>
      <c r="R20" s="3">
        <v>1</v>
      </c>
      <c r="S20" s="3">
        <v>0</v>
      </c>
      <c r="T20" s="3">
        <v>1</v>
      </c>
      <c r="U20" s="3">
        <v>2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f t="shared" si="2"/>
        <v>60</v>
      </c>
      <c r="AZ20" s="3">
        <f t="shared" si="13"/>
        <v>20</v>
      </c>
      <c r="BA20" s="3">
        <f t="shared" si="14"/>
        <v>20</v>
      </c>
      <c r="BB20" s="3">
        <f t="shared" si="5"/>
        <v>20</v>
      </c>
      <c r="BC20" s="3">
        <f t="shared" si="15"/>
        <v>40</v>
      </c>
      <c r="BD20" s="3">
        <f t="shared" si="7"/>
        <v>10</v>
      </c>
      <c r="BE20" s="3">
        <f t="shared" si="8"/>
        <v>10</v>
      </c>
      <c r="BF20" s="3"/>
      <c r="BG20" s="3">
        <f t="shared" si="9"/>
        <v>20</v>
      </c>
      <c r="BH20" s="3">
        <f t="shared" si="10"/>
        <v>30</v>
      </c>
      <c r="BI20" s="3">
        <f t="shared" si="11"/>
        <v>0</v>
      </c>
      <c r="BJ20" s="3">
        <f t="shared" si="12"/>
        <v>30</v>
      </c>
      <c r="BK20" s="15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46"/>
      <c r="CJ20"/>
      <c r="CK20"/>
      <c r="CL20"/>
      <c r="CM20"/>
      <c r="CN20"/>
      <c r="CO20"/>
      <c r="CP20"/>
      <c r="CQ20"/>
      <c r="CR20" s="15">
        <v>0</v>
      </c>
      <c r="CS20" s="3">
        <v>0</v>
      </c>
      <c r="CT20" s="3">
        <v>0</v>
      </c>
      <c r="CU20" s="3">
        <v>0</v>
      </c>
      <c r="CV20" s="2"/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51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51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51">
        <v>0</v>
      </c>
      <c r="EI20" s="3"/>
      <c r="EJ20" s="3"/>
      <c r="EK20" s="3"/>
      <c r="EL20" s="3"/>
      <c r="EM20" s="3"/>
      <c r="EN20" s="3"/>
      <c r="EO20" s="2"/>
      <c r="EP20" s="3"/>
      <c r="EQ20" s="3"/>
      <c r="ER20" s="3"/>
      <c r="ES20" s="3"/>
      <c r="ET20" s="3"/>
      <c r="EU20" s="16"/>
    </row>
    <row r="21" spans="1:151" s="1" customFormat="1">
      <c r="A21" t="s">
        <v>50</v>
      </c>
      <c r="B21" t="s">
        <v>70</v>
      </c>
      <c r="C21" t="s">
        <v>15</v>
      </c>
      <c r="D21">
        <v>12</v>
      </c>
      <c r="E21" t="s">
        <v>186</v>
      </c>
      <c r="F21" s="2" t="str">
        <f t="shared" si="0"/>
        <v>MT-PSME-H-12C</v>
      </c>
      <c r="G21" s="3">
        <v>736</v>
      </c>
      <c r="H21" s="1">
        <f t="shared" si="1"/>
        <v>48.617359999999998</v>
      </c>
      <c r="I21" s="3">
        <v>818</v>
      </c>
      <c r="L21" s="1">
        <v>1589</v>
      </c>
      <c r="M21" s="3">
        <v>40.700000000000003</v>
      </c>
      <c r="N21" s="3">
        <v>255</v>
      </c>
      <c r="O21" s="15">
        <v>52.5</v>
      </c>
      <c r="P21" s="16">
        <v>2.2999999999999998</v>
      </c>
      <c r="Q21" s="3">
        <v>10</v>
      </c>
      <c r="R21" s="3">
        <v>15</v>
      </c>
      <c r="S21" s="3">
        <v>1</v>
      </c>
      <c r="T21" s="3">
        <v>0</v>
      </c>
      <c r="U21" s="3">
        <v>4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f t="shared" si="2"/>
        <v>210</v>
      </c>
      <c r="AZ21" s="3">
        <f t="shared" si="13"/>
        <v>40</v>
      </c>
      <c r="BA21" s="3">
        <f t="shared" si="14"/>
        <v>40</v>
      </c>
      <c r="BB21" s="3">
        <f t="shared" si="5"/>
        <v>10</v>
      </c>
      <c r="BC21" s="3">
        <f t="shared" si="15"/>
        <v>50</v>
      </c>
      <c r="BD21" s="3">
        <f t="shared" si="7"/>
        <v>150</v>
      </c>
      <c r="BE21" s="3">
        <f t="shared" si="8"/>
        <v>160</v>
      </c>
      <c r="BF21" s="3"/>
      <c r="BG21" s="3">
        <f t="shared" si="9"/>
        <v>160</v>
      </c>
      <c r="BH21" s="3">
        <f t="shared" si="10"/>
        <v>190</v>
      </c>
      <c r="BI21" s="3">
        <f t="shared" si="11"/>
        <v>10</v>
      </c>
      <c r="BJ21" s="3">
        <f t="shared" si="12"/>
        <v>10</v>
      </c>
      <c r="BK21" s="15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46"/>
      <c r="CJ21"/>
      <c r="CK21"/>
      <c r="CL21"/>
      <c r="CM21"/>
      <c r="CN21"/>
      <c r="CO21"/>
      <c r="CP21"/>
      <c r="CQ21"/>
      <c r="CR21" s="15">
        <v>0</v>
      </c>
      <c r="CS21" s="3">
        <v>0</v>
      </c>
      <c r="CT21" s="3">
        <v>0</v>
      </c>
      <c r="CU21" s="3">
        <v>0</v>
      </c>
      <c r="CV21" s="2"/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51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51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51">
        <v>0</v>
      </c>
      <c r="EI21" s="3"/>
      <c r="EJ21" s="3"/>
      <c r="EK21" s="3"/>
      <c r="EL21" s="3"/>
      <c r="EM21" s="3"/>
      <c r="EN21" s="3"/>
      <c r="EO21" s="2"/>
      <c r="EP21" s="3"/>
      <c r="EQ21" s="3"/>
      <c r="ER21" s="3"/>
      <c r="ES21" s="3"/>
      <c r="ET21" s="3"/>
      <c r="EU21" s="16"/>
    </row>
    <row r="22" spans="1:151" s="1" customFormat="1">
      <c r="A22" t="s">
        <v>50</v>
      </c>
      <c r="B22" t="s">
        <v>70</v>
      </c>
      <c r="C22" t="s">
        <v>15</v>
      </c>
      <c r="D22">
        <v>12</v>
      </c>
      <c r="E22" t="s">
        <v>187</v>
      </c>
      <c r="F22" s="2" t="str">
        <f t="shared" si="0"/>
        <v>MT-PSME-H-12N</v>
      </c>
      <c r="G22" s="3">
        <v>762</v>
      </c>
      <c r="H22" s="1">
        <f t="shared" si="1"/>
        <v>48.617620000000002</v>
      </c>
      <c r="I22" s="3">
        <v>840</v>
      </c>
      <c r="L22" s="1">
        <v>1585</v>
      </c>
      <c r="M22" s="3">
        <v>40.700000000000003</v>
      </c>
      <c r="N22" s="3">
        <v>245</v>
      </c>
      <c r="O22" s="15">
        <v>58.9</v>
      </c>
      <c r="P22" s="16">
        <v>4.3</v>
      </c>
      <c r="Q22" s="3">
        <v>10</v>
      </c>
      <c r="R22" s="3">
        <v>2</v>
      </c>
      <c r="S22" s="3">
        <v>3</v>
      </c>
      <c r="T22" s="3">
        <v>0</v>
      </c>
      <c r="U22" s="3">
        <v>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f t="shared" si="2"/>
        <v>110</v>
      </c>
      <c r="AZ22" s="3">
        <f t="shared" si="13"/>
        <v>60</v>
      </c>
      <c r="BA22" s="3">
        <f t="shared" si="14"/>
        <v>60</v>
      </c>
      <c r="BB22" s="3">
        <f t="shared" si="5"/>
        <v>0</v>
      </c>
      <c r="BC22" s="3">
        <f t="shared" si="15"/>
        <v>60</v>
      </c>
      <c r="BD22" s="3">
        <f t="shared" si="7"/>
        <v>20</v>
      </c>
      <c r="BE22" s="3">
        <f t="shared" si="8"/>
        <v>50</v>
      </c>
      <c r="BF22" s="3"/>
      <c r="BG22" s="3">
        <f t="shared" si="9"/>
        <v>50</v>
      </c>
      <c r="BH22" s="3">
        <f t="shared" si="10"/>
        <v>80</v>
      </c>
      <c r="BI22" s="3">
        <f t="shared" si="11"/>
        <v>30</v>
      </c>
      <c r="BJ22" s="3">
        <f t="shared" si="12"/>
        <v>0</v>
      </c>
      <c r="BK22" s="15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46"/>
      <c r="CJ22"/>
      <c r="CK22"/>
      <c r="CL22"/>
      <c r="CM22"/>
      <c r="CN22"/>
      <c r="CO22"/>
      <c r="CP22"/>
      <c r="CQ22"/>
      <c r="CR22" s="15">
        <v>0</v>
      </c>
      <c r="CS22" s="3">
        <v>0</v>
      </c>
      <c r="CT22" s="3">
        <v>0</v>
      </c>
      <c r="CU22" s="3">
        <v>0</v>
      </c>
      <c r="CV22" s="2"/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51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51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51">
        <v>0</v>
      </c>
      <c r="EI22" s="3"/>
      <c r="EJ22" s="3"/>
      <c r="EK22" s="3"/>
      <c r="EL22" s="3"/>
      <c r="EM22" s="3"/>
      <c r="EN22" s="3"/>
      <c r="EO22" s="2"/>
      <c r="EP22" s="3"/>
      <c r="EQ22" s="3"/>
      <c r="ER22" s="3"/>
      <c r="ES22" s="3"/>
      <c r="ET22" s="3"/>
      <c r="EU22" s="16"/>
    </row>
    <row r="23" spans="1:151" s="1" customFormat="1">
      <c r="A23" t="s">
        <v>50</v>
      </c>
      <c r="B23" t="s">
        <v>70</v>
      </c>
      <c r="C23" t="s">
        <v>15</v>
      </c>
      <c r="D23">
        <v>13</v>
      </c>
      <c r="E23" t="s">
        <v>186</v>
      </c>
      <c r="F23" s="2" t="str">
        <f t="shared" si="0"/>
        <v>MT-PSME-H-13C</v>
      </c>
      <c r="G23" s="3">
        <v>608</v>
      </c>
      <c r="H23" s="1">
        <f t="shared" si="1"/>
        <v>48.616079999999997</v>
      </c>
      <c r="I23" s="3">
        <v>911</v>
      </c>
      <c r="L23" s="3">
        <v>1576</v>
      </c>
      <c r="M23" s="3">
        <v>17.7</v>
      </c>
      <c r="N23" s="3">
        <v>245</v>
      </c>
      <c r="O23" s="15">
        <v>30.3</v>
      </c>
      <c r="P23" s="16">
        <v>1.7</v>
      </c>
      <c r="Q23" s="3">
        <v>10</v>
      </c>
      <c r="R23" s="3">
        <v>6</v>
      </c>
      <c r="S23" s="3">
        <v>0</v>
      </c>
      <c r="T23" s="3">
        <v>3</v>
      </c>
      <c r="U23" s="3">
        <v>5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f t="shared" si="2"/>
        <v>150</v>
      </c>
      <c r="AZ23" s="3">
        <f t="shared" si="13"/>
        <v>50</v>
      </c>
      <c r="BA23" s="3">
        <f t="shared" si="14"/>
        <v>50</v>
      </c>
      <c r="BB23" s="3">
        <f t="shared" si="5"/>
        <v>10</v>
      </c>
      <c r="BC23" s="3">
        <f t="shared" si="15"/>
        <v>60</v>
      </c>
      <c r="BD23" s="3">
        <f t="shared" si="7"/>
        <v>60</v>
      </c>
      <c r="BE23" s="3">
        <f t="shared" si="8"/>
        <v>60</v>
      </c>
      <c r="BF23" s="3"/>
      <c r="BG23" s="3">
        <f t="shared" si="9"/>
        <v>90</v>
      </c>
      <c r="BH23" s="3">
        <f t="shared" si="10"/>
        <v>110</v>
      </c>
      <c r="BI23" s="3">
        <f t="shared" si="11"/>
        <v>0</v>
      </c>
      <c r="BJ23" s="3">
        <f t="shared" si="12"/>
        <v>40</v>
      </c>
      <c r="BK23" s="15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46"/>
      <c r="CJ23"/>
      <c r="CK23"/>
      <c r="CL23"/>
      <c r="CM23"/>
      <c r="CN23"/>
      <c r="CO23"/>
      <c r="CP23"/>
      <c r="CQ23"/>
      <c r="CR23" s="15">
        <v>0</v>
      </c>
      <c r="CS23" s="3">
        <v>0</v>
      </c>
      <c r="CT23" s="3">
        <v>0</v>
      </c>
      <c r="CU23" s="3">
        <v>0</v>
      </c>
      <c r="CV23" s="2"/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51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51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51">
        <v>0</v>
      </c>
      <c r="EI23" s="3"/>
      <c r="EJ23" s="3"/>
      <c r="EK23" s="3"/>
      <c r="EL23" s="3"/>
      <c r="EM23" s="3"/>
      <c r="EN23" s="3"/>
      <c r="EO23" s="2"/>
      <c r="EP23" s="3"/>
      <c r="EQ23" s="3"/>
      <c r="ER23" s="3"/>
      <c r="ES23" s="3"/>
      <c r="ET23" s="3"/>
      <c r="EU23" s="16"/>
    </row>
    <row r="24" spans="1:151" s="1" customFormat="1">
      <c r="A24" t="s">
        <v>50</v>
      </c>
      <c r="B24" t="s">
        <v>70</v>
      </c>
      <c r="C24" t="s">
        <v>15</v>
      </c>
      <c r="D24">
        <v>13</v>
      </c>
      <c r="E24" t="s">
        <v>187</v>
      </c>
      <c r="F24" s="2" t="str">
        <f t="shared" si="0"/>
        <v>MT-PSME-H-13N</v>
      </c>
      <c r="G24" s="3">
        <v>618</v>
      </c>
      <c r="H24" s="1">
        <f t="shared" si="1"/>
        <v>48.61618</v>
      </c>
      <c r="I24" s="3">
        <v>889</v>
      </c>
      <c r="L24" s="3">
        <v>1577</v>
      </c>
      <c r="M24" s="3">
        <v>17.7</v>
      </c>
      <c r="N24" s="3">
        <v>245</v>
      </c>
      <c r="O24" s="15">
        <v>30</v>
      </c>
      <c r="P24" s="16">
        <v>1.9</v>
      </c>
      <c r="Q24" s="3">
        <v>10</v>
      </c>
      <c r="R24" s="3">
        <v>6</v>
      </c>
      <c r="S24" s="3">
        <v>0</v>
      </c>
      <c r="T24" s="3">
        <v>0</v>
      </c>
      <c r="U24" s="3">
        <v>2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f t="shared" si="2"/>
        <v>80</v>
      </c>
      <c r="AZ24" s="3">
        <f t="shared" si="13"/>
        <v>20</v>
      </c>
      <c r="BA24" s="3">
        <f t="shared" si="14"/>
        <v>20</v>
      </c>
      <c r="BB24" s="3">
        <f t="shared" si="5"/>
        <v>0</v>
      </c>
      <c r="BC24" s="3">
        <f t="shared" si="15"/>
        <v>20</v>
      </c>
      <c r="BD24" s="3">
        <f t="shared" si="7"/>
        <v>60</v>
      </c>
      <c r="BE24" s="3">
        <f t="shared" si="8"/>
        <v>60</v>
      </c>
      <c r="BF24" s="3"/>
      <c r="BG24" s="3">
        <f t="shared" si="9"/>
        <v>60</v>
      </c>
      <c r="BH24" s="3">
        <f t="shared" si="10"/>
        <v>80</v>
      </c>
      <c r="BI24" s="3">
        <f t="shared" si="11"/>
        <v>0</v>
      </c>
      <c r="BJ24" s="3">
        <f t="shared" si="12"/>
        <v>0</v>
      </c>
      <c r="BK24" s="15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46"/>
      <c r="CJ24"/>
      <c r="CK24"/>
      <c r="CL24"/>
      <c r="CM24"/>
      <c r="CN24"/>
      <c r="CO24"/>
      <c r="CP24"/>
      <c r="CQ24"/>
      <c r="CR24" s="15">
        <v>0</v>
      </c>
      <c r="CS24" s="3">
        <v>0</v>
      </c>
      <c r="CT24" s="3">
        <v>0</v>
      </c>
      <c r="CU24" s="3">
        <v>0</v>
      </c>
      <c r="CV24" s="2"/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51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51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51">
        <v>0</v>
      </c>
      <c r="EI24" s="3"/>
      <c r="EJ24" s="3"/>
      <c r="EK24" s="3"/>
      <c r="EL24" s="3"/>
      <c r="EM24" s="3"/>
      <c r="EN24" s="3"/>
      <c r="EO24" s="2"/>
      <c r="EP24" s="3"/>
      <c r="EQ24" s="3"/>
      <c r="ER24" s="3"/>
      <c r="ES24" s="3"/>
      <c r="ET24" s="3"/>
      <c r="EU24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COnew</vt:lpstr>
      <vt:lpstr>MTnew</vt:lpstr>
      <vt:lpstr>WA</vt:lpstr>
      <vt:lpstr>species codes</vt:lpstr>
      <vt:lpstr>column descriptions</vt:lpstr>
      <vt:lpstr>MT trees from WA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Love-Anderegg</dc:creator>
  <cp:lastModifiedBy>Leander Love-Anderegg</cp:lastModifiedBy>
  <dcterms:created xsi:type="dcterms:W3CDTF">2013-07-07T01:48:53Z</dcterms:created>
  <dcterms:modified xsi:type="dcterms:W3CDTF">2015-12-04T18:55:29Z</dcterms:modified>
</cp:coreProperties>
</file>