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Camp\Excel\exerc02\"/>
    </mc:Choice>
  </mc:AlternateContent>
  <xr:revisionPtr revIDLastSave="0" documentId="8_{DE6757A2-51B7-4F55-8354-2E53AB480118}" xr6:coauthVersionLast="47" xr6:coauthVersionMax="47" xr10:uidLastSave="{00000000-0000-0000-0000-000000000000}"/>
  <bookViews>
    <workbookView xWindow="-120" yWindow="-120" windowWidth="29040" windowHeight="15720" xr2:uid="{405938B7-B3FC-40DB-A604-DFFDBE424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C51" i="1" s="1"/>
  <c r="H30" i="1"/>
  <c r="H31" i="1"/>
  <c r="H32" i="1"/>
  <c r="H33" i="1"/>
  <c r="H34" i="1"/>
  <c r="H35" i="1"/>
  <c r="H36" i="1"/>
  <c r="H37" i="1"/>
  <c r="G30" i="1"/>
  <c r="G31" i="1"/>
  <c r="G32" i="1"/>
  <c r="G33" i="1"/>
  <c r="G34" i="1"/>
  <c r="G35" i="1"/>
  <c r="G36" i="1"/>
  <c r="G37" i="1"/>
  <c r="G38" i="1"/>
  <c r="G39" i="1"/>
  <c r="G40" i="1"/>
  <c r="G29" i="1"/>
  <c r="E30" i="1"/>
  <c r="I30" i="1" s="1"/>
  <c r="E31" i="1"/>
  <c r="I31" i="1" s="1"/>
  <c r="E32" i="1"/>
  <c r="I32" i="1" s="1"/>
  <c r="E33" i="1"/>
  <c r="I33" i="1" s="1"/>
  <c r="E34" i="1"/>
  <c r="I34" i="1" s="1"/>
  <c r="E35" i="1"/>
  <c r="I35" i="1" s="1"/>
  <c r="E36" i="1"/>
  <c r="I36" i="1" s="1"/>
  <c r="E37" i="1"/>
  <c r="I37" i="1" s="1"/>
  <c r="E38" i="1"/>
  <c r="I38" i="1" s="1"/>
  <c r="E39" i="1"/>
  <c r="I39" i="1" s="1"/>
  <c r="E40" i="1"/>
  <c r="I40" i="1" s="1"/>
  <c r="E29" i="1"/>
  <c r="I29" i="1" s="1"/>
  <c r="D30" i="1"/>
  <c r="D31" i="1"/>
  <c r="D32" i="1"/>
  <c r="D33" i="1"/>
  <c r="D34" i="1"/>
  <c r="D35" i="1"/>
  <c r="D36" i="1"/>
  <c r="D37" i="1"/>
  <c r="D38" i="1"/>
  <c r="H38" i="1" s="1"/>
  <c r="D39" i="1"/>
  <c r="H39" i="1" s="1"/>
  <c r="D40" i="1"/>
  <c r="H40" i="1" s="1"/>
  <c r="D29" i="1"/>
  <c r="H29" i="1" s="1"/>
  <c r="C30" i="1"/>
  <c r="C31" i="1"/>
  <c r="C32" i="1"/>
  <c r="C33" i="1"/>
  <c r="C34" i="1"/>
  <c r="C35" i="1"/>
  <c r="C36" i="1"/>
  <c r="C37" i="1"/>
  <c r="C38" i="1"/>
  <c r="C39" i="1"/>
  <c r="C40" i="1"/>
  <c r="C29" i="1"/>
  <c r="C50" i="1" l="1"/>
  <c r="C52" i="1" s="1"/>
  <c r="H47" i="1" s="1"/>
  <c r="G41" i="1"/>
  <c r="H41" i="1"/>
  <c r="I41" i="1"/>
</calcChain>
</file>

<file path=xl/sharedStrings.xml><?xml version="1.0" encoding="utf-8"?>
<sst xmlns="http://schemas.openxmlformats.org/spreadsheetml/2006/main" count="38" uniqueCount="32">
  <si>
    <t>Mês</t>
  </si>
  <si>
    <t>Preço (R$/kg)</t>
  </si>
  <si>
    <t>Demanda (kg)</t>
  </si>
  <si>
    <t>Café Diário</t>
  </si>
  <si>
    <t>inclinação da linha(m):</t>
  </si>
  <si>
    <t>intercepto(b):</t>
  </si>
  <si>
    <t>Linear (y=mx+b)</t>
  </si>
  <si>
    <t>Potência (y=ax^b)</t>
  </si>
  <si>
    <t>constante a:</t>
  </si>
  <si>
    <t>exponencial b:</t>
  </si>
  <si>
    <t xml:space="preserve"> </t>
  </si>
  <si>
    <t>Logarítmica (y=aln(x)+b)</t>
  </si>
  <si>
    <t>constante b:</t>
  </si>
  <si>
    <t>Previsão baseada nos modelos</t>
  </si>
  <si>
    <t>Preço (x)</t>
  </si>
  <si>
    <t>Linear</t>
  </si>
  <si>
    <t>Potência</t>
  </si>
  <si>
    <t>Logarítmica</t>
  </si>
  <si>
    <t>Erro Percentual Absoluto</t>
  </si>
  <si>
    <t>Média de erro:</t>
  </si>
  <si>
    <t>Modelo de negócio mais otimizado</t>
  </si>
  <si>
    <t>Valor de venda:</t>
  </si>
  <si>
    <t>Valor utilizado será do modelo da tabela Logarítmica!</t>
  </si>
  <si>
    <t>Regra: preço precisa ser multiplo de 5</t>
  </si>
  <si>
    <t>Custo por Kg</t>
  </si>
  <si>
    <t>Previsão Demanda (kg):</t>
  </si>
  <si>
    <t>Custo Total:</t>
  </si>
  <si>
    <t>Receita:</t>
  </si>
  <si>
    <t>Lucro bruto:</t>
  </si>
  <si>
    <t>Data Table para descobrir os níveis mais lucrativos</t>
  </si>
  <si>
    <t>Preço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</si>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</sst>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73" formatCode="0.0%"/>
    <numFmt numFmtId="176" formatCode="_-&quot;R$&quot;\ * #,##0_-;\-&quot;R$&quot;\ * #,##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indexed="64"/>
      </bottom>
      <diagonal/>
    </border>
    <border>
      <left style="medium">
        <color theme="1" tint="0.249977111117893"/>
      </left>
      <right style="medium">
        <color theme="1" tint="0.249977111117893"/>
      </right>
      <top style="thin">
        <color indexed="64"/>
      </top>
      <bottom style="thin">
        <color indexed="64"/>
      </bottom>
      <diagonal/>
    </border>
    <border>
      <left style="medium">
        <color theme="1" tint="0.249977111117893"/>
      </left>
      <right style="medium">
        <color theme="1" tint="0.249977111117893"/>
      </right>
      <top style="thin">
        <color indexed="64"/>
      </top>
      <bottom style="medium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73" fontId="0" fillId="0" borderId="0" xfId="2" applyNumberFormat="1" applyFont="1"/>
    <xf numFmtId="173" fontId="0" fillId="0" borderId="12" xfId="0" applyNumberFormat="1" applyBorder="1"/>
    <xf numFmtId="173" fontId="0" fillId="0" borderId="13" xfId="0" applyNumberFormat="1" applyBorder="1"/>
    <xf numFmtId="0" fontId="0" fillId="0" borderId="0" xfId="0" applyAlignment="1">
      <alignment horizontal="right"/>
    </xf>
    <xf numFmtId="173" fontId="0" fillId="4" borderId="14" xfId="0" applyNumberFormat="1" applyFill="1" applyBorder="1"/>
    <xf numFmtId="44" fontId="0" fillId="0" borderId="0" xfId="1" applyFont="1"/>
    <xf numFmtId="0" fontId="0" fillId="6" borderId="0" xfId="0" applyFill="1"/>
    <xf numFmtId="0" fontId="0" fillId="7" borderId="0" xfId="0" applyFill="1" applyAlignment="1">
      <alignment horizontal="center"/>
    </xf>
    <xf numFmtId="44" fontId="0" fillId="6" borderId="0" xfId="1" applyFont="1" applyFill="1"/>
    <xf numFmtId="176" fontId="0" fillId="0" borderId="0" xfId="0" applyNumberFormat="1"/>
    <xf numFmtId="0" fontId="2" fillId="2" borderId="1" xfId="3"/>
    <xf numFmtId="176" fontId="2" fillId="2" borderId="1" xfId="3" applyNumberFormat="1"/>
    <xf numFmtId="176" fontId="4" fillId="0" borderId="0" xfId="0" applyNumberFormat="1" applyFont="1"/>
    <xf numFmtId="176" fontId="0" fillId="0" borderId="0" xfId="1" applyNumberFormat="1" applyFont="1"/>
  </cellXfs>
  <cellStyles count="4">
    <cellStyle name="Calculation" xfId="3" builtinId="22"/>
    <cellStyle name="Currency" xfId="1" builtinId="4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665298879893535"/>
          <c:y val="0.14757575757575758"/>
          <c:w val="0.84851133044989091"/>
          <c:h val="0.6605484541705014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Sheet1!$L$5</c:f>
              <c:strCache>
                <c:ptCount val="1"/>
                <c:pt idx="0">
                  <c:v>Demanda (kg)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8516857047798603"/>
                  <c:y val="-0.14143919510061242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40744556578315033"/>
                  <c:y val="-2.2816054243219596E-2"/>
                </c:manualLayout>
              </c:layout>
              <c:numFmt formatCode="#,##0.0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3601334516284056"/>
                  <c:y val="7.4648055356716772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Sheet1!$K$6:$K$17</c:f>
              <c:numCache>
                <c:formatCode>General</c:formatCode>
                <c:ptCount val="12"/>
                <c:pt idx="0">
                  <c:v>125</c:v>
                </c:pt>
                <c:pt idx="1">
                  <c:v>90</c:v>
                </c:pt>
                <c:pt idx="2">
                  <c:v>120</c:v>
                </c:pt>
                <c:pt idx="3">
                  <c:v>100</c:v>
                </c:pt>
                <c:pt idx="4">
                  <c:v>80</c:v>
                </c:pt>
                <c:pt idx="5">
                  <c:v>130</c:v>
                </c:pt>
                <c:pt idx="6">
                  <c:v>110</c:v>
                </c:pt>
                <c:pt idx="7">
                  <c:v>105</c:v>
                </c:pt>
                <c:pt idx="8">
                  <c:v>140</c:v>
                </c:pt>
                <c:pt idx="9">
                  <c:v>135</c:v>
                </c:pt>
                <c:pt idx="10">
                  <c:v>115</c:v>
                </c:pt>
                <c:pt idx="11">
                  <c:v>95</c:v>
                </c:pt>
              </c:numCache>
            </c:numRef>
          </c:xVal>
          <c:yVal>
            <c:numRef>
              <c:f>Sheet1!$L$6:$L$17</c:f>
              <c:numCache>
                <c:formatCode>General</c:formatCode>
                <c:ptCount val="12"/>
                <c:pt idx="0">
                  <c:v>370</c:v>
                </c:pt>
                <c:pt idx="1">
                  <c:v>600</c:v>
                </c:pt>
                <c:pt idx="2">
                  <c:v>390</c:v>
                </c:pt>
                <c:pt idx="3">
                  <c:v>520</c:v>
                </c:pt>
                <c:pt idx="4">
                  <c:v>750</c:v>
                </c:pt>
                <c:pt idx="5">
                  <c:v>320</c:v>
                </c:pt>
                <c:pt idx="6">
                  <c:v>440</c:v>
                </c:pt>
                <c:pt idx="7">
                  <c:v>550</c:v>
                </c:pt>
                <c:pt idx="8">
                  <c:v>280</c:v>
                </c:pt>
                <c:pt idx="9">
                  <c:v>310</c:v>
                </c:pt>
                <c:pt idx="10">
                  <c:v>390</c:v>
                </c:pt>
                <c:pt idx="1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3-4E70-A6FA-595012A1C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241600"/>
        <c:axId val="1788243520"/>
      </c:scatterChart>
      <c:valAx>
        <c:axId val="178824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Preço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8243520"/>
        <c:crosses val="autoZero"/>
        <c:crossBetween val="midCat"/>
      </c:valAx>
      <c:valAx>
        <c:axId val="17882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Demanda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824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5155358705161856"/>
          <c:y val="0.16708333333333336"/>
          <c:w val="0.79889085739282595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Sheet1!$G$48:$G$68</c:f>
              <c:numCache>
                <c:formatCode>General</c:formatCode>
                <c:ptCount val="21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85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  <c:pt idx="7">
                  <c:v>105</c:v>
                </c:pt>
                <c:pt idx="8">
                  <c:v>110</c:v>
                </c:pt>
                <c:pt idx="9">
                  <c:v>115</c:v>
                </c:pt>
                <c:pt idx="10">
                  <c:v>120</c:v>
                </c:pt>
                <c:pt idx="11">
                  <c:v>125</c:v>
                </c:pt>
                <c:pt idx="12">
                  <c:v>130</c:v>
                </c:pt>
                <c:pt idx="13">
                  <c:v>135</c:v>
                </c:pt>
                <c:pt idx="14">
                  <c:v>140</c:v>
                </c:pt>
                <c:pt idx="15">
                  <c:v>145</c:v>
                </c:pt>
                <c:pt idx="16">
                  <c:v>150</c:v>
                </c:pt>
                <c:pt idx="17">
                  <c:v>155</c:v>
                </c:pt>
                <c:pt idx="18">
                  <c:v>160</c:v>
                </c:pt>
                <c:pt idx="19">
                  <c:v>165</c:v>
                </c:pt>
                <c:pt idx="20">
                  <c:v>170</c:v>
                </c:pt>
              </c:numCache>
            </c:numRef>
          </c:xVal>
          <c:yVal>
            <c:numRef>
              <c:f>Sheet1!$H$48:$H$68</c:f>
              <c:numCache>
                <c:formatCode>_-"R$"\ * #,##0_-;\-"R$"\ * #,##0_-;_-"R$"\ * "-"??_-;_-@_-</c:formatCode>
                <c:ptCount val="21"/>
                <c:pt idx="0">
                  <c:v>16112.299672107722</c:v>
                </c:pt>
                <c:pt idx="1">
                  <c:v>18805.017562504712</c:v>
                </c:pt>
                <c:pt idx="2">
                  <c:v>21067.049383064441</c:v>
                </c:pt>
                <c:pt idx="3">
                  <c:v>22935.4789028819</c:v>
                </c:pt>
                <c:pt idx="4">
                  <c:v>24441.89412921236</c:v>
                </c:pt>
                <c:pt idx="5">
                  <c:v>25613.482973528757</c:v>
                </c:pt>
                <c:pt idx="6">
                  <c:v>26473.862100400969</c:v>
                </c:pt>
                <c:pt idx="7">
                  <c:v>27043.714329942493</c:v>
                </c:pt>
                <c:pt idx="8">
                  <c:v>27341.286048210666</c:v>
                </c:pt>
                <c:pt idx="9">
                  <c:v>27382.780504376162</c:v>
                </c:pt>
                <c:pt idx="10">
                  <c:v>27182.672491669793</c:v>
                </c:pt>
                <c:pt idx="11">
                  <c:v>26753.962843541874</c:v>
                </c:pt>
                <c:pt idx="12">
                  <c:v>26108.386276583045</c:v>
                </c:pt>
                <c:pt idx="13">
                  <c:v>25256.582655302278</c:v>
                </c:pt>
                <c:pt idx="14">
                  <c:v>24208.239277428904</c:v>
                </c:pt>
                <c:pt idx="15">
                  <c:v>22972.209978709194</c:v>
                </c:pt>
                <c:pt idx="16">
                  <c:v>21556.615531067884</c:v>
                </c:pt>
                <c:pt idx="17">
                  <c:v>19968.928820517482</c:v>
                </c:pt>
                <c:pt idx="18">
                  <c:v>18216.047547056834</c:v>
                </c:pt>
                <c:pt idx="19">
                  <c:v>16304.356622209616</c:v>
                </c:pt>
                <c:pt idx="20">
                  <c:v>14239.782004282422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6-4DBE-BB41-29997BF57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147135"/>
        <c:axId val="696147615"/>
      </c:scatterChart>
      <c:valAx>
        <c:axId val="69614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147615"/>
        <c:crosses val="autoZero"/>
        <c:crossBetween val="midCat"/>
      </c:valAx>
      <c:valAx>
        <c:axId val="69614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14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2</xdr:row>
      <xdr:rowOff>171450</xdr:rowOff>
    </xdr:from>
    <xdr:to>
      <xdr:col>6</xdr:col>
      <xdr:colOff>323849</xdr:colOff>
      <xdr:row>17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A4B1F1-C393-70FA-A8B4-D4B2E7BF1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49</xdr:row>
      <xdr:rowOff>90487</xdr:rowOff>
    </xdr:from>
    <xdr:to>
      <xdr:col>13</xdr:col>
      <xdr:colOff>476250</xdr:colOff>
      <xdr:row>63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642947-FB7E-B6ED-75F6-6B568A5EE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F158-C6DE-42D6-8C27-B5DB7C4ED36C}">
  <dimension ref="B3:M68"/>
  <sheetViews>
    <sheetView tabSelected="1" topLeftCell="A39" zoomScaleNormal="100" workbookViewId="0">
      <selection activeCell="E68" sqref="E68"/>
    </sheetView>
  </sheetViews>
  <sheetFormatPr defaultColWidth="11.85546875" defaultRowHeight="15" x14ac:dyDescent="0.25"/>
  <cols>
    <col min="2" max="2" width="22.28515625" bestFit="1" customWidth="1"/>
    <col min="3" max="4" width="16.85546875" bestFit="1" customWidth="1"/>
    <col min="5" max="5" width="14.42578125" customWidth="1"/>
    <col min="6" max="6" width="22.5703125" bestFit="1" customWidth="1"/>
    <col min="7" max="7" width="14" customWidth="1"/>
    <col min="8" max="8" width="16" customWidth="1"/>
    <col min="9" max="9" width="14.5703125" customWidth="1"/>
    <col min="11" max="12" width="14.28515625" customWidth="1"/>
  </cols>
  <sheetData>
    <row r="3" spans="10:12" x14ac:dyDescent="0.25">
      <c r="J3" s="1" t="s">
        <v>3</v>
      </c>
      <c r="K3" s="1"/>
      <c r="L3" s="1"/>
    </row>
    <row r="4" spans="10:12" ht="15.75" thickBot="1" x14ac:dyDescent="0.3"/>
    <row r="5" spans="10:12" ht="30" x14ac:dyDescent="0.25">
      <c r="J5" s="3" t="s">
        <v>0</v>
      </c>
      <c r="K5" s="4" t="s">
        <v>1</v>
      </c>
      <c r="L5" s="5" t="s">
        <v>2</v>
      </c>
    </row>
    <row r="6" spans="10:12" x14ac:dyDescent="0.25">
      <c r="J6" s="6">
        <v>1</v>
      </c>
      <c r="K6" s="2">
        <v>125</v>
      </c>
      <c r="L6" s="18">
        <v>370</v>
      </c>
    </row>
    <row r="7" spans="10:12" x14ac:dyDescent="0.25">
      <c r="J7" s="6">
        <v>2</v>
      </c>
      <c r="K7" s="2">
        <v>90</v>
      </c>
      <c r="L7" s="18">
        <v>600</v>
      </c>
    </row>
    <row r="8" spans="10:12" x14ac:dyDescent="0.25">
      <c r="J8" s="6">
        <v>3</v>
      </c>
      <c r="K8" s="2">
        <v>120</v>
      </c>
      <c r="L8" s="18">
        <v>390</v>
      </c>
    </row>
    <row r="9" spans="10:12" x14ac:dyDescent="0.25">
      <c r="J9" s="6">
        <v>4</v>
      </c>
      <c r="K9" s="2">
        <v>100</v>
      </c>
      <c r="L9" s="18">
        <v>520</v>
      </c>
    </row>
    <row r="10" spans="10:12" x14ac:dyDescent="0.25">
      <c r="J10" s="6">
        <v>5</v>
      </c>
      <c r="K10" s="2">
        <v>80</v>
      </c>
      <c r="L10" s="18">
        <v>750</v>
      </c>
    </row>
    <row r="11" spans="10:12" x14ac:dyDescent="0.25">
      <c r="J11" s="6">
        <v>6</v>
      </c>
      <c r="K11" s="2">
        <v>130</v>
      </c>
      <c r="L11" s="18">
        <v>320</v>
      </c>
    </row>
    <row r="12" spans="10:12" x14ac:dyDescent="0.25">
      <c r="J12" s="6">
        <v>7</v>
      </c>
      <c r="K12" s="2">
        <v>110</v>
      </c>
      <c r="L12" s="18">
        <v>440</v>
      </c>
    </row>
    <row r="13" spans="10:12" x14ac:dyDescent="0.25">
      <c r="J13" s="6">
        <v>8</v>
      </c>
      <c r="K13" s="2">
        <v>105</v>
      </c>
      <c r="L13" s="18">
        <v>550</v>
      </c>
    </row>
    <row r="14" spans="10:12" x14ac:dyDescent="0.25">
      <c r="J14" s="6">
        <v>9</v>
      </c>
      <c r="K14" s="2">
        <v>140</v>
      </c>
      <c r="L14" s="18">
        <v>280</v>
      </c>
    </row>
    <row r="15" spans="10:12" x14ac:dyDescent="0.25">
      <c r="J15" s="6">
        <v>10</v>
      </c>
      <c r="K15" s="2">
        <v>135</v>
      </c>
      <c r="L15" s="18">
        <v>310</v>
      </c>
    </row>
    <row r="16" spans="10:12" x14ac:dyDescent="0.25">
      <c r="J16" s="6">
        <v>11</v>
      </c>
      <c r="K16" s="2">
        <v>115</v>
      </c>
      <c r="L16" s="18">
        <v>390</v>
      </c>
    </row>
    <row r="17" spans="2:13" ht="15.75" thickBot="1" x14ac:dyDescent="0.3">
      <c r="J17" s="7">
        <v>12</v>
      </c>
      <c r="K17" s="8">
        <v>95</v>
      </c>
      <c r="L17" s="19">
        <v>500</v>
      </c>
    </row>
    <row r="20" spans="2:13" x14ac:dyDescent="0.25">
      <c r="B20" s="16" t="s">
        <v>6</v>
      </c>
      <c r="C20" s="16"/>
      <c r="D20" s="10" t="s">
        <v>7</v>
      </c>
      <c r="E20" s="10"/>
      <c r="F20" s="12" t="s">
        <v>11</v>
      </c>
      <c r="G20" s="12"/>
    </row>
    <row r="21" spans="2:13" x14ac:dyDescent="0.25">
      <c r="B21" t="s">
        <v>5</v>
      </c>
      <c r="C21">
        <v>1241.5</v>
      </c>
      <c r="D21" t="s">
        <v>8</v>
      </c>
      <c r="E21">
        <v>1128973</v>
      </c>
      <c r="F21" t="s">
        <v>8</v>
      </c>
      <c r="G21">
        <v>-774.2</v>
      </c>
    </row>
    <row r="22" spans="2:13" x14ac:dyDescent="0.25">
      <c r="B22" t="s">
        <v>4</v>
      </c>
      <c r="C22">
        <v>-7.0468000000000002</v>
      </c>
      <c r="D22" t="s">
        <v>9</v>
      </c>
      <c r="E22">
        <v>-1.7</v>
      </c>
      <c r="F22" t="s">
        <v>12</v>
      </c>
      <c r="G22">
        <v>4094.8</v>
      </c>
    </row>
    <row r="25" spans="2:13" x14ac:dyDescent="0.25">
      <c r="H25" t="s">
        <v>10</v>
      </c>
    </row>
    <row r="26" spans="2:13" x14ac:dyDescent="0.25">
      <c r="B26" s="13" t="s">
        <v>13</v>
      </c>
      <c r="C26" s="13"/>
    </row>
    <row r="27" spans="2:13" ht="15.75" thickBot="1" x14ac:dyDescent="0.3">
      <c r="G27" s="13" t="s">
        <v>18</v>
      </c>
      <c r="H27" s="13"/>
      <c r="I27" s="13"/>
    </row>
    <row r="28" spans="2:13" x14ac:dyDescent="0.25">
      <c r="B28" s="17" t="s">
        <v>14</v>
      </c>
      <c r="C28" s="15" t="s">
        <v>15</v>
      </c>
      <c r="D28" s="9" t="s">
        <v>16</v>
      </c>
      <c r="E28" s="11" t="s">
        <v>17</v>
      </c>
      <c r="F28" s="17" t="s">
        <v>2</v>
      </c>
      <c r="G28" s="15" t="s">
        <v>15</v>
      </c>
      <c r="H28" s="9" t="s">
        <v>16</v>
      </c>
      <c r="I28" s="11" t="s">
        <v>17</v>
      </c>
      <c r="M28" t="s">
        <v>10</v>
      </c>
    </row>
    <row r="29" spans="2:13" x14ac:dyDescent="0.25">
      <c r="B29" s="18">
        <v>125</v>
      </c>
      <c r="C29" s="14">
        <f>$C$22*B29+$C$21</f>
        <v>360.65</v>
      </c>
      <c r="D29" s="14">
        <f>$E$21*B29^$E$22</f>
        <v>307.56473163137861</v>
      </c>
      <c r="E29" s="14">
        <f>$G$21*LN(B29)+$G$22</f>
        <v>356.71950458055835</v>
      </c>
      <c r="F29" s="18">
        <v>370</v>
      </c>
      <c r="G29" s="20">
        <f>ABS((C29-F29)/C29)</f>
        <v>2.5925412449743584E-2</v>
      </c>
      <c r="H29" s="20">
        <f>ABS((D29-F29)/D29)</f>
        <v>0.20299879000252569</v>
      </c>
      <c r="I29" s="20">
        <f>ABS((E29-F29)/E29)</f>
        <v>3.7229518568257881E-2</v>
      </c>
    </row>
    <row r="30" spans="2:13" x14ac:dyDescent="0.25">
      <c r="B30" s="18">
        <v>90</v>
      </c>
      <c r="C30" s="14">
        <f t="shared" ref="C30:C40" si="0">$C$22*B30+$C$21</f>
        <v>607.28800000000001</v>
      </c>
      <c r="D30" s="14">
        <f t="shared" ref="D30:D40" si="1">$E$21*B30^$E$22</f>
        <v>537.61489124585944</v>
      </c>
      <c r="E30" s="14">
        <f t="shared" ref="E30:E40" si="2">$G$21*LN(B30)+$G$22</f>
        <v>611.047353230309</v>
      </c>
      <c r="F30" s="18">
        <v>600</v>
      </c>
      <c r="G30" s="20">
        <f t="shared" ref="G30:G40" si="3">ABS((C30-F30)/C30)</f>
        <v>1.2000895785854506E-2</v>
      </c>
      <c r="H30" s="20">
        <f t="shared" ref="H30:H40" si="4">ABS((D30-F30)/D30)</f>
        <v>0.11604051481827519</v>
      </c>
      <c r="I30" s="20">
        <f t="shared" ref="I30:I40" si="5">ABS((E30-F30)/E30)</f>
        <v>1.8079373344646755E-2</v>
      </c>
    </row>
    <row r="31" spans="2:13" x14ac:dyDescent="0.25">
      <c r="B31" s="18">
        <v>120</v>
      </c>
      <c r="C31" s="14">
        <f t="shared" si="0"/>
        <v>395.88400000000001</v>
      </c>
      <c r="D31" s="14">
        <f t="shared" si="1"/>
        <v>329.66697068301772</v>
      </c>
      <c r="E31" s="14">
        <f t="shared" si="2"/>
        <v>388.32389273813988</v>
      </c>
      <c r="F31" s="18">
        <v>390</v>
      </c>
      <c r="G31" s="20">
        <f t="shared" si="3"/>
        <v>1.4862939648988124E-2</v>
      </c>
      <c r="H31" s="20">
        <f t="shared" si="4"/>
        <v>0.18301205362484996</v>
      </c>
      <c r="I31" s="20">
        <f t="shared" si="5"/>
        <v>4.3162609697837504E-3</v>
      </c>
    </row>
    <row r="32" spans="2:13" x14ac:dyDescent="0.25">
      <c r="B32" s="18">
        <v>100</v>
      </c>
      <c r="C32" s="14">
        <f t="shared" si="0"/>
        <v>536.81999999999994</v>
      </c>
      <c r="D32" s="14">
        <f t="shared" si="1"/>
        <v>449.45224666129326</v>
      </c>
      <c r="E32" s="14">
        <f t="shared" si="2"/>
        <v>529.4772420080194</v>
      </c>
      <c r="F32" s="18">
        <v>520</v>
      </c>
      <c r="G32" s="20">
        <f t="shared" si="3"/>
        <v>3.1332662717484333E-2</v>
      </c>
      <c r="H32" s="20">
        <f t="shared" si="4"/>
        <v>0.15696384624342852</v>
      </c>
      <c r="I32" s="20">
        <f t="shared" si="5"/>
        <v>1.7899243359501864E-2</v>
      </c>
    </row>
    <row r="33" spans="2:9" x14ac:dyDescent="0.25">
      <c r="B33" s="18">
        <v>80</v>
      </c>
      <c r="C33" s="14">
        <f t="shared" si="0"/>
        <v>677.75599999999997</v>
      </c>
      <c r="D33" s="14">
        <f t="shared" si="1"/>
        <v>656.79611884432018</v>
      </c>
      <c r="E33" s="14">
        <f t="shared" si="2"/>
        <v>702.23497943548136</v>
      </c>
      <c r="F33" s="18">
        <v>750</v>
      </c>
      <c r="G33" s="20">
        <f t="shared" si="3"/>
        <v>0.10659293314998322</v>
      </c>
      <c r="H33" s="20">
        <f t="shared" si="4"/>
        <v>0.14190686954679138</v>
      </c>
      <c r="I33" s="20">
        <f t="shared" si="5"/>
        <v>6.8018572078133152E-2</v>
      </c>
    </row>
    <row r="34" spans="2:9" x14ac:dyDescent="0.25">
      <c r="B34" s="18">
        <v>130</v>
      </c>
      <c r="C34" s="14">
        <f t="shared" si="0"/>
        <v>325.41599999999994</v>
      </c>
      <c r="D34" s="14">
        <f t="shared" si="1"/>
        <v>287.72649595745895</v>
      </c>
      <c r="E34" s="14">
        <f t="shared" si="2"/>
        <v>326.35482845728802</v>
      </c>
      <c r="F34" s="18">
        <v>320</v>
      </c>
      <c r="G34" s="20">
        <f t="shared" si="3"/>
        <v>1.6643311945325187E-2</v>
      </c>
      <c r="H34" s="20">
        <f t="shared" si="4"/>
        <v>0.11216729948747148</v>
      </c>
      <c r="I34" s="20">
        <f t="shared" si="5"/>
        <v>1.947214474297173E-2</v>
      </c>
    </row>
    <row r="35" spans="2:9" x14ac:dyDescent="0.25">
      <c r="B35" s="18">
        <v>110</v>
      </c>
      <c r="C35" s="14">
        <f t="shared" si="0"/>
        <v>466.35199999999998</v>
      </c>
      <c r="D35" s="14">
        <f t="shared" si="1"/>
        <v>382.22227305720787</v>
      </c>
      <c r="E35" s="14">
        <f t="shared" si="2"/>
        <v>455.68810080351113</v>
      </c>
      <c r="F35" s="18">
        <v>440</v>
      </c>
      <c r="G35" s="20">
        <f t="shared" si="3"/>
        <v>5.6506673070984954E-2</v>
      </c>
      <c r="H35" s="20">
        <f t="shared" si="4"/>
        <v>0.15116263759476004</v>
      </c>
      <c r="I35" s="20">
        <f t="shared" si="5"/>
        <v>3.4427277727569434E-2</v>
      </c>
    </row>
    <row r="36" spans="2:9" x14ac:dyDescent="0.25">
      <c r="B36" s="18">
        <v>105</v>
      </c>
      <c r="C36" s="14">
        <f t="shared" si="0"/>
        <v>501.58600000000001</v>
      </c>
      <c r="D36" s="14">
        <f t="shared" si="1"/>
        <v>413.67735432673965</v>
      </c>
      <c r="E36" s="14">
        <f t="shared" si="2"/>
        <v>491.70389690804541</v>
      </c>
      <c r="F36" s="18">
        <v>550</v>
      </c>
      <c r="G36" s="20">
        <f t="shared" si="3"/>
        <v>9.652183274652798E-2</v>
      </c>
      <c r="H36" s="20">
        <f t="shared" si="4"/>
        <v>0.32953857456163055</v>
      </c>
      <c r="I36" s="20">
        <f t="shared" si="5"/>
        <v>0.11855936765710984</v>
      </c>
    </row>
    <row r="37" spans="2:9" x14ac:dyDescent="0.25">
      <c r="B37" s="18">
        <v>140</v>
      </c>
      <c r="C37" s="14">
        <f t="shared" si="0"/>
        <v>254.94799999999998</v>
      </c>
      <c r="D37" s="14">
        <f t="shared" si="1"/>
        <v>253.66812278027976</v>
      </c>
      <c r="E37" s="14">
        <f t="shared" si="2"/>
        <v>268.98043641587674</v>
      </c>
      <c r="F37" s="18">
        <v>280</v>
      </c>
      <c r="G37" s="20">
        <f t="shared" si="3"/>
        <v>9.826317523573444E-2</v>
      </c>
      <c r="H37" s="20">
        <f t="shared" si="4"/>
        <v>0.10380443916687229</v>
      </c>
      <c r="I37" s="20">
        <f t="shared" si="5"/>
        <v>4.0967899862745648E-2</v>
      </c>
    </row>
    <row r="38" spans="2:9" x14ac:dyDescent="0.25">
      <c r="B38" s="18">
        <v>135</v>
      </c>
      <c r="C38" s="14">
        <f t="shared" si="0"/>
        <v>290.18200000000002</v>
      </c>
      <c r="D38" s="14">
        <f t="shared" si="1"/>
        <v>269.84610217088073</v>
      </c>
      <c r="E38" s="14">
        <f t="shared" si="2"/>
        <v>297.13626653296797</v>
      </c>
      <c r="F38" s="18">
        <v>310</v>
      </c>
      <c r="G38" s="20">
        <f t="shared" si="3"/>
        <v>6.8295069990557594E-2</v>
      </c>
      <c r="H38" s="20">
        <f t="shared" si="4"/>
        <v>0.14880295659668902</v>
      </c>
      <c r="I38" s="20">
        <f t="shared" si="5"/>
        <v>4.3292370928423078E-2</v>
      </c>
    </row>
    <row r="39" spans="2:9" x14ac:dyDescent="0.25">
      <c r="B39" s="18">
        <v>115</v>
      </c>
      <c r="C39" s="14">
        <f t="shared" si="0"/>
        <v>431.11799999999994</v>
      </c>
      <c r="D39" s="14">
        <f t="shared" si="1"/>
        <v>354.40286743661875</v>
      </c>
      <c r="E39" s="14">
        <f t="shared" si="2"/>
        <v>421.27354622117173</v>
      </c>
      <c r="F39" s="18">
        <v>390</v>
      </c>
      <c r="G39" s="20">
        <f t="shared" si="3"/>
        <v>9.5375280085730457E-2</v>
      </c>
      <c r="H39" s="20">
        <f t="shared" si="4"/>
        <v>0.10044256363063267</v>
      </c>
      <c r="I39" s="20">
        <f t="shared" si="5"/>
        <v>7.4235722849668048E-2</v>
      </c>
    </row>
    <row r="40" spans="2:9" ht="15.75" thickBot="1" x14ac:dyDescent="0.3">
      <c r="B40" s="19">
        <v>95</v>
      </c>
      <c r="C40" s="14">
        <f t="shared" si="0"/>
        <v>572.05399999999997</v>
      </c>
      <c r="D40" s="14">
        <f t="shared" si="1"/>
        <v>490.40334823406027</v>
      </c>
      <c r="E40" s="14">
        <f t="shared" si="2"/>
        <v>569.18851052286118</v>
      </c>
      <c r="F40" s="19">
        <v>500</v>
      </c>
      <c r="G40" s="20">
        <f t="shared" si="3"/>
        <v>0.12595664045701976</v>
      </c>
      <c r="H40" s="20">
        <f t="shared" si="4"/>
        <v>1.9568895278748024E-2</v>
      </c>
      <c r="I40" s="20">
        <f t="shared" si="5"/>
        <v>0.12155640748845062</v>
      </c>
    </row>
    <row r="41" spans="2:9" ht="15.75" thickBot="1" x14ac:dyDescent="0.3">
      <c r="F41" s="23" t="s">
        <v>19</v>
      </c>
      <c r="G41" s="21">
        <f>AVERAGE(G29:G40)</f>
        <v>6.2356402273661182E-2</v>
      </c>
      <c r="H41" s="22">
        <f t="shared" ref="H41:I41" si="6">AVERAGE(H29:H40)</f>
        <v>0.14720078671272291</v>
      </c>
      <c r="I41" s="24">
        <f t="shared" si="6"/>
        <v>4.9837846631438483E-2</v>
      </c>
    </row>
    <row r="44" spans="2:9" x14ac:dyDescent="0.25">
      <c r="B44" s="13" t="s">
        <v>20</v>
      </c>
      <c r="C44" s="13"/>
      <c r="G44" t="s">
        <v>29</v>
      </c>
    </row>
    <row r="46" spans="2:9" x14ac:dyDescent="0.25">
      <c r="B46" t="s">
        <v>24</v>
      </c>
      <c r="C46" s="25">
        <v>50</v>
      </c>
      <c r="G46" t="s">
        <v>30</v>
      </c>
      <c r="H46" t="s">
        <v>31</v>
      </c>
    </row>
    <row r="47" spans="2:9" x14ac:dyDescent="0.25">
      <c r="B47" s="26" t="s">
        <v>21</v>
      </c>
      <c r="C47" s="28">
        <v>115</v>
      </c>
      <c r="D47" s="27" t="s">
        <v>23</v>
      </c>
      <c r="E47" s="27"/>
      <c r="F47" s="27"/>
      <c r="H47" s="32">
        <f>C52</f>
        <v>27382.780504376162</v>
      </c>
    </row>
    <row r="48" spans="2:9" x14ac:dyDescent="0.25">
      <c r="B48" t="s">
        <v>25</v>
      </c>
      <c r="C48" s="14">
        <f>G21*LN(C47)+G22</f>
        <v>421.27354622117173</v>
      </c>
      <c r="D48" s="27" t="s">
        <v>22</v>
      </c>
      <c r="E48" s="27"/>
      <c r="F48" s="27"/>
      <c r="G48">
        <v>70</v>
      </c>
      <c r="H48" s="33">
        <f t="dataTable" ref="H48:H68" dt2D="0" dtr="0" r1="C47"/>
        <v>16112.299672107722</v>
      </c>
    </row>
    <row r="49" spans="2:8" x14ac:dyDescent="0.25">
      <c r="G49">
        <v>75</v>
      </c>
      <c r="H49" s="33">
        <v>18805.017562504712</v>
      </c>
    </row>
    <row r="50" spans="2:8" x14ac:dyDescent="0.25">
      <c r="B50" t="s">
        <v>26</v>
      </c>
      <c r="C50" s="29">
        <f>C48*C46</f>
        <v>21063.677311058585</v>
      </c>
      <c r="G50">
        <v>80</v>
      </c>
      <c r="H50" s="33">
        <v>21067.049383064441</v>
      </c>
    </row>
    <row r="51" spans="2:8" x14ac:dyDescent="0.25">
      <c r="B51" t="s">
        <v>27</v>
      </c>
      <c r="C51" s="29">
        <f>C48*C47</f>
        <v>48446.457815434747</v>
      </c>
      <c r="G51">
        <v>85</v>
      </c>
      <c r="H51" s="33">
        <v>22935.4789028819</v>
      </c>
    </row>
    <row r="52" spans="2:8" x14ac:dyDescent="0.25">
      <c r="B52" s="30" t="s">
        <v>28</v>
      </c>
      <c r="C52" s="31">
        <f>C51-C50</f>
        <v>27382.780504376162</v>
      </c>
      <c r="G52">
        <v>90</v>
      </c>
      <c r="H52" s="33">
        <v>24441.89412921236</v>
      </c>
    </row>
    <row r="53" spans="2:8" x14ac:dyDescent="0.25">
      <c r="G53">
        <v>95</v>
      </c>
      <c r="H53" s="33">
        <v>25613.482973528757</v>
      </c>
    </row>
    <row r="54" spans="2:8" x14ac:dyDescent="0.25">
      <c r="G54">
        <v>100</v>
      </c>
      <c r="H54" s="33">
        <v>26473.862100400969</v>
      </c>
    </row>
    <row r="55" spans="2:8" x14ac:dyDescent="0.25">
      <c r="G55">
        <v>105</v>
      </c>
      <c r="H55" s="33">
        <v>27043.714329942493</v>
      </c>
    </row>
    <row r="56" spans="2:8" x14ac:dyDescent="0.25">
      <c r="G56">
        <v>110</v>
      </c>
      <c r="H56" s="33">
        <v>27341.286048210666</v>
      </c>
    </row>
    <row r="57" spans="2:8" x14ac:dyDescent="0.25">
      <c r="G57">
        <v>115</v>
      </c>
      <c r="H57" s="33">
        <v>27382.780504376162</v>
      </c>
    </row>
    <row r="58" spans="2:8" x14ac:dyDescent="0.25">
      <c r="G58">
        <v>120</v>
      </c>
      <c r="H58" s="33">
        <v>27182.672491669793</v>
      </c>
    </row>
    <row r="59" spans="2:8" x14ac:dyDescent="0.25">
      <c r="G59">
        <v>125</v>
      </c>
      <c r="H59" s="33">
        <v>26753.962843541874</v>
      </c>
    </row>
    <row r="60" spans="2:8" x14ac:dyDescent="0.25">
      <c r="G60">
        <v>130</v>
      </c>
      <c r="H60" s="33">
        <v>26108.386276583045</v>
      </c>
    </row>
    <row r="61" spans="2:8" x14ac:dyDescent="0.25">
      <c r="G61">
        <v>135</v>
      </c>
      <c r="H61" s="33">
        <v>25256.582655302278</v>
      </c>
    </row>
    <row r="62" spans="2:8" x14ac:dyDescent="0.25">
      <c r="G62">
        <v>140</v>
      </c>
      <c r="H62" s="33">
        <v>24208.239277428904</v>
      </c>
    </row>
    <row r="63" spans="2:8" x14ac:dyDescent="0.25">
      <c r="G63">
        <v>145</v>
      </c>
      <c r="H63" s="33">
        <v>22972.209978709194</v>
      </c>
    </row>
    <row r="64" spans="2:8" x14ac:dyDescent="0.25">
      <c r="G64">
        <v>150</v>
      </c>
      <c r="H64" s="33">
        <v>21556.615531067884</v>
      </c>
    </row>
    <row r="65" spans="7:8" x14ac:dyDescent="0.25">
      <c r="G65">
        <v>155</v>
      </c>
      <c r="H65" s="33">
        <v>19968.928820517482</v>
      </c>
    </row>
    <row r="66" spans="7:8" x14ac:dyDescent="0.25">
      <c r="G66">
        <v>160</v>
      </c>
      <c r="H66" s="33">
        <v>18216.047547056834</v>
      </c>
    </row>
    <row r="67" spans="7:8" x14ac:dyDescent="0.25">
      <c r="G67">
        <v>165</v>
      </c>
      <c r="H67" s="33">
        <v>16304.356622209616</v>
      </c>
    </row>
    <row r="68" spans="7:8" x14ac:dyDescent="0.25">
      <c r="G68">
        <v>170</v>
      </c>
      <c r="H68" s="33">
        <v>14239.782004282422</v>
      </c>
    </row>
  </sheetData>
  <mergeCells count="9">
    <mergeCell ref="B44:C44"/>
    <mergeCell ref="D48:F48"/>
    <mergeCell ref="D47:F47"/>
    <mergeCell ref="J3:L3"/>
    <mergeCell ref="B20:C20"/>
    <mergeCell ref="D20:E20"/>
    <mergeCell ref="F20:G20"/>
    <mergeCell ref="B26:C26"/>
    <mergeCell ref="G27:I27"/>
  </mergeCells>
  <conditionalFormatting sqref="H48:H68">
    <cfRule type="cellIs" dxfId="0" priority="1" operator="equal">
      <formula>MAX($H$48:$H$68)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Arai</dc:creator>
  <cp:lastModifiedBy>Leandro Arai</cp:lastModifiedBy>
  <dcterms:created xsi:type="dcterms:W3CDTF">2024-12-21T13:51:11Z</dcterms:created>
  <dcterms:modified xsi:type="dcterms:W3CDTF">2024-12-21T18:20:41Z</dcterms:modified>
</cp:coreProperties>
</file>