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esktop\"/>
    </mc:Choice>
  </mc:AlternateContent>
  <xr:revisionPtr revIDLastSave="0" documentId="13_ncr:1_{7AED7FE6-7AC8-4884-8413-386A841F2C56}" xr6:coauthVersionLast="47" xr6:coauthVersionMax="47" xr10:uidLastSave="{00000000-0000-0000-0000-000000000000}"/>
  <bookViews>
    <workbookView xWindow="-120" yWindow="-120" windowWidth="20730" windowHeight="11310" activeTab="1" xr2:uid="{639BDDAE-7025-43E4-9AD5-BF8A28BB6125}"/>
  </bookViews>
  <sheets>
    <sheet name="CONTROLE GERAL" sheetId="1" r:id="rId1"/>
    <sheet name="MOVIMENTAÇÕES" sheetId="2" r:id="rId2"/>
  </sheets>
  <definedNames>
    <definedName name="_xlnm._FilterDatabase" localSheetId="1" hidden="1">MOVIMENTAÇÕES!$D$1:$D$1560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F8" i="1"/>
  <c r="O8" i="1" s="1"/>
  <c r="F10" i="1"/>
  <c r="O10" i="1" s="1"/>
  <c r="F9" i="1"/>
  <c r="O9" i="1" s="1"/>
  <c r="F6" i="1"/>
  <c r="O6" i="1" s="1"/>
  <c r="F7" i="1"/>
  <c r="O7" i="1" s="1"/>
  <c r="F5" i="1"/>
  <c r="O5" i="1" s="1"/>
  <c r="J3" i="1"/>
</calcChain>
</file>

<file path=xl/sharedStrings.xml><?xml version="1.0" encoding="utf-8"?>
<sst xmlns="http://schemas.openxmlformats.org/spreadsheetml/2006/main" count="55" uniqueCount="40">
  <si>
    <t>Adler Pelzer Group</t>
  </si>
  <si>
    <t xml:space="preserve"> </t>
  </si>
  <si>
    <t>Gestão do Almoxarifado</t>
  </si>
  <si>
    <t>Codigo</t>
  </si>
  <si>
    <t>Maquina</t>
  </si>
  <si>
    <t>Classificação</t>
  </si>
  <si>
    <t>Descrição Tecnica</t>
  </si>
  <si>
    <t>Tipo</t>
  </si>
  <si>
    <t>ENDEREÇO</t>
  </si>
  <si>
    <t>Estoque</t>
  </si>
  <si>
    <t>Mínimo</t>
  </si>
  <si>
    <t>Maximo</t>
  </si>
  <si>
    <t>Valor Unitario Estimado</t>
  </si>
  <si>
    <t>Valor Total Estimado</t>
  </si>
  <si>
    <t>Valor total Investimento FO's</t>
  </si>
  <si>
    <t>Ser. Realizado</t>
  </si>
  <si>
    <t>Numero Nf</t>
  </si>
  <si>
    <t>Valor Ser.</t>
  </si>
  <si>
    <t xml:space="preserve">Status Nivel Estoque </t>
  </si>
  <si>
    <t>status de solicitação</t>
  </si>
  <si>
    <t>Estoque Inicial</t>
  </si>
  <si>
    <t>A1201</t>
  </si>
  <si>
    <t>ALM00004</t>
  </si>
  <si>
    <t xml:space="preserve">TOMADAS DE 10  AMPERES </t>
  </si>
  <si>
    <t>ALM00006</t>
  </si>
  <si>
    <t>ALM00005</t>
  </si>
  <si>
    <t>ALM00002</t>
  </si>
  <si>
    <t>ALM00003</t>
  </si>
  <si>
    <t>ALM00001</t>
  </si>
  <si>
    <t>Valor Total</t>
  </si>
  <si>
    <t>Movimentções de Estoque</t>
  </si>
  <si>
    <t>Data</t>
  </si>
  <si>
    <t>Quantidade</t>
  </si>
  <si>
    <t>Entrada</t>
  </si>
  <si>
    <t>Saída</t>
  </si>
  <si>
    <t xml:space="preserve">MODULO DE FREIO </t>
  </si>
  <si>
    <t>FITA ISOLANTE PARA/ ALTA TENSÃO</t>
  </si>
  <si>
    <t xml:space="preserve">FITA ISOLANTE PROFISSIONAL </t>
  </si>
  <si>
    <t>SENSOR SICK</t>
  </si>
  <si>
    <t>CONTATOR TRIPOLAR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</si>
</sst>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002060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6"/>
      <color theme="0"/>
      <name val="Arial"/>
      <family val="2"/>
    </font>
    <font>
      <sz val="36"/>
      <color theme="1"/>
      <name val="Arial"/>
      <family val="2"/>
    </font>
    <font>
      <b/>
      <sz val="36"/>
      <color rgb="FF002060"/>
      <name val="Calibri"/>
      <family val="2"/>
      <scheme val="minor"/>
    </font>
    <font>
      <b/>
      <sz val="12"/>
      <color theme="0"/>
      <name val="Arial"/>
      <family val="2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4" fontId="3" fillId="0" borderId="0" xfId="1" applyFont="1"/>
    <xf numFmtId="44" fontId="3" fillId="0" borderId="0" xfId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44" fontId="8" fillId="0" borderId="0" xfId="1" applyFont="1"/>
    <xf numFmtId="44" fontId="7" fillId="0" borderId="0" xfId="1" applyFont="1" applyFill="1" applyBorder="1" applyAlignment="1">
      <alignment horizontal="center" vertical="center"/>
    </xf>
    <xf numFmtId="44" fontId="5" fillId="0" borderId="0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4" fontId="1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</cellXfs>
  <cellStyles count="2">
    <cellStyle name="Moeda" xfId="1" builtinId="4"/>
    <cellStyle name="Normal" xfId="0" builtinId="0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B05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rgb="FF002060"/>
        </left>
        <right style="thin">
          <color rgb="FF002060"/>
        </right>
        <top/>
        <bottom/>
        <vertical style="thin">
          <color rgb="FF002060"/>
        </vertical>
        <horizontal/>
      </border>
    </dxf>
  </dxfs>
  <tableStyles count="1" defaultTableStyle="TableStyleMedium2" defaultPivotStyle="PivotStyleLight16">
    <tableStyle name="TableStyleMedium15 2" pivot="0" count="4" xr9:uid="{CB76A8E8-1869-491D-8563-84C107B5D7A0}">
      <tableStyleElement type="wholeTable" dxfId="35"/>
      <tableStyleElement type="headerRow" dxfId="34"/>
      <tableStyleElement type="totalRow" dxfId="33"/>
      <tableStyleElement type="first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859971</xdr:colOff>
      <xdr:row>0</xdr:row>
      <xdr:rowOff>244928</xdr:rowOff>
    </xdr:from>
    <xdr:to>
      <xdr:col>3</xdr:col>
      <xdr:colOff>5225143</xdr:colOff>
      <xdr:row>0</xdr:row>
      <xdr:rowOff>625929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22E4D97-D397-18D1-1790-CBECD0966F68}"/>
            </a:ext>
          </a:extLst>
        </xdr:cNvPr>
        <xdr:cNvGrpSpPr/>
      </xdr:nvGrpSpPr>
      <xdr:grpSpPr>
        <a:xfrm>
          <a:off x="5323114" y="244928"/>
          <a:ext cx="4365172" cy="381001"/>
          <a:chOff x="5445578" y="108857"/>
          <a:chExt cx="4365172" cy="465364"/>
        </a:xfrm>
      </xdr:grpSpPr>
      <xdr:sp macro="" textlink="$J$3">
        <xdr:nvSpPr>
          <xdr:cNvPr id="2" name="CaixaDeTexto 1">
            <a:extLst>
              <a:ext uri="{FF2B5EF4-FFF2-40B4-BE49-F238E27FC236}">
                <a16:creationId xmlns:a16="http://schemas.microsoft.com/office/drawing/2014/main" id="{A9CCF5B3-63F2-5F3B-9642-B44FCDE64A67}"/>
              </a:ext>
            </a:extLst>
          </xdr:cNvPr>
          <xdr:cNvSpPr txBox="1"/>
        </xdr:nvSpPr>
        <xdr:spPr>
          <a:xfrm>
            <a:off x="7293427" y="108857"/>
            <a:ext cx="2517323" cy="46264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AB0665-D35E-4EBA-BD8E-ED34959A69D3}" type="TxLink">
              <a:rPr lang="en-US" sz="18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R$ 1.797,85 </a:t>
            </a:fld>
            <a:endParaRPr lang="pt-BR" sz="1400"/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045B682A-6B60-4117-8000-C91B50BA5D55}"/>
              </a:ext>
            </a:extLst>
          </xdr:cNvPr>
          <xdr:cNvSpPr txBox="1"/>
        </xdr:nvSpPr>
        <xdr:spPr>
          <a:xfrm>
            <a:off x="5445578" y="111578"/>
            <a:ext cx="1861458" cy="462643"/>
          </a:xfrm>
          <a:prstGeom prst="rect">
            <a:avLst/>
          </a:prstGeom>
          <a:solidFill>
            <a:srgbClr val="002060"/>
          </a:solidFill>
          <a:ln w="9525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800" b="1" i="0" u="none" strike="noStrike">
                <a:solidFill>
                  <a:schemeClr val="bg1"/>
                </a:solidFill>
                <a:latin typeface="Arial"/>
                <a:cs typeface="Arial"/>
              </a:rPr>
              <a:t>Valor</a:t>
            </a:r>
            <a:r>
              <a:rPr lang="en-US" sz="1800" b="1" i="0" u="none" strike="noStrike" baseline="0">
                <a:solidFill>
                  <a:schemeClr val="bg1"/>
                </a:solidFill>
                <a:latin typeface="Arial"/>
                <a:cs typeface="Arial"/>
              </a:rPr>
              <a:t> Atual</a:t>
            </a:r>
            <a:endParaRPr lang="en-US" sz="18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667C0-6964-43CE-AA1F-C45E1DB103F9}" name="Tabela1" displayName="Tabela1" ref="A4:Q10" totalsRowShown="0" headerRowDxfId="27" dataDxfId="26">
  <sortState xmlns:xlrd2="http://schemas.microsoft.com/office/spreadsheetml/2017/richdata2" ref="A5:Q10">
    <sortCondition ref="A4:A10"/>
  </sortState>
  <tableColumns count="17">
    <tableColumn id="1" xr3:uid="{0073FF59-E152-4896-A60D-CB42748E31B6}" name="Codigo" dataDxfId="25"/>
    <tableColumn id="2" xr3:uid="{FB7437AD-A9A8-4556-8928-50247BE3D705}" name="Maquina" dataDxfId="24"/>
    <tableColumn id="3" xr3:uid="{0FD44081-95DC-4CCD-ABAC-B19D0ECB408E}" name="Classificação" dataDxfId="23"/>
    <tableColumn id="4" xr3:uid="{EBBB42A9-E72D-4F01-9D37-BC344F40FD2E}" name="Descrição Tecnica" dataDxfId="22"/>
    <tableColumn id="5" xr3:uid="{0E5D4086-2B2E-44EA-B1EA-E4984B143A50}" name="ENDEREÇO" dataDxfId="21"/>
    <tableColumn id="6" xr3:uid="{A51521E3-94B2-425B-9B10-CC47166EEE4C}" name="Estoque" dataDxfId="20">
      <calculatedColumnFormula>Tabela1[[#This Row],[Estoque Inicial]]+SUMIFS(Tabela2[Quantidade],Tabela2[Codigo],Tabela1[[#This Row],[Codigo]],Tabela2[Tipo],"Entrada")-SUMIFS(Tabela2[Quantidade],Tabela2[Codigo],Tabela1[[#This Row],[Codigo]],Tabela2[Tipo],"Saída")</calculatedColumnFormula>
    </tableColumn>
    <tableColumn id="7" xr3:uid="{548CA688-F976-4EE0-9605-CBBCFE4C5E2B}" name="Mínimo" dataDxfId="19"/>
    <tableColumn id="8" xr3:uid="{6732CE99-3405-44C6-9AD4-11C28FFC3E13}" name="Maximo" dataDxfId="18"/>
    <tableColumn id="9" xr3:uid="{36337E87-47A2-418A-8DF1-EBDF6206C7C7}" name="Valor Unitario Estimado" dataDxfId="17" dataCellStyle="Moeda"/>
    <tableColumn id="10" xr3:uid="{CA620DC5-162E-4246-8A7E-1296EF989D2D}" name="Valor Total Estimado" dataDxfId="16" dataCellStyle="Moeda"/>
    <tableColumn id="11" xr3:uid="{71DC5D2C-E455-4403-9A8B-F92D2EE7B5AD}" name="Valor total Investimento FO's" dataDxfId="15"/>
    <tableColumn id="13" xr3:uid="{7F25C031-25BB-446B-9932-196AC64F67BF}" name="Ser. Realizado" dataDxfId="14"/>
    <tableColumn id="14" xr3:uid="{4ADDB2C7-D4C2-4A4D-9E62-E9820FB14E81}" name="Numero Nf" dataDxfId="13"/>
    <tableColumn id="15" xr3:uid="{D1CE3B68-1D63-4D1F-9ADC-F1A5F199D181}" name="Valor Ser." dataDxfId="12"/>
    <tableColumn id="16" xr3:uid="{38E9459F-D977-4263-ADE2-A6CCFDE6F232}" name="Status Nivel Estoque " dataDxfId="11">
      <calculatedColumnFormula>IF(Tabela1[[#This Row],[Estoque]]=Tabela1[[#This Row],[Mínimo]],"Estoque em Nível Mínimo",IF(AND(Tabela1[[#This Row],[Estoque]]&gt;=Tabela1[[#This Row],[Mínimo]],Tabela1[[#This Row],[Estoque]]&lt;=Tabela1[[#This Row],[Maximo]]),"Estoque Conforme","Estoque Não Conforme"))</calculatedColumnFormula>
    </tableColumn>
    <tableColumn id="17" xr3:uid="{CF46BD04-8AB0-4EF5-80D7-543F5F5432A9}" name="status de solicitação" dataDxfId="10"/>
    <tableColumn id="12" xr3:uid="{4D7BE619-6260-47C5-A86C-A1DA7B961BDC}" name="Estoque Inicial" dataDxfId="9"/>
  </tableColumns>
  <tableStyleInfo name="TableStyleMedium15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8F190F-9948-46BF-91AE-9051794C444E}" name="Tabela2" displayName="Tabela2" ref="B4:F8" totalsRowShown="0" headerRowDxfId="6" dataDxfId="5">
  <autoFilter ref="B4:F8" xr:uid="{D68F190F-9948-46BF-91AE-9051794C444E}"/>
  <tableColumns count="5">
    <tableColumn id="1" xr3:uid="{ACEA7F02-CE4B-489D-B8A3-C13B15F8B99E}" name="Data" dataDxfId="4"/>
    <tableColumn id="2" xr3:uid="{00AA5543-1FB9-4FDD-A2B0-A42DE8EED1F6}" name="Codigo" dataDxfId="3"/>
    <tableColumn id="3" xr3:uid="{0AB61A0E-7154-4B59-8FC3-2F21CF026ADD}" name="Descrição Tecnica" dataDxfId="2">
      <calculatedColumnFormula>IFERROR(VLOOKUP(C5,Tabela1[],4,0),"Nenhum Item com esse Código Encontrado")</calculatedColumnFormula>
    </tableColumn>
    <tableColumn id="4" xr3:uid="{E7F32F42-F9AA-4A92-893B-85A757B4BCCA}" name="Tipo" dataDxfId="1"/>
    <tableColumn id="5" xr3:uid="{204168BF-CE56-4D4D-ACF0-FA4EF71F7342}" name="Quantidade" dataDxfId="0"/>
  </tableColumns>
  <tableStyleInfo name="TableStyleMedium15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25B2-80FC-41F3-9CC7-180FC968A6B3}">
  <sheetPr codeName="Planilha1">
    <pageSetUpPr fitToPage="1"/>
  </sheetPr>
  <dimension ref="A1:Q10"/>
  <sheetViews>
    <sheetView showGridLines="0" zoomScale="70" zoomScaleNormal="70" workbookViewId="0">
      <pane ySplit="4" topLeftCell="A5" activePane="bottomLeft" state="frozen"/>
      <selection pane="bottomLeft" activeCell="C18" sqref="C18"/>
    </sheetView>
  </sheetViews>
  <sheetFormatPr defaultRowHeight="15" x14ac:dyDescent="0.2"/>
  <cols>
    <col min="1" max="1" width="12.7109375" style="2" customWidth="1"/>
    <col min="2" max="2" width="36.28515625" style="2" bestFit="1" customWidth="1"/>
    <col min="3" max="3" width="18" style="2" customWidth="1"/>
    <col min="4" max="4" width="155.85546875" style="5" customWidth="1"/>
    <col min="5" max="5" width="14.42578125" style="2" customWidth="1"/>
    <col min="6" max="6" width="12.42578125" style="2" customWidth="1"/>
    <col min="7" max="7" width="11.5703125" style="2" customWidth="1"/>
    <col min="8" max="8" width="12" style="2" customWidth="1"/>
    <col min="9" max="9" width="31" style="6" customWidth="1"/>
    <col min="10" max="10" width="28" style="6" customWidth="1"/>
    <col min="11" max="11" width="35.7109375" style="2" customWidth="1"/>
    <col min="12" max="12" width="19.42578125" style="2" customWidth="1"/>
    <col min="13" max="13" width="19" style="2" customWidth="1"/>
    <col min="14" max="14" width="18.85546875" style="2" bestFit="1" customWidth="1"/>
    <col min="15" max="15" width="36.5703125" style="18" customWidth="1"/>
    <col min="16" max="16" width="26.7109375" style="2" customWidth="1"/>
    <col min="17" max="17" width="24.28515625" style="2" bestFit="1" customWidth="1"/>
    <col min="18" max="18" width="19" style="2" bestFit="1" customWidth="1"/>
    <col min="19" max="16384" width="9.140625" style="2"/>
  </cols>
  <sheetData>
    <row r="1" spans="1:17" s="8" customFormat="1" ht="54" customHeight="1" x14ac:dyDescent="0.7">
      <c r="B1" s="20" t="s">
        <v>0</v>
      </c>
      <c r="C1" s="20"/>
      <c r="D1" s="20"/>
      <c r="E1" s="20"/>
      <c r="F1" s="20"/>
      <c r="G1" s="9" t="s">
        <v>1</v>
      </c>
      <c r="I1" s="10"/>
      <c r="J1" s="10"/>
      <c r="O1" s="18"/>
    </row>
    <row r="2" spans="1:17" ht="28.5" x14ac:dyDescent="0.45">
      <c r="B2" s="19" t="s">
        <v>2</v>
      </c>
      <c r="C2" s="19"/>
      <c r="D2" s="19"/>
      <c r="E2" s="19"/>
      <c r="F2" s="19"/>
    </row>
    <row r="3" spans="1:17" ht="21" customHeight="1" x14ac:dyDescent="0.2">
      <c r="I3" s="11" t="s">
        <v>29</v>
      </c>
      <c r="J3" s="12">
        <f>SUM(J5:J8439)</f>
        <v>1797.85</v>
      </c>
    </row>
    <row r="4" spans="1:17" s="13" customFormat="1" ht="15.75" x14ac:dyDescent="0.25">
      <c r="A4" s="13" t="s">
        <v>3</v>
      </c>
      <c r="B4" s="13" t="s">
        <v>4</v>
      </c>
      <c r="C4" s="13" t="s">
        <v>5</v>
      </c>
      <c r="D4" s="14" t="s">
        <v>6</v>
      </c>
      <c r="E4" s="13" t="s">
        <v>8</v>
      </c>
      <c r="F4" s="13" t="s">
        <v>9</v>
      </c>
      <c r="G4" s="13" t="s">
        <v>10</v>
      </c>
      <c r="H4" s="13" t="s">
        <v>11</v>
      </c>
      <c r="I4" s="15" t="s">
        <v>12</v>
      </c>
      <c r="J4" s="15" t="s">
        <v>13</v>
      </c>
      <c r="K4" s="13" t="s">
        <v>14</v>
      </c>
      <c r="L4" s="13" t="s">
        <v>15</v>
      </c>
      <c r="M4" s="13" t="s">
        <v>16</v>
      </c>
      <c r="N4" s="13" t="s">
        <v>17</v>
      </c>
      <c r="O4" s="14" t="s">
        <v>18</v>
      </c>
      <c r="P4" s="13" t="s">
        <v>19</v>
      </c>
      <c r="Q4" s="13" t="s">
        <v>20</v>
      </c>
    </row>
    <row r="5" spans="1:17" s="4" customFormat="1" x14ac:dyDescent="0.2">
      <c r="A5" s="4" t="s">
        <v>28</v>
      </c>
      <c r="D5" s="5" t="s">
        <v>35</v>
      </c>
      <c r="E5" s="4" t="s">
        <v>21</v>
      </c>
      <c r="F5" s="4">
        <f>Tabela1[[#This Row],[Estoque Inicial]]+SUMIFS(Tabela2[Quantidade],Tabela2[Codigo],Tabela1[[#This Row],[Codigo]],Tabela2[Tipo],"Entrada")-SUMIFS(Tabela2[Quantidade],Tabela2[Codigo],Tabela1[[#This Row],[Codigo]],Tabela2[Tipo],"Saída")</f>
        <v>5</v>
      </c>
      <c r="G5" s="4">
        <v>4</v>
      </c>
      <c r="H5" s="4">
        <v>10</v>
      </c>
      <c r="I5" s="7">
        <v>200</v>
      </c>
      <c r="J5" s="7">
        <v>0</v>
      </c>
      <c r="O5" s="18" t="str">
        <f>IF(Tabela1[[#This Row],[Estoque]]=Tabela1[[#This Row],[Mínimo]],"Estoque em Nível Mínimo",IF(AND(Tabela1[[#This Row],[Estoque]]&gt;=Tabela1[[#This Row],[Mínimo]],Tabela1[[#This Row],[Estoque]]&lt;=Tabela1[[#This Row],[Maximo]]),"Estoque Conforme","Estoque Não Conforme"))</f>
        <v>Estoque Conforme</v>
      </c>
      <c r="Q5" s="4">
        <v>0</v>
      </c>
    </row>
    <row r="6" spans="1:17" s="4" customFormat="1" x14ac:dyDescent="0.2">
      <c r="A6" s="4" t="s">
        <v>26</v>
      </c>
      <c r="D6" s="5" t="s">
        <v>36</v>
      </c>
      <c r="E6" s="4" t="s">
        <v>21</v>
      </c>
      <c r="F6" s="4">
        <f>Tabela1[[#This Row],[Estoque Inicial]]+SUMIFS(Tabela2[Quantidade],Tabela2[Codigo],Tabela1[[#This Row],[Codigo]],Tabela2[Tipo],"Entrada")-SUMIFS(Tabela2[Quantidade],Tabela2[Codigo],Tabela1[[#This Row],[Codigo]],Tabela2[Tipo],"Saída")</f>
        <v>24</v>
      </c>
      <c r="G6" s="4">
        <v>2</v>
      </c>
      <c r="H6" s="4">
        <v>5</v>
      </c>
      <c r="I6" s="7">
        <v>26.39</v>
      </c>
      <c r="J6" s="7">
        <v>659.75</v>
      </c>
      <c r="O6" s="18" t="str">
        <f>IF(Tabela1[[#This Row],[Estoque]]=Tabela1[[#This Row],[Mínimo]],"Estoque em Nível Mínimo",IF(AND(Tabela1[[#This Row],[Estoque]]&gt;=Tabela1[[#This Row],[Mínimo]],Tabela1[[#This Row],[Estoque]]&lt;=Tabela1[[#This Row],[Maximo]]),"Estoque Conforme","Estoque Não Conforme"))</f>
        <v>Estoque Não Conforme</v>
      </c>
      <c r="Q6" s="4">
        <v>25</v>
      </c>
    </row>
    <row r="7" spans="1:17" s="4" customFormat="1" x14ac:dyDescent="0.2">
      <c r="A7" s="4" t="s">
        <v>27</v>
      </c>
      <c r="D7" s="5" t="s">
        <v>37</v>
      </c>
      <c r="E7" s="4" t="s">
        <v>21</v>
      </c>
      <c r="F7" s="4">
        <f>Tabela1[[#This Row],[Estoque Inicial]]+SUMIFS(Tabela2[Quantidade],Tabela2[Codigo],Tabela1[[#This Row],[Codigo]],Tabela2[Tipo],"Entrada")-SUMIFS(Tabela2[Quantidade],Tabela2[Codigo],Tabela1[[#This Row],[Codigo]],Tabela2[Tipo],"Saída")</f>
        <v>39</v>
      </c>
      <c r="G7" s="4">
        <v>10</v>
      </c>
      <c r="H7" s="4">
        <v>50</v>
      </c>
      <c r="I7" s="7">
        <v>23.9</v>
      </c>
      <c r="J7" s="7">
        <v>884.3</v>
      </c>
      <c r="O7" s="18" t="str">
        <f>IF(Tabela1[[#This Row],[Estoque]]=Tabela1[[#This Row],[Mínimo]],"Estoque em Nível Mínimo",IF(AND(Tabela1[[#This Row],[Estoque]]&gt;=Tabela1[[#This Row],[Mínimo]],Tabela1[[#This Row],[Estoque]]&lt;=Tabela1[[#This Row],[Maximo]]),"Estoque Conforme","Estoque Não Conforme"))</f>
        <v>Estoque Conforme</v>
      </c>
      <c r="Q7" s="4">
        <v>37</v>
      </c>
    </row>
    <row r="8" spans="1:17" s="4" customFormat="1" x14ac:dyDescent="0.2">
      <c r="A8" s="4" t="s">
        <v>22</v>
      </c>
      <c r="D8" s="5" t="s">
        <v>23</v>
      </c>
      <c r="E8" s="4" t="s">
        <v>21</v>
      </c>
      <c r="F8" s="4">
        <f>Tabela1[[#This Row],[Estoque Inicial]]+SUMIFS(Tabela2[Quantidade],Tabela2[Codigo],Tabela1[[#This Row],[Codigo]],Tabela2[Tipo],"Entrada")-SUMIFS(Tabela2[Quantidade],Tabela2[Codigo],Tabela1[[#This Row],[Codigo]],Tabela2[Tipo],"Saída")</f>
        <v>4</v>
      </c>
      <c r="G8" s="4">
        <v>5</v>
      </c>
      <c r="H8" s="4">
        <v>20</v>
      </c>
      <c r="I8" s="7">
        <v>16.440000000000001</v>
      </c>
      <c r="J8" s="7">
        <v>82.2</v>
      </c>
      <c r="O8" s="18" t="str">
        <f>IF(Tabela1[[#This Row],[Estoque]]=Tabela1[[#This Row],[Mínimo]],"Estoque em Nível Mínimo",IF(AND(Tabela1[[#This Row],[Estoque]]&gt;=Tabela1[[#This Row],[Mínimo]],Tabela1[[#This Row],[Estoque]]&lt;=Tabela1[[#This Row],[Maximo]]),"Estoque Conforme","Estoque Não Conforme"))</f>
        <v>Estoque Não Conforme</v>
      </c>
      <c r="Q8" s="4">
        <v>3</v>
      </c>
    </row>
    <row r="9" spans="1:17" s="4" customFormat="1" x14ac:dyDescent="0.2">
      <c r="A9" s="4" t="s">
        <v>25</v>
      </c>
      <c r="D9" s="5" t="s">
        <v>38</v>
      </c>
      <c r="E9" s="4" t="s">
        <v>21</v>
      </c>
      <c r="F9" s="4">
        <f>Tabela1[[#This Row],[Estoque Inicial]]+SUMIFS(Tabela2[Quantidade],Tabela2[Codigo],Tabela1[[#This Row],[Codigo]],Tabela2[Tipo],"Entrada")-SUMIFS(Tabela2[Quantidade],Tabela2[Codigo],Tabela1[[#This Row],[Codigo]],Tabela2[Tipo],"Saída")</f>
        <v>3</v>
      </c>
      <c r="G9" s="4">
        <v>2</v>
      </c>
      <c r="H9" s="4">
        <v>4</v>
      </c>
      <c r="I9" s="7">
        <v>12</v>
      </c>
      <c r="J9" s="7">
        <v>24</v>
      </c>
      <c r="O9" s="18" t="str">
        <f>IF(Tabela1[[#This Row],[Estoque]]=Tabela1[[#This Row],[Mínimo]],"Estoque em Nível Mínimo",IF(AND(Tabela1[[#This Row],[Estoque]]&gt;=Tabela1[[#This Row],[Mínimo]],Tabela1[[#This Row],[Estoque]]&lt;=Tabela1[[#This Row],[Maximo]]),"Estoque Conforme","Estoque Não Conforme"))</f>
        <v>Estoque Conforme</v>
      </c>
      <c r="Q9" s="4">
        <v>3</v>
      </c>
    </row>
    <row r="10" spans="1:17" s="4" customFormat="1" x14ac:dyDescent="0.2">
      <c r="A10" s="4" t="s">
        <v>24</v>
      </c>
      <c r="D10" s="5" t="s">
        <v>39</v>
      </c>
      <c r="E10" s="4" t="s">
        <v>21</v>
      </c>
      <c r="F10" s="4">
        <f>Tabela1[[#This Row],[Estoque Inicial]]+SUMIFS(Tabela2[Quantidade],Tabela2[Codigo],Tabela1[[#This Row],[Codigo]],Tabela2[Tipo],"Entrada")-SUMIFS(Tabela2[Quantidade],Tabela2[Codigo],Tabela1[[#This Row],[Codigo]],Tabela2[Tipo],"Saída")</f>
        <v>2</v>
      </c>
      <c r="G10" s="4">
        <v>2</v>
      </c>
      <c r="H10" s="4">
        <v>3</v>
      </c>
      <c r="I10" s="7">
        <v>100</v>
      </c>
      <c r="J10" s="7">
        <v>147.60000000000002</v>
      </c>
      <c r="O10" s="18" t="str">
        <f>IF(Tabela1[[#This Row],[Estoque]]=Tabela1[[#This Row],[Mínimo]],"Estoque em Nível Mínimo",IF(AND(Tabela1[[#This Row],[Estoque]]&gt;=Tabela1[[#This Row],[Mínimo]],Tabela1[[#This Row],[Estoque]]&lt;=Tabela1[[#This Row],[Maximo]]),"Estoque Conforme","Estoque Não Conforme"))</f>
        <v>Estoque em Nível Mínimo</v>
      </c>
      <c r="Q10" s="4">
        <v>2</v>
      </c>
    </row>
  </sheetData>
  <mergeCells count="2">
    <mergeCell ref="B2:F2"/>
    <mergeCell ref="B1:F1"/>
  </mergeCells>
  <phoneticPr fontId="13" type="noConversion"/>
  <conditionalFormatting sqref="C5:C1048576">
    <cfRule type="expression" dxfId="31" priority="4" stopIfTrue="1">
      <formula>$C5="A"</formula>
    </cfRule>
  </conditionalFormatting>
  <conditionalFormatting sqref="O5:O10">
    <cfRule type="expression" dxfId="30" priority="1" stopIfTrue="1">
      <formula>$O5="Estoque em Nível Mínimo"</formula>
    </cfRule>
    <cfRule type="expression" dxfId="29" priority="2" stopIfTrue="1">
      <formula>$O5="Estoque Não Conforme"</formula>
    </cfRule>
    <cfRule type="expression" dxfId="28" priority="3" stopIfTrue="1">
      <formula>$O5="Estoque Conforme"</formula>
    </cfRule>
  </conditionalFormatting>
  <pageMargins left="0" right="0" top="0" bottom="0" header="0" footer="0"/>
  <pageSetup paperSize="9" scale="28" fitToHeight="0" orientation="landscape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01FB-6AF7-45A7-BC4E-2D14A923F63D}">
  <sheetPr codeName="Planilha2"/>
  <dimension ref="B1:J8"/>
  <sheetViews>
    <sheetView showGridLines="0" showRowColHeaders="0" tabSelected="1" workbookViewId="0">
      <pane ySplit="4" topLeftCell="A5" activePane="bottomLeft" state="frozen"/>
      <selection pane="bottomLeft" activeCell="D13" sqref="D13"/>
    </sheetView>
  </sheetViews>
  <sheetFormatPr defaultColWidth="9.140625" defaultRowHeight="15" x14ac:dyDescent="0.25"/>
  <cols>
    <col min="2" max="2" width="11.85546875" style="1" customWidth="1"/>
    <col min="3" max="3" width="12.42578125" style="1" customWidth="1"/>
    <col min="4" max="4" width="102.42578125" style="17" customWidth="1"/>
    <col min="5" max="5" width="13.85546875" style="1" customWidth="1"/>
    <col min="6" max="6" width="13.5703125" style="1" customWidth="1"/>
    <col min="8" max="8" width="12.42578125" bestFit="1" customWidth="1"/>
  </cols>
  <sheetData>
    <row r="1" spans="2:10" s="2" customFormat="1" ht="46.5" customHeight="1" x14ac:dyDescent="0.5">
      <c r="B1" s="21" t="s">
        <v>0</v>
      </c>
      <c r="C1" s="21"/>
      <c r="D1" s="21"/>
      <c r="E1" s="21"/>
      <c r="F1" s="21"/>
      <c r="G1" s="3" t="s">
        <v>1</v>
      </c>
      <c r="I1" s="6"/>
      <c r="J1" s="6"/>
    </row>
    <row r="2" spans="2:10" s="2" customFormat="1" ht="21" x14ac:dyDescent="0.2">
      <c r="B2" s="22" t="s">
        <v>30</v>
      </c>
      <c r="C2" s="22"/>
      <c r="D2" s="22"/>
      <c r="E2" s="22"/>
      <c r="F2" s="22"/>
      <c r="I2" s="6"/>
      <c r="J2" s="6"/>
    </row>
    <row r="4" spans="2:10" x14ac:dyDescent="0.25">
      <c r="B4" s="1" t="s">
        <v>31</v>
      </c>
      <c r="C4" s="1" t="s">
        <v>3</v>
      </c>
      <c r="D4" s="17" t="s">
        <v>6</v>
      </c>
      <c r="E4" s="1" t="s">
        <v>7</v>
      </c>
      <c r="F4" s="1" t="s">
        <v>32</v>
      </c>
    </row>
    <row r="5" spans="2:10" x14ac:dyDescent="0.25">
      <c r="B5" s="16">
        <v>44604</v>
      </c>
      <c r="C5" s="1" t="s">
        <v>28</v>
      </c>
      <c r="D5" s="17" t="str">
        <f>IFERROR(VLOOKUP(C5,Tabela1[],4,0),"Nenhum Item com esse Código Encontrado")</f>
        <v xml:space="preserve">MODULO DE FREIO </v>
      </c>
      <c r="E5" s="1" t="s">
        <v>33</v>
      </c>
      <c r="F5" s="1">
        <v>5</v>
      </c>
    </row>
    <row r="6" spans="2:10" x14ac:dyDescent="0.25">
      <c r="B6" s="16">
        <v>44810</v>
      </c>
      <c r="C6" s="1" t="s">
        <v>26</v>
      </c>
      <c r="D6" s="17" t="str">
        <f>IFERROR(VLOOKUP(C6,Tabela1[],4,0),"Nenhum Item com esse Código Encontrado")</f>
        <v>FITA ISOLANTE PARA/ ALTA TENSÃO</v>
      </c>
      <c r="E6" s="1" t="s">
        <v>34</v>
      </c>
      <c r="F6" s="1">
        <v>1</v>
      </c>
    </row>
    <row r="7" spans="2:10" x14ac:dyDescent="0.25">
      <c r="B7" s="16">
        <v>44810</v>
      </c>
      <c r="C7" s="1" t="s">
        <v>27</v>
      </c>
      <c r="D7" s="17" t="str">
        <f>IFERROR(VLOOKUP(C7,Tabela1[],4,0),"Nenhum Item com esse Código Encontrado")</f>
        <v xml:space="preserve">FITA ISOLANTE PROFISSIONAL </v>
      </c>
      <c r="E7" s="1" t="s">
        <v>33</v>
      </c>
      <c r="F7" s="1">
        <v>2</v>
      </c>
    </row>
    <row r="8" spans="2:10" x14ac:dyDescent="0.25">
      <c r="B8" s="16">
        <v>44810</v>
      </c>
      <c r="C8" s="1" t="s">
        <v>22</v>
      </c>
      <c r="D8" s="17" t="str">
        <f>IFERROR(VLOOKUP(C8,Tabela1[],4,0),"Nenhum Item com esse Código Encontrado")</f>
        <v xml:space="preserve">TOMADAS DE 10  AMPERES </v>
      </c>
      <c r="E8" s="1" t="s">
        <v>33</v>
      </c>
      <c r="F8" s="1">
        <v>1</v>
      </c>
    </row>
  </sheetData>
  <mergeCells count="2">
    <mergeCell ref="B1:F1"/>
    <mergeCell ref="B2:F2"/>
  </mergeCells>
  <phoneticPr fontId="13" type="noConversion"/>
  <conditionalFormatting sqref="E5:E8">
    <cfRule type="expression" dxfId="8" priority="1" stopIfTrue="1">
      <formula>$E5="Saída"</formula>
    </cfRule>
    <cfRule type="expression" dxfId="7" priority="2" stopIfTrue="1">
      <formula>$E5="Entrada"</formula>
    </cfRule>
  </conditionalFormatting>
  <dataValidations count="2">
    <dataValidation type="list" allowBlank="1" showInputMessage="1" showErrorMessage="1" sqref="E5:E8" xr:uid="{E44EA3A4-5D1C-4473-BEF7-700F06804209}">
      <formula1>"Entrada,Saída"</formula1>
    </dataValidation>
    <dataValidation type="custom" allowBlank="1" showInputMessage="1" showErrorMessage="1" errorTitle="Valor Incorreto!!!" error="Não há estoque suficiente para realizar está movimentação!" sqref="F5:F8" xr:uid="{2D248EE3-A234-4721-9A31-111B11375A94}">
      <formula1>$F$3=0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GERAL</vt:lpstr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Santino</dc:creator>
  <cp:lastModifiedBy>Leandro Santino</cp:lastModifiedBy>
  <cp:lastPrinted>2022-09-07T18:11:04Z</cp:lastPrinted>
  <dcterms:created xsi:type="dcterms:W3CDTF">2022-09-07T15:59:51Z</dcterms:created>
  <dcterms:modified xsi:type="dcterms:W3CDTF">2022-09-07T18:19:13Z</dcterms:modified>
</cp:coreProperties>
</file>