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OneDrive\Desktop\CURSO EXCEL DIO\Simulador de investimentos\"/>
    </mc:Choice>
  </mc:AlternateContent>
  <xr:revisionPtr revIDLastSave="0" documentId="8_{D5CF24CA-4226-4102-BBC1-F5DF486AE716}" xr6:coauthVersionLast="47" xr6:coauthVersionMax="47" xr10:uidLastSave="{00000000-0000-0000-0000-000000000000}"/>
  <bookViews>
    <workbookView xWindow="28692" yWindow="-108" windowWidth="20712" windowHeight="11016" tabRatio="528" xr2:uid="{78200000-FD48-42A0-8E83-B23966412CFE}"/>
  </bookViews>
  <sheets>
    <sheet name="Planilha1" sheetId="1" r:id="rId1"/>
    <sheet name="Planilha2" sheetId="2" state="hidden" r:id="rId2"/>
  </sheets>
  <definedNames>
    <definedName name="aporte">Planilha1!$D$20</definedName>
    <definedName name="patrimonio">Planilha1!$D$23</definedName>
    <definedName name="qtd_anos">Planilha1!$D$21</definedName>
    <definedName name="rendimento_carteira">Planilha1!$D$16</definedName>
    <definedName name="salario">Planilha1!$D$15</definedName>
    <definedName name="sugestao_de_investimento">Planilha1!$D$17</definedName>
    <definedName name="taxa_mensal">Planilha1!$D$22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A4" i="2"/>
  <c r="C53" i="1" s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56" i="1"/>
  <c r="D17" i="1"/>
  <c r="C38" i="1" s="1"/>
  <c r="C37" i="1" l="1"/>
  <c r="C48" i="1"/>
  <c r="C47" i="1"/>
  <c r="C46" i="1"/>
  <c r="C45" i="1"/>
  <c r="C44" i="1"/>
  <c r="C43" i="1"/>
  <c r="C42" i="1"/>
  <c r="C41" i="1"/>
  <c r="C40" i="1"/>
  <c r="C39" i="1"/>
  <c r="D20" i="1"/>
  <c r="C30" i="1" s="1"/>
  <c r="D30" i="1" s="1"/>
  <c r="C35" i="1"/>
  <c r="D53" i="1" s="1"/>
  <c r="C57" i="1"/>
  <c r="D57" i="1" s="1"/>
  <c r="C54" i="1"/>
  <c r="D54" i="1" s="1"/>
  <c r="C52" i="1"/>
  <c r="C55" i="1"/>
  <c r="D56" i="1" l="1"/>
  <c r="D55" i="1"/>
  <c r="D52" i="1"/>
  <c r="D23" i="1"/>
  <c r="D24" i="1" s="1"/>
  <c r="C27" i="1"/>
  <c r="D27" i="1" s="1"/>
  <c r="C28" i="1"/>
  <c r="D28" i="1" s="1"/>
  <c r="C49" i="1" a="1"/>
  <c r="C49" i="1" s="1"/>
  <c r="C31" i="1"/>
  <c r="D31" i="1" s="1"/>
  <c r="C29" i="1"/>
  <c r="D29" i="1" s="1"/>
  <c r="D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<sst xmlns="http://schemas.openxmlformats.org/spreadsheetml/2006/main" count="85" uniqueCount="50">
  <si>
    <t>Investimento Mensal</t>
  </si>
  <si>
    <t>Por quantos anos?</t>
  </si>
  <si>
    <t>Quanto investir por mês</t>
  </si>
  <si>
    <t>Taxa de Rendimento mensal?</t>
  </si>
  <si>
    <t>Patrimônio acumulado?</t>
  </si>
  <si>
    <t>Dividendos Mensais?</t>
  </si>
  <si>
    <t>Quanto em 2 anos</t>
  </si>
  <si>
    <t>Quanto em 20 anos</t>
  </si>
  <si>
    <t>Quanto em 10 anos</t>
  </si>
  <si>
    <t>Quanto em 5 anos</t>
  </si>
  <si>
    <t>Quanto em 30 anos</t>
  </si>
  <si>
    <t>Cenários</t>
  </si>
  <si>
    <t>Dividendo</t>
  </si>
  <si>
    <t>Configurações</t>
  </si>
  <si>
    <t>Salário</t>
  </si>
  <si>
    <t>Perfil</t>
  </si>
  <si>
    <t>Moderado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</si>
  <si>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</si>
  <si>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</si>
  <si>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</si>
  <si>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</si>
  <si>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</si>
  <si>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</si>
  <si>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</si>
  <si>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</si>
  <si>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</si>
  <si>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PERFIL</t>
  </si>
  <si>
    <t>Conservador</t>
  </si>
  <si>
    <t>%</t>
  </si>
  <si>
    <t>CHAVE</t>
  </si>
  <si>
    <t>MODERADO</t>
  </si>
  <si>
    <t>AGRESSIVO</t>
  </si>
  <si>
    <t>Sugestão de Investimento (30%)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</si>
  <si>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</si>
  <si>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</si>
  <si>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</si>
  <si>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</si>
  <si>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</si>
  <si>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</si>
  <si>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</si>
  <si>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</si>
  <si>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</si>
  <si>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</si>
  <si>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</si>
  <si>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</si>
  <si>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Aporte Real no Mês</t>
  </si>
  <si>
    <t>Valor sugerido a ser  Investido por Mês</t>
  </si>
  <si>
    <t>Total no ano</t>
  </si>
  <si>
    <t>Meta do mês (100%)</t>
  </si>
  <si>
    <t>Rendimento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</si>
</sst>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0%"/>
    <numFmt numFmtId="165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D96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hair">
        <color theme="2"/>
      </left>
      <right style="hair">
        <color theme="2"/>
      </right>
      <top/>
      <bottom style="hair">
        <color theme="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2"/>
      </right>
      <top/>
      <bottom style="hair">
        <color theme="2"/>
      </bottom>
      <diagonal/>
    </border>
    <border>
      <left style="hair">
        <color theme="2"/>
      </left>
      <right style="medium">
        <color indexed="64"/>
      </right>
      <top/>
      <bottom style="hair">
        <color theme="2"/>
      </bottom>
      <diagonal/>
    </border>
    <border>
      <left style="medium">
        <color indexed="64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medium">
        <color indexed="64"/>
      </left>
      <right style="hair">
        <color theme="2"/>
      </right>
      <top style="hair">
        <color theme="2"/>
      </top>
      <bottom style="medium">
        <color indexed="64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medium">
        <color indexed="64"/>
      </bottom>
      <diagonal/>
    </border>
    <border>
      <left style="hair">
        <color theme="2"/>
      </left>
      <right style="medium">
        <color indexed="64"/>
      </right>
      <top style="hair">
        <color theme="2"/>
      </top>
      <bottom style="hair">
        <color theme="2"/>
      </bottom>
      <diagonal/>
    </border>
    <border>
      <left style="hair">
        <color theme="2"/>
      </left>
      <right style="medium">
        <color indexed="64"/>
      </right>
      <top style="hair">
        <color theme="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2"/>
      </right>
      <top style="medium">
        <color indexed="64"/>
      </top>
      <bottom style="hair">
        <color theme="2"/>
      </bottom>
      <diagonal/>
    </border>
    <border>
      <left style="hair">
        <color theme="2"/>
      </left>
      <right style="hair">
        <color theme="2"/>
      </right>
      <top style="medium">
        <color indexed="64"/>
      </top>
      <bottom style="hair">
        <color theme="2"/>
      </bottom>
      <diagonal/>
    </border>
    <border>
      <left style="hair">
        <color theme="2"/>
      </left>
      <right style="medium">
        <color indexed="64"/>
      </right>
      <top style="medium">
        <color indexed="64"/>
      </top>
      <bottom style="hair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8" fontId="2" fillId="2" borderId="11" xfId="0" applyNumberFormat="1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8" fontId="0" fillId="4" borderId="4" xfId="0" applyNumberForma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8" fontId="0" fillId="4" borderId="3" xfId="0" applyNumberForma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8" fontId="0" fillId="4" borderId="10" xfId="0" applyNumberFormat="1" applyFill="1" applyBorder="1" applyAlignment="1">
      <alignment horizontal="center"/>
    </xf>
    <xf numFmtId="0" fontId="6" fillId="6" borderId="2" xfId="0" applyFont="1" applyFill="1" applyBorder="1" applyAlignment="1">
      <alignment vertical="center"/>
    </xf>
    <xf numFmtId="0" fontId="7" fillId="5" borderId="0" xfId="2" applyBorder="1" applyAlignment="1">
      <alignment horizontal="left"/>
    </xf>
    <xf numFmtId="0" fontId="7" fillId="5" borderId="0" xfId="2" applyAlignment="1">
      <alignment horizontal="left"/>
    </xf>
    <xf numFmtId="9" fontId="0" fillId="0" borderId="0" xfId="0" applyNumberFormat="1" applyAlignment="1">
      <alignment horizontal="center"/>
    </xf>
    <xf numFmtId="165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7" fillId="5" borderId="0" xfId="2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8" borderId="0" xfId="0" applyFill="1"/>
    <xf numFmtId="165" fontId="0" fillId="8" borderId="0" xfId="0" applyNumberFormat="1" applyFill="1" applyAlignment="1">
      <alignment horizontal="center"/>
    </xf>
    <xf numFmtId="8" fontId="0" fillId="4" borderId="7" xfId="0" applyNumberFormat="1" applyFill="1" applyBorder="1" applyAlignment="1">
      <alignment horizontal="left"/>
    </xf>
    <xf numFmtId="8" fontId="0" fillId="4" borderId="11" xfId="0" applyNumberFormat="1" applyFill="1" applyBorder="1" applyAlignment="1">
      <alignment horizontal="left"/>
    </xf>
    <xf numFmtId="8" fontId="0" fillId="4" borderId="12" xfId="0" applyNumberFormat="1" applyFill="1" applyBorder="1" applyAlignment="1">
      <alignment horizontal="left"/>
    </xf>
    <xf numFmtId="0" fontId="9" fillId="10" borderId="0" xfId="0" applyFont="1" applyFill="1"/>
    <xf numFmtId="9" fontId="9" fillId="10" borderId="0" xfId="1" applyFont="1" applyFill="1" applyAlignment="1">
      <alignment horizontal="center"/>
    </xf>
    <xf numFmtId="165" fontId="9" fillId="10" borderId="0" xfId="0" applyNumberFormat="1" applyFont="1" applyFill="1"/>
    <xf numFmtId="0" fontId="0" fillId="7" borderId="14" xfId="0" applyFill="1" applyBorder="1"/>
    <xf numFmtId="165" fontId="0" fillId="7" borderId="15" xfId="0" applyNumberFormat="1" applyFill="1" applyBorder="1" applyAlignment="1">
      <alignment horizontal="center"/>
    </xf>
    <xf numFmtId="0" fontId="0" fillId="7" borderId="16" xfId="0" applyFill="1" applyBorder="1"/>
    <xf numFmtId="0" fontId="0" fillId="7" borderId="8" xfId="0" applyFill="1" applyBorder="1"/>
    <xf numFmtId="9" fontId="0" fillId="7" borderId="3" xfId="1" applyFont="1" applyFill="1" applyBorder="1" applyAlignment="1">
      <alignment horizontal="center"/>
    </xf>
    <xf numFmtId="165" fontId="0" fillId="9" borderId="11" xfId="0" applyNumberFormat="1" applyFill="1" applyBorder="1"/>
    <xf numFmtId="0" fontId="0" fillId="7" borderId="9" xfId="0" applyFill="1" applyBorder="1"/>
    <xf numFmtId="9" fontId="0" fillId="7" borderId="10" xfId="1" applyFont="1" applyFill="1" applyBorder="1" applyAlignment="1">
      <alignment horizontal="center"/>
    </xf>
    <xf numFmtId="165" fontId="0" fillId="9" borderId="12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2" borderId="8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D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Planilha1!$C$51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BF-4CE3-AD8B-9985FE6C36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BF-4CE3-AD8B-9985FE6C36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BF-4CE3-AD8B-9985FE6C36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BF-4CE3-AD8B-9985FE6C36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BF-4CE3-AD8B-9985FE6C36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BF-4CE3-AD8B-9985FE6C36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Planilha1!$B$52:$B$57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Planilha1!$C$52:$C$57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E-4E61-819C-7AB547EEA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Evolução de</a:t>
            </a:r>
            <a:r>
              <a:rPr lang="pt-BR" baseline="0">
                <a:solidFill>
                  <a:schemeClr val="tx1"/>
                </a:solidFill>
              </a:rPr>
              <a:t> Aportes</a:t>
            </a:r>
            <a:endParaRPr lang="pt-B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413670166229222"/>
          <c:y val="0.17634259259259263"/>
          <c:w val="0.80808552055992999"/>
          <c:h val="0.593291411490230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Planilha1!$B$37:$B$48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Planilha1!$D$37:$D$48</c:f>
              <c:numCache>
                <c:formatCode>"R$"\ #,##0.00</c:formatCode>
                <c:ptCount val="12"/>
                <c:pt idx="0">
                  <c:v>600</c:v>
                </c:pt>
                <c:pt idx="1">
                  <c:v>500</c:v>
                </c:pt>
                <c:pt idx="2">
                  <c:v>300</c:v>
                </c:pt>
                <c:pt idx="3">
                  <c:v>500</c:v>
                </c:pt>
                <c:pt idx="4">
                  <c:v>500</c:v>
                </c:pt>
                <c:pt idx="5">
                  <c:v>800</c:v>
                </c:pt>
                <c:pt idx="6">
                  <c:v>620</c:v>
                </c:pt>
                <c:pt idx="7">
                  <c:v>200</c:v>
                </c:pt>
                <c:pt idx="8">
                  <c:v>1000</c:v>
                </c:pt>
                <c:pt idx="9">
                  <c:v>600</c:v>
                </c:pt>
                <c:pt idx="10">
                  <c:v>500</c:v>
                </c:pt>
                <c:pt idx="1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7-486D-A8E6-AAB16E13B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625856"/>
        <c:axId val="790626576"/>
      </c:barChart>
      <c:catAx>
        <c:axId val="790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0626576"/>
        <c:crosses val="autoZero"/>
        <c:auto val="1"/>
        <c:lblAlgn val="ctr"/>
        <c:lblOffset val="100"/>
        <c:noMultiLvlLbl val="0"/>
      </c:catAx>
      <c:valAx>
        <c:axId val="7906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0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1363980</xdr:colOff>
      <xdr:row>3</xdr:row>
      <xdr:rowOff>106680</xdr:rowOff>
    </xdr:from>
    <xdr:to>
      <xdr:col>2</xdr:col>
      <xdr:colOff>1851660</xdr:colOff>
      <xdr:row>9</xdr:row>
      <xdr:rowOff>85595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3275B6C-B7B2-665B-8732-6708C6DD90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77" t="28172" r="20469" b="30203"/>
        <a:stretch/>
      </xdr:blipFill>
      <xdr:spPr>
        <a:xfrm>
          <a:off x="1973580" y="655320"/>
          <a:ext cx="2735580" cy="10761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95250</xdr:rowOff>
    </xdr:from>
    <xdr:to>
      <xdr:col>2</xdr:col>
      <xdr:colOff>289560</xdr:colOff>
      <xdr:row>70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6F1BF6-3F73-BF69-3A7E-BAB8FCFA3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251460</xdr:colOff>
      <xdr:row>60</xdr:row>
      <xdr:rowOff>76200</xdr:rowOff>
    </xdr:from>
    <xdr:to>
      <xdr:col>4</xdr:col>
      <xdr:colOff>0</xdr:colOff>
      <xdr:row>70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2A3744-B4FC-17CE-3A63-FE313645F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  <wetp:taskpane dockstate="right" visibility="0" width="438" row="6">
    <wetp:webextensionref xmlns:r="http://schemas.openxmlformats.org/officeDocument/2006/relationships" r:id="rId3"/>
  </wetp:taskpane>
  <wetp:taskpane dockstate="right" visibility="0" width="438" row="9">
    <wetp:webextensionref xmlns:r="http://schemas.openxmlformats.org/officeDocument/2006/relationships" r:id="rId4"/>
  </wetp:taskpane>
  <wetp:taskpane dockstate="right" visibility="0" width="438" row="7">
    <wetp:webextensionref xmlns:r="http://schemas.openxmlformats.org/officeDocument/2006/relationships" r:id="rId5"/>
  </wetp:taskpane>
  <wetp:taskpane dockstate="right" visibility="0" width="438" row="3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EAE545B3-4957-4F18-BAEE-D6EB023F427F}">
  <we:reference id="wa200007447" version="1.0.0.0" store="pt-BR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403CECB-ADC2-469C-A0FC-70BE30946076}">
  <we:reference id="wa200005502" version="1.0.0.12" store="pt-BR" storeType="OMEX"/>
  <we:alternateReferences>
    <we:reference id="wa200005502" version="1.0.0.12" store="wa200005502" storeType="OMEX"/>
  </we:alternateReferences>
  <we:properties>
    <we:property name="docId" value="&quot;Iz0tl-VOblzRT-QL4XnN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F6B1244E-CB7F-44B1-9BBD-27D3E3121351}">
  <we:reference id="wa200006007" version="1.2.3.0" store="pt-BR" storeType="OMEX"/>
  <we:alternateReferences>
    <we:reference id="WA200006007" version="1.2.3.0" store="WA200006007" storeType="OMEX"/>
  </we:alternateReferences>
  <we:properties>
    <we:property name="document_UID" value="&quot;f51d098b-8f14-46bf-b58e-139f320206c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EE67EC39-B1D6-41E8-9743-750B50397C44}">
  <we:reference id="wa200005669" version="2.0.0.0" store="pt-BR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4E79DE9E-4C18-4AB8-AEEE-1F2E5BB3E16A}">
  <we:reference id="wa104379220" version="8.0.0.0" store="pt-BR" storeType="OMEX"/>
  <we:alternateReferences>
    <we:reference id="WA104379220" version="8.0.0.0" store="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8FFC347C-3ACC-4ECC-B4D0-D251AF040487}">
  <we:reference id="wa200005271" version="2.5.5.0" store="pt-BR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D167-5EF6-4EA1-BED2-7456199C6B58}">
  <dimension ref="A1:I81"/>
  <sheetViews>
    <sheetView showGridLines="0" tabSelected="1" topLeftCell="A4" zoomScaleNormal="100" workbookViewId="0">
      <selection activeCell="B58" sqref="B58"/>
    </sheetView>
  </sheetViews>
  <sheetFormatPr defaultColWidth="0" defaultRowHeight="14.4" x14ac:dyDescent="0.3"/>
  <cols>
    <col min="1" max="1" width="8.88671875" customWidth="1"/>
    <col min="2" max="2" width="32.77734375" customWidth="1"/>
    <col min="3" max="3" width="29.44140625" customWidth="1"/>
    <col min="4" max="4" width="17.33203125" customWidth="1"/>
    <col min="5" max="5" width="0.88671875" customWidth="1"/>
    <col min="6" max="6" width="1" customWidth="1"/>
    <col min="7" max="7" width="1.5546875" customWidth="1"/>
    <col min="8" max="8" width="2.109375" customWidth="1"/>
    <col min="9" max="9" width="0.33203125" customWidth="1"/>
    <col min="10" max="16384" width="8.88671875" hidden="1"/>
  </cols>
  <sheetData>
    <row r="1" spans="2:4" x14ac:dyDescent="0.3">
      <c r="B1" s="51"/>
      <c r="C1" s="51"/>
      <c r="D1" s="51"/>
    </row>
    <row r="2" spans="2:4" x14ac:dyDescent="0.3">
      <c r="B2" s="51"/>
      <c r="C2" s="51"/>
      <c r="D2" s="51"/>
    </row>
    <row r="3" spans="2:4" x14ac:dyDescent="0.3">
      <c r="B3" s="51"/>
      <c r="C3" s="51"/>
      <c r="D3" s="51"/>
    </row>
    <row r="4" spans="2:4" x14ac:dyDescent="0.3">
      <c r="B4" s="51"/>
      <c r="C4" s="51"/>
      <c r="D4" s="51"/>
    </row>
    <row r="5" spans="2:4" x14ac:dyDescent="0.3">
      <c r="B5" s="51"/>
      <c r="C5" s="51"/>
      <c r="D5" s="51"/>
    </row>
    <row r="6" spans="2:4" x14ac:dyDescent="0.3">
      <c r="B6" s="51"/>
      <c r="C6" s="51"/>
      <c r="D6" s="51"/>
    </row>
    <row r="7" spans="2:4" x14ac:dyDescent="0.3">
      <c r="B7" s="51"/>
      <c r="C7" s="51"/>
      <c r="D7" s="51"/>
    </row>
    <row r="8" spans="2:4" x14ac:dyDescent="0.3">
      <c r="B8" s="51"/>
      <c r="C8" s="51"/>
      <c r="D8" s="51"/>
    </row>
    <row r="9" spans="2:4" x14ac:dyDescent="0.3">
      <c r="B9" s="51"/>
      <c r="C9" s="51"/>
      <c r="D9" s="51"/>
    </row>
    <row r="10" spans="2:4" x14ac:dyDescent="0.3">
      <c r="B10" s="51"/>
      <c r="C10" s="51"/>
      <c r="D10" s="51"/>
    </row>
    <row r="11" spans="2:4" ht="15" customHeight="1" x14ac:dyDescent="0.3">
      <c r="B11" s="51"/>
      <c r="C11" s="51"/>
      <c r="D11" s="51"/>
    </row>
    <row r="12" spans="2:4" ht="15" customHeight="1" x14ac:dyDescent="0.3">
      <c r="B12" s="51"/>
      <c r="C12" s="51"/>
      <c r="D12" s="51"/>
    </row>
    <row r="13" spans="2:4" ht="4.2" customHeight="1" thickBot="1" x14ac:dyDescent="0.35">
      <c r="B13" s="50"/>
      <c r="C13" s="50"/>
      <c r="D13" s="50"/>
    </row>
    <row r="14" spans="2:4" ht="31.8" customHeight="1" x14ac:dyDescent="0.3">
      <c r="B14" s="56" t="s">
        <v>13</v>
      </c>
      <c r="C14" s="57"/>
      <c r="D14" s="21"/>
    </row>
    <row r="15" spans="2:4" ht="15" customHeight="1" x14ac:dyDescent="0.3">
      <c r="B15" s="58" t="s">
        <v>14</v>
      </c>
      <c r="C15" s="59"/>
      <c r="D15" s="7">
        <v>2000</v>
      </c>
    </row>
    <row r="16" spans="2:4" ht="15" customHeight="1" x14ac:dyDescent="0.3">
      <c r="B16" s="60" t="s">
        <v>49</v>
      </c>
      <c r="C16" s="61"/>
      <c r="D16" s="8">
        <v>6.0000000000000001E-3</v>
      </c>
    </row>
    <row r="17" spans="1:4" ht="15" customHeight="1" thickBot="1" x14ac:dyDescent="0.35">
      <c r="B17" s="62" t="s">
        <v>32</v>
      </c>
      <c r="C17" s="63"/>
      <c r="D17" s="9">
        <f>D15*30%</f>
        <v>600</v>
      </c>
    </row>
    <row r="18" spans="1:4" ht="15" customHeight="1" thickBot="1" x14ac:dyDescent="0.35"/>
    <row r="19" spans="1:4" ht="39.6" customHeight="1" x14ac:dyDescent="0.3">
      <c r="B19" s="64" t="s">
        <v>0</v>
      </c>
      <c r="C19" s="65"/>
      <c r="D19" s="3"/>
    </row>
    <row r="20" spans="1:4" ht="15.6" x14ac:dyDescent="0.3">
      <c r="B20" s="58" t="s">
        <v>2</v>
      </c>
      <c r="C20" s="59"/>
      <c r="D20" s="10">
        <f>sugestao_de_investimento</f>
        <v>600</v>
      </c>
    </row>
    <row r="21" spans="1:4" ht="15.6" x14ac:dyDescent="0.3">
      <c r="B21" s="60" t="s">
        <v>1</v>
      </c>
      <c r="C21" s="61"/>
      <c r="D21" s="11">
        <v>5</v>
      </c>
    </row>
    <row r="22" spans="1:4" ht="15.6" x14ac:dyDescent="0.3">
      <c r="B22" s="60" t="s">
        <v>3</v>
      </c>
      <c r="C22" s="61"/>
      <c r="D22" s="12">
        <v>1.0789999999999999E-2</v>
      </c>
    </row>
    <row r="23" spans="1:4" ht="15.6" x14ac:dyDescent="0.3">
      <c r="B23" s="52" t="s">
        <v>4</v>
      </c>
      <c r="C23" s="53"/>
      <c r="D23" s="13">
        <f>FV(taxa_mensal,qtd_anos*12,aporte*-1)</f>
        <v>50266.148399092584</v>
      </c>
    </row>
    <row r="24" spans="1:4" ht="16.2" thickBot="1" x14ac:dyDescent="0.35">
      <c r="B24" s="54" t="s">
        <v>5</v>
      </c>
      <c r="C24" s="55"/>
      <c r="D24" s="14">
        <f>patrimonio*rendimento_carteira</f>
        <v>301.59689039455549</v>
      </c>
    </row>
    <row r="25" spans="1:4" ht="15" thickBot="1" x14ac:dyDescent="0.35"/>
    <row r="26" spans="1:4" ht="25.8" x14ac:dyDescent="0.5">
      <c r="B26" s="2" t="s">
        <v>11</v>
      </c>
      <c r="C26" s="5"/>
      <c r="D26" s="6" t="s">
        <v>12</v>
      </c>
    </row>
    <row r="27" spans="1:4" ht="15.6" x14ac:dyDescent="0.3">
      <c r="A27" s="1">
        <v>2</v>
      </c>
      <c r="B27" s="15" t="s">
        <v>6</v>
      </c>
      <c r="C27" s="16">
        <f>FV($D$22,$A27*12,$D$20*-1)</f>
        <v>16336.57637858713</v>
      </c>
      <c r="D27" s="35">
        <f>C27*rendimento_carteira</f>
        <v>98.01945827152278</v>
      </c>
    </row>
    <row r="28" spans="1:4" ht="15.6" x14ac:dyDescent="0.3">
      <c r="A28" s="1">
        <v>5</v>
      </c>
      <c r="B28" s="17" t="s">
        <v>9</v>
      </c>
      <c r="C28" s="18">
        <f>FV($D$22,$A28*12,$D$20*-1)</f>
        <v>50266.148399092584</v>
      </c>
      <c r="D28" s="36">
        <f>C28*rendimento_carteira</f>
        <v>301.59689039455549</v>
      </c>
    </row>
    <row r="29" spans="1:4" ht="15.6" x14ac:dyDescent="0.3">
      <c r="A29" s="1">
        <v>10</v>
      </c>
      <c r="B29" s="17" t="s">
        <v>8</v>
      </c>
      <c r="C29" s="18">
        <f>FV($D$22,$A29*12,$D$20*-1)</f>
        <v>145970.52751810331</v>
      </c>
      <c r="D29" s="36">
        <f>C29*rendimento_carteira</f>
        <v>875.82316510861983</v>
      </c>
    </row>
    <row r="30" spans="1:4" ht="15.6" x14ac:dyDescent="0.3">
      <c r="A30" s="1">
        <v>20</v>
      </c>
      <c r="B30" s="17" t="s">
        <v>7</v>
      </c>
      <c r="C30" s="18">
        <f>FV($D$22,$A30*12,$D$20*-1)</f>
        <v>675119.04005824833</v>
      </c>
      <c r="D30" s="36">
        <f>C30*rendimento_carteira</f>
        <v>4050.71424034949</v>
      </c>
    </row>
    <row r="31" spans="1:4" ht="16.2" thickBot="1" x14ac:dyDescent="0.35">
      <c r="A31" s="1">
        <v>30</v>
      </c>
      <c r="B31" s="19" t="s">
        <v>10</v>
      </c>
      <c r="C31" s="20">
        <f>FV($D$22,$A31*12,$D$20*-1)</f>
        <v>2593301.7930028285</v>
      </c>
      <c r="D31" s="37">
        <f>C31*rendimento_carteira</f>
        <v>15559.810758016971</v>
      </c>
    </row>
    <row r="34" spans="2:4" x14ac:dyDescent="0.3">
      <c r="B34" s="22" t="s">
        <v>15</v>
      </c>
      <c r="C34" s="28" t="s">
        <v>16</v>
      </c>
      <c r="D34" s="23"/>
    </row>
    <row r="35" spans="2:4" ht="15" thickBot="1" x14ac:dyDescent="0.35">
      <c r="B35" s="33" t="s">
        <v>46</v>
      </c>
      <c r="C35" s="34">
        <f>sugestao_de_investimento</f>
        <v>600</v>
      </c>
      <c r="D35" s="33"/>
    </row>
    <row r="36" spans="2:4" x14ac:dyDescent="0.3">
      <c r="B36" s="41" t="s">
        <v>45</v>
      </c>
      <c r="C36" s="42" t="s">
        <v>48</v>
      </c>
      <c r="D36" s="43" t="s">
        <v>19</v>
      </c>
    </row>
    <row r="37" spans="2:4" x14ac:dyDescent="0.3">
      <c r="B37" s="44" t="s">
        <v>33</v>
      </c>
      <c r="C37" s="45">
        <f>D37/$D$17</f>
        <v>1</v>
      </c>
      <c r="D37" s="46">
        <v>600</v>
      </c>
    </row>
    <row r="38" spans="2:4" x14ac:dyDescent="0.3">
      <c r="B38" s="44" t="s">
        <v>34</v>
      </c>
      <c r="C38" s="45">
        <f t="shared" ref="C38:C48" si="0">D38/$D$17</f>
        <v>0.83333333333333337</v>
      </c>
      <c r="D38" s="46">
        <v>500</v>
      </c>
    </row>
    <row r="39" spans="2:4" x14ac:dyDescent="0.3">
      <c r="B39" s="44" t="s">
        <v>35</v>
      </c>
      <c r="C39" s="45">
        <f t="shared" si="0"/>
        <v>0.5</v>
      </c>
      <c r="D39" s="46">
        <v>300</v>
      </c>
    </row>
    <row r="40" spans="2:4" x14ac:dyDescent="0.3">
      <c r="B40" s="44" t="s">
        <v>36</v>
      </c>
      <c r="C40" s="45">
        <f t="shared" si="0"/>
        <v>0.83333333333333337</v>
      </c>
      <c r="D40" s="46">
        <v>500</v>
      </c>
    </row>
    <row r="41" spans="2:4" x14ac:dyDescent="0.3">
      <c r="B41" s="44" t="s">
        <v>37</v>
      </c>
      <c r="C41" s="45">
        <f t="shared" si="0"/>
        <v>0.83333333333333337</v>
      </c>
      <c r="D41" s="46">
        <v>500</v>
      </c>
    </row>
    <row r="42" spans="2:4" x14ac:dyDescent="0.3">
      <c r="B42" s="44" t="s">
        <v>38</v>
      </c>
      <c r="C42" s="45">
        <f t="shared" si="0"/>
        <v>1.3333333333333333</v>
      </c>
      <c r="D42" s="46">
        <v>800</v>
      </c>
    </row>
    <row r="43" spans="2:4" x14ac:dyDescent="0.3">
      <c r="B43" s="44" t="s">
        <v>39</v>
      </c>
      <c r="C43" s="45">
        <f t="shared" si="0"/>
        <v>1.0333333333333334</v>
      </c>
      <c r="D43" s="46">
        <v>620</v>
      </c>
    </row>
    <row r="44" spans="2:4" x14ac:dyDescent="0.3">
      <c r="B44" s="44" t="s">
        <v>40</v>
      </c>
      <c r="C44" s="45">
        <f t="shared" si="0"/>
        <v>0.33333333333333331</v>
      </c>
      <c r="D44" s="46">
        <v>200</v>
      </c>
    </row>
    <row r="45" spans="2:4" x14ac:dyDescent="0.3">
      <c r="B45" s="44" t="s">
        <v>41</v>
      </c>
      <c r="C45" s="45">
        <f t="shared" si="0"/>
        <v>1.6666666666666667</v>
      </c>
      <c r="D45" s="46">
        <v>1000</v>
      </c>
    </row>
    <row r="46" spans="2:4" x14ac:dyDescent="0.3">
      <c r="B46" s="44" t="s">
        <v>42</v>
      </c>
      <c r="C46" s="45">
        <f t="shared" si="0"/>
        <v>1</v>
      </c>
      <c r="D46" s="46">
        <v>600</v>
      </c>
    </row>
    <row r="47" spans="2:4" x14ac:dyDescent="0.3">
      <c r="B47" s="44" t="s">
        <v>43</v>
      </c>
      <c r="C47" s="45">
        <f t="shared" si="0"/>
        <v>0.83333333333333337</v>
      </c>
      <c r="D47" s="46">
        <v>500</v>
      </c>
    </row>
    <row r="48" spans="2:4" ht="15" thickBot="1" x14ac:dyDescent="0.35">
      <c r="B48" s="47" t="s">
        <v>44</v>
      </c>
      <c r="C48" s="48">
        <f t="shared" si="0"/>
        <v>2</v>
      </c>
      <c r="D48" s="49">
        <v>1200</v>
      </c>
    </row>
    <row r="49" spans="2:5" x14ac:dyDescent="0.3">
      <c r="B49" s="38" t="s">
        <v>47</v>
      </c>
      <c r="C49" s="39" cm="1">
        <f t="array" ref="C49">SUM(C37:C48/12)</f>
        <v>1.0166666666666666</v>
      </c>
      <c r="D49" s="40">
        <f>SUM(D37:D48)</f>
        <v>7320</v>
      </c>
    </row>
    <row r="51" spans="2:5" x14ac:dyDescent="0.3">
      <c r="B51" s="29" t="s">
        <v>17</v>
      </c>
      <c r="C51" s="29" t="s">
        <v>18</v>
      </c>
      <c r="D51" s="29" t="s">
        <v>19</v>
      </c>
    </row>
    <row r="52" spans="2:5" x14ac:dyDescent="0.3">
      <c r="B52" s="4" t="s">
        <v>20</v>
      </c>
      <c r="C52" s="24">
        <f>VLOOKUP($C$34&amp;"-"&amp;B52,Planilha2!$A:$D,4,FALSE)</f>
        <v>0.32</v>
      </c>
      <c r="D52" s="25">
        <f>C52*$C$35</f>
        <v>192</v>
      </c>
    </row>
    <row r="53" spans="2:5" x14ac:dyDescent="0.3">
      <c r="B53" s="4" t="s">
        <v>21</v>
      </c>
      <c r="C53" s="24">
        <f>VLOOKUP($C$34&amp;"-"&amp;B53,Planilha2!$A:$D,4,FALSE)</f>
        <v>0.35</v>
      </c>
      <c r="D53" s="25">
        <f t="shared" ref="D53:D57" si="1">C53*$C$35</f>
        <v>210</v>
      </c>
    </row>
    <row r="54" spans="2:5" x14ac:dyDescent="0.3">
      <c r="B54" s="4" t="s">
        <v>22</v>
      </c>
      <c r="C54" s="24">
        <f>VLOOKUP($C$34&amp;"-"&amp;B54,Planilha2!$A:$D,4,FALSE)</f>
        <v>0.08</v>
      </c>
      <c r="D54" s="25">
        <f t="shared" si="1"/>
        <v>48</v>
      </c>
    </row>
    <row r="55" spans="2:5" x14ac:dyDescent="0.3">
      <c r="B55" s="4" t="s">
        <v>23</v>
      </c>
      <c r="C55" s="24">
        <f>VLOOKUP($C$34&amp;"-"&amp;B55,Planilha2!$A:$D,4,FALSE)</f>
        <v>0.05</v>
      </c>
      <c r="D55" s="25">
        <f t="shared" si="1"/>
        <v>30</v>
      </c>
    </row>
    <row r="56" spans="2:5" x14ac:dyDescent="0.3">
      <c r="B56" s="4" t="s">
        <v>24</v>
      </c>
      <c r="C56" s="24">
        <f>VLOOKUP($C$34&amp;"-"&amp;B56,Planilha2!$A:$D,4,FALSE)</f>
        <v>0.1</v>
      </c>
      <c r="D56" s="25">
        <f t="shared" si="1"/>
        <v>60</v>
      </c>
    </row>
    <row r="57" spans="2:5" x14ac:dyDescent="0.3">
      <c r="B57" s="4" t="s">
        <v>25</v>
      </c>
      <c r="C57" s="24">
        <f>VLOOKUP($C$34&amp;"-"&amp;B57,Planilha2!$A:$D,4,FALSE)</f>
        <v>0.1</v>
      </c>
      <c r="D57" s="25">
        <f t="shared" si="1"/>
        <v>60</v>
      </c>
    </row>
    <row r="58" spans="2:5" x14ac:dyDescent="0.3">
      <c r="B58" s="26"/>
      <c r="C58" s="26"/>
      <c r="D58" s="27">
        <f>SUM(D52:D57)</f>
        <v>600</v>
      </c>
      <c r="E58" s="26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</sheetData>
  <mergeCells count="10">
    <mergeCell ref="B23:C23"/>
    <mergeCell ref="B24:C24"/>
    <mergeCell ref="B14:C14"/>
    <mergeCell ref="B15:C15"/>
    <mergeCell ref="B16:C16"/>
    <mergeCell ref="B17:C17"/>
    <mergeCell ref="B19:C19"/>
    <mergeCell ref="B20:C20"/>
    <mergeCell ref="B22:C22"/>
    <mergeCell ref="B21:C21"/>
  </mergeCells>
  <dataValidations count="1">
    <dataValidation type="list" allowBlank="1" showInputMessage="1" showErrorMessage="1" sqref="C34" xr:uid="{A3E75FA2-1392-4FC8-B8A1-8E155898581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577B-3303-40E1-AEFE-074716A78350}">
  <dimension ref="A2:D20"/>
  <sheetViews>
    <sheetView topLeftCell="A7" zoomScale="90" zoomScaleNormal="90" workbookViewId="0">
      <selection activeCell="A22" sqref="A22"/>
    </sheetView>
  </sheetViews>
  <sheetFormatPr defaultRowHeight="14.4" x14ac:dyDescent="0.3"/>
  <cols>
    <col min="1" max="1" width="32.21875" customWidth="1"/>
    <col min="2" max="2" width="14" customWidth="1"/>
    <col min="3" max="3" width="18.88671875" customWidth="1"/>
  </cols>
  <sheetData>
    <row r="2" spans="1:4" x14ac:dyDescent="0.3">
      <c r="A2" t="s">
        <v>29</v>
      </c>
      <c r="B2" s="4" t="s">
        <v>26</v>
      </c>
      <c r="C2" s="4" t="s">
        <v>17</v>
      </c>
      <c r="D2" s="4" t="s">
        <v>28</v>
      </c>
    </row>
    <row r="3" spans="1:4" x14ac:dyDescent="0.3">
      <c r="A3" t="str">
        <f>B3&amp;"-"&amp;C3</f>
        <v>Conservador-PAPEL</v>
      </c>
      <c r="B3" s="4" t="s">
        <v>27</v>
      </c>
      <c r="C3" s="4" t="s">
        <v>20</v>
      </c>
      <c r="D3" s="24">
        <v>0.3</v>
      </c>
    </row>
    <row r="4" spans="1:4" x14ac:dyDescent="0.3">
      <c r="A4" t="str">
        <f t="shared" ref="A4:A20" si="0">B4&amp;"-"&amp;C4</f>
        <v>Conservador-TIJOLO</v>
      </c>
      <c r="B4" s="4" t="s">
        <v>27</v>
      </c>
      <c r="C4" s="4" t="s">
        <v>21</v>
      </c>
      <c r="D4" s="24">
        <v>0.5</v>
      </c>
    </row>
    <row r="5" spans="1:4" x14ac:dyDescent="0.3">
      <c r="A5" t="str">
        <f t="shared" si="0"/>
        <v>Conservador-HÍBRIDOS</v>
      </c>
      <c r="B5" s="4" t="s">
        <v>27</v>
      </c>
      <c r="C5" s="4" t="s">
        <v>22</v>
      </c>
      <c r="D5" s="24">
        <v>0.1</v>
      </c>
    </row>
    <row r="6" spans="1:4" x14ac:dyDescent="0.3">
      <c r="A6" t="str">
        <f t="shared" si="0"/>
        <v>Conservador-FOFs</v>
      </c>
      <c r="B6" s="4" t="s">
        <v>27</v>
      </c>
      <c r="C6" s="4" t="s">
        <v>23</v>
      </c>
      <c r="D6" s="24">
        <v>0.1</v>
      </c>
    </row>
    <row r="7" spans="1:4" x14ac:dyDescent="0.3">
      <c r="A7" t="str">
        <f t="shared" si="0"/>
        <v>Conservador-DESENVOLVIMENTO</v>
      </c>
      <c r="B7" s="4" t="s">
        <v>27</v>
      </c>
      <c r="C7" s="4" t="s">
        <v>24</v>
      </c>
      <c r="D7" s="24">
        <v>0</v>
      </c>
    </row>
    <row r="8" spans="1:4" s="30" customFormat="1" ht="15" thickBot="1" x14ac:dyDescent="0.35">
      <c r="A8" s="30" t="str">
        <f t="shared" si="0"/>
        <v>Conservador-HOTELARIAS</v>
      </c>
      <c r="B8" s="31" t="s">
        <v>27</v>
      </c>
      <c r="C8" s="31" t="s">
        <v>25</v>
      </c>
      <c r="D8" s="32">
        <v>0</v>
      </c>
    </row>
    <row r="9" spans="1:4" x14ac:dyDescent="0.3">
      <c r="A9" t="str">
        <f t="shared" si="0"/>
        <v>MODERADO-PAPEL</v>
      </c>
      <c r="B9" s="4" t="s">
        <v>30</v>
      </c>
      <c r="C9" s="4" t="s">
        <v>20</v>
      </c>
      <c r="D9" s="24">
        <v>0.32</v>
      </c>
    </row>
    <row r="10" spans="1:4" x14ac:dyDescent="0.3">
      <c r="A10" t="str">
        <f t="shared" si="0"/>
        <v>MODERADO-TIJOLO</v>
      </c>
      <c r="B10" s="4" t="s">
        <v>30</v>
      </c>
      <c r="C10" s="4" t="s">
        <v>21</v>
      </c>
      <c r="D10" s="24">
        <v>0.35</v>
      </c>
    </row>
    <row r="11" spans="1:4" x14ac:dyDescent="0.3">
      <c r="A11" t="str">
        <f t="shared" si="0"/>
        <v>MODERADO-HÍBRIDOS</v>
      </c>
      <c r="B11" s="4" t="s">
        <v>30</v>
      </c>
      <c r="C11" s="4" t="s">
        <v>22</v>
      </c>
      <c r="D11" s="24">
        <v>0.08</v>
      </c>
    </row>
    <row r="12" spans="1:4" x14ac:dyDescent="0.3">
      <c r="A12" t="str">
        <f t="shared" si="0"/>
        <v>MODERADO-FOFs</v>
      </c>
      <c r="B12" s="4" t="s">
        <v>30</v>
      </c>
      <c r="C12" s="4" t="s">
        <v>23</v>
      </c>
      <c r="D12" s="24">
        <v>0.05</v>
      </c>
    </row>
    <row r="13" spans="1:4" x14ac:dyDescent="0.3">
      <c r="A13" t="str">
        <f t="shared" si="0"/>
        <v>MODERADO-DESENVOLVIMENTO</v>
      </c>
      <c r="B13" s="4" t="s">
        <v>30</v>
      </c>
      <c r="C13" s="4" t="s">
        <v>24</v>
      </c>
      <c r="D13" s="24">
        <v>0.1</v>
      </c>
    </row>
    <row r="14" spans="1:4" s="30" customFormat="1" ht="15" thickBot="1" x14ac:dyDescent="0.35">
      <c r="A14" s="30" t="str">
        <f t="shared" si="0"/>
        <v>MODERADO-HOTELARIAS</v>
      </c>
      <c r="B14" s="31" t="s">
        <v>30</v>
      </c>
      <c r="C14" s="31" t="s">
        <v>25</v>
      </c>
      <c r="D14" s="32">
        <v>0.1</v>
      </c>
    </row>
    <row r="15" spans="1:4" x14ac:dyDescent="0.3">
      <c r="A15" t="str">
        <f t="shared" si="0"/>
        <v>AGRESSIVO-PAPEL</v>
      </c>
      <c r="B15" s="4" t="s">
        <v>31</v>
      </c>
      <c r="C15" s="4" t="s">
        <v>20</v>
      </c>
      <c r="D15" s="24">
        <v>0.5</v>
      </c>
    </row>
    <row r="16" spans="1:4" x14ac:dyDescent="0.3">
      <c r="A16" t="str">
        <f t="shared" si="0"/>
        <v>AGRESSIVO-TIJOLO</v>
      </c>
      <c r="B16" s="4" t="s">
        <v>31</v>
      </c>
      <c r="C16" s="4" t="s">
        <v>21</v>
      </c>
      <c r="D16" s="24">
        <v>0.1</v>
      </c>
    </row>
    <row r="17" spans="1:4" x14ac:dyDescent="0.3">
      <c r="A17" t="str">
        <f t="shared" si="0"/>
        <v>AGRESSIVO-HÍBRIDOS</v>
      </c>
      <c r="B17" s="4" t="s">
        <v>31</v>
      </c>
      <c r="C17" s="4" t="s">
        <v>22</v>
      </c>
      <c r="D17" s="24">
        <v>0.05</v>
      </c>
    </row>
    <row r="18" spans="1:4" x14ac:dyDescent="0.3">
      <c r="A18" t="str">
        <f t="shared" si="0"/>
        <v>AGRESSIVO-FOFs</v>
      </c>
      <c r="B18" s="4" t="s">
        <v>31</v>
      </c>
      <c r="C18" s="4" t="s">
        <v>23</v>
      </c>
      <c r="D18" s="24">
        <v>0.05</v>
      </c>
    </row>
    <row r="19" spans="1:4" x14ac:dyDescent="0.3">
      <c r="A19" t="str">
        <f t="shared" si="0"/>
        <v>AGRESSIVO-DESENVOLVIMENTO</v>
      </c>
      <c r="B19" s="4" t="s">
        <v>31</v>
      </c>
      <c r="C19" s="4" t="s">
        <v>24</v>
      </c>
      <c r="D19" s="24">
        <v>0.2</v>
      </c>
    </row>
    <row r="20" spans="1:4" x14ac:dyDescent="0.3">
      <c r="A20" t="str">
        <f t="shared" si="0"/>
        <v>AGRESSIVO-HOTELARIAS</v>
      </c>
      <c r="B20" s="4" t="s">
        <v>31</v>
      </c>
      <c r="C20" s="4" t="s">
        <v>25</v>
      </c>
      <c r="D20" s="2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sugestao_de_investimento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 CORREA</dc:creator>
  <cp:lastModifiedBy>LEANDRO V CORREA</cp:lastModifiedBy>
  <dcterms:created xsi:type="dcterms:W3CDTF">2025-05-24T17:14:20Z</dcterms:created>
  <dcterms:modified xsi:type="dcterms:W3CDTF">2025-05-27T17:14:49Z</dcterms:modified>
</cp:coreProperties>
</file>