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Leandro\Desktop\Módulo 1\"/>
    </mc:Choice>
  </mc:AlternateContent>
  <bookViews>
    <workbookView xWindow="0" yWindow="0" windowWidth="20490" windowHeight="7755"/>
  </bookViews>
  <sheets>
    <sheet name="Planilha1" sheetId="4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G3" i="42" l="1"/>
  <c r="M28" i="42" s="1"/>
  <c r="M29" i="42" s="1"/>
  <c r="M30" i="42" s="1"/>
  <c r="M31" i="42" s="1"/>
  <c r="M32" i="42" s="1"/>
  <c r="M33" i="42" s="1"/>
  <c r="M34" i="42" s="1"/>
  <c r="M35" i="42" s="1"/>
  <c r="M36" i="42" s="1"/>
  <c r="M37" i="42" s="1"/>
  <c r="M38" i="42" s="1"/>
  <c r="M39" i="42" s="1"/>
  <c r="M40" i="42" s="1"/>
  <c r="M41" i="42" s="1"/>
  <c r="M42" i="42" s="1"/>
  <c r="M43" i="42" s="1"/>
  <c r="M44" i="42" s="1"/>
  <c r="M45" i="42" s="1"/>
  <c r="M46" i="42" s="1"/>
  <c r="M47" i="42" s="1"/>
  <c r="M48" i="42" s="1"/>
  <c r="M49" i="42" s="1"/>
  <c r="M50" i="42" s="1"/>
  <c r="M51" i="42" s="1"/>
  <c r="M52" i="42" s="1"/>
  <c r="M53" i="42" s="1"/>
  <c r="M54" i="42" s="1"/>
  <c r="M55" i="42" s="1"/>
  <c r="M56" i="42" s="1"/>
  <c r="M57" i="42" s="1"/>
  <c r="M58" i="42" s="1"/>
  <c r="M59" i="42" s="1"/>
  <c r="M60" i="42" s="1"/>
  <c r="M61" i="42" s="1"/>
  <c r="M62" i="42" s="1"/>
  <c r="M63" i="42" s="1"/>
  <c r="G4" i="42" l="1"/>
  <c r="G6" i="42" s="1"/>
  <c r="D12" i="42"/>
  <c r="D17" i="42"/>
  <c r="D7" i="42"/>
  <c r="G5" i="42" l="1"/>
  <c r="D2" i="42"/>
  <c r="N63" i="42" l="1"/>
  <c r="N28" i="42"/>
  <c r="N30" i="42" l="1"/>
  <c r="N29" i="42"/>
  <c r="N34" i="42"/>
  <c r="N32" i="42"/>
  <c r="N31" i="42"/>
  <c r="N35" i="42"/>
  <c r="N38" i="42"/>
  <c r="N39" i="42"/>
  <c r="N36" i="42"/>
  <c r="N33" i="42"/>
  <c r="N50" i="42"/>
  <c r="N48" i="42"/>
  <c r="N56" i="42"/>
  <c r="N55" i="42"/>
  <c r="N41" i="42"/>
  <c r="N43" i="42"/>
  <c r="N45" i="42"/>
  <c r="N54" i="42"/>
  <c r="N44" i="42"/>
  <c r="N51" i="42"/>
  <c r="N42" i="42"/>
  <c r="N37" i="42"/>
  <c r="N60" i="42"/>
  <c r="N49" i="42"/>
  <c r="N59" i="42"/>
  <c r="N57" i="42"/>
  <c r="N62" i="42"/>
  <c r="N47" i="42"/>
  <c r="N61" i="42"/>
  <c r="N58" i="42"/>
  <c r="N52" i="42"/>
  <c r="N46" i="42"/>
  <c r="N40" i="42"/>
  <c r="N53" i="42"/>
</calcChain>
</file>

<file path=xl/sharedStrings.xml><?xml version="1.0" encoding="utf-8"?>
<sst xmlns="http://schemas.openxmlformats.org/spreadsheetml/2006/main" count="25" uniqueCount="13">
  <si>
    <t>Prazo</t>
  </si>
  <si>
    <t>Taxa</t>
  </si>
  <si>
    <t>Conversor de Taxas</t>
  </si>
  <si>
    <t>De Mensal para Anual</t>
  </si>
  <si>
    <t>De Mensal para Diário</t>
  </si>
  <si>
    <t>De Anual para Mensal</t>
  </si>
  <si>
    <t>Valor Presente</t>
  </si>
  <si>
    <t>Valor Futuro</t>
  </si>
  <si>
    <t>Matemática Financeira - Juros Compostos</t>
  </si>
  <si>
    <t>De Diário para Mensal</t>
  </si>
  <si>
    <t>Meses</t>
  </si>
  <si>
    <t>Evolução sobre Juros Compostos (Em Meses)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</si>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</sst>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7" formatCode="0.0000"/>
    <numFmt numFmtId="168" formatCode="0.000"/>
    <numFmt numFmtId="173" formatCode="0.00000"/>
    <numFmt numFmtId="175" formatCode="_-[$R$-416]\ * #,##0.00_-;\-[$R$-416]\ * #,##0.00_-;_-[$R$-416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9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164" fontId="16" fillId="33" borderId="12" xfId="43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10" fontId="0" fillId="33" borderId="12" xfId="42" applyNumberFormat="1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164" fontId="0" fillId="33" borderId="13" xfId="43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10" fontId="16" fillId="33" borderId="19" xfId="42" applyNumberFormat="1" applyFont="1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10" fontId="0" fillId="33" borderId="14" xfId="0" applyNumberForma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10" fontId="16" fillId="33" borderId="14" xfId="42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10" fontId="16" fillId="33" borderId="10" xfId="42" applyNumberFormat="1" applyFont="1" applyFill="1" applyBorder="1" applyAlignment="1">
      <alignment horizontal="center" vertical="center"/>
    </xf>
    <xf numFmtId="10" fontId="0" fillId="33" borderId="14" xfId="42" applyNumberFormat="1" applyFont="1" applyFill="1" applyBorder="1" applyAlignment="1">
      <alignment horizontal="center" vertical="center"/>
    </xf>
    <xf numFmtId="10" fontId="16" fillId="33" borderId="12" xfId="42" applyNumberFormat="1" applyFont="1" applyFill="1" applyBorder="1" applyAlignment="1">
      <alignment horizontal="center" vertical="center"/>
    </xf>
    <xf numFmtId="175" fontId="0" fillId="33" borderId="13" xfId="43" applyNumberFormat="1" applyFont="1" applyFill="1" applyBorder="1" applyAlignment="1">
      <alignment horizontal="center" vertical="center"/>
    </xf>
    <xf numFmtId="175" fontId="0" fillId="33" borderId="14" xfId="0" applyNumberFormat="1" applyFill="1" applyBorder="1" applyAlignment="1">
      <alignment horizontal="center" vertical="center"/>
    </xf>
    <xf numFmtId="10" fontId="0" fillId="33" borderId="10" xfId="42" applyNumberFormat="1" applyFont="1" applyFill="1" applyBorder="1" applyAlignment="1">
      <alignment horizontal="center" vertical="center"/>
    </xf>
    <xf numFmtId="0" fontId="23" fillId="33" borderId="0" xfId="0" applyFont="1" applyFill="1"/>
    <xf numFmtId="0" fontId="19" fillId="33" borderId="0" xfId="0" applyFont="1" applyFill="1" applyBorder="1"/>
    <xf numFmtId="0" fontId="20" fillId="33" borderId="0" xfId="0" applyFont="1" applyFill="1" applyBorder="1" applyAlignment="1">
      <alignment horizontal="center"/>
    </xf>
    <xf numFmtId="2" fontId="19" fillId="33" borderId="0" xfId="0" applyNumberFormat="1" applyFont="1" applyFill="1" applyBorder="1" applyAlignment="1" applyProtection="1">
      <alignment horizontal="center" vertical="center"/>
      <protection locked="0"/>
    </xf>
    <xf numFmtId="9" fontId="19" fillId="33" borderId="0" xfId="42" applyFont="1" applyFill="1" applyBorder="1" applyAlignment="1" applyProtection="1">
      <alignment horizontal="center" vertical="center"/>
      <protection locked="0"/>
    </xf>
    <xf numFmtId="9" fontId="19" fillId="33" borderId="0" xfId="42" applyFont="1" applyFill="1" applyBorder="1" applyAlignment="1">
      <alignment horizontal="center" vertical="center"/>
    </xf>
    <xf numFmtId="0" fontId="21" fillId="33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right" vertical="center"/>
    </xf>
    <xf numFmtId="0" fontId="22" fillId="33" borderId="0" xfId="0" applyFont="1" applyFill="1" applyBorder="1" applyAlignment="1">
      <alignment vertical="center"/>
    </xf>
    <xf numFmtId="2" fontId="19" fillId="33" borderId="0" xfId="0" applyNumberFormat="1" applyFont="1" applyFill="1" applyBorder="1" applyAlignment="1">
      <alignment horizontal="right" vertical="center"/>
    </xf>
    <xf numFmtId="0" fontId="19" fillId="33" borderId="0" xfId="0" applyFont="1" applyFill="1" applyBorder="1" applyAlignment="1" applyProtection="1">
      <alignment horizontal="center" vertical="center"/>
      <protection locked="0"/>
    </xf>
    <xf numFmtId="0" fontId="22" fillId="33" borderId="0" xfId="0" applyFont="1" applyFill="1" applyBorder="1" applyAlignment="1"/>
    <xf numFmtId="167" fontId="19" fillId="33" borderId="0" xfId="0" applyNumberFormat="1" applyFont="1" applyFill="1" applyBorder="1" applyAlignment="1">
      <alignment horizontal="right" vertical="center"/>
    </xf>
    <xf numFmtId="173" fontId="19" fillId="33" borderId="0" xfId="0" applyNumberFormat="1" applyFont="1" applyFill="1" applyBorder="1" applyAlignment="1">
      <alignment horizontal="right"/>
    </xf>
    <xf numFmtId="168" fontId="19" fillId="33" borderId="0" xfId="0" applyNumberFormat="1" applyFont="1" applyFill="1" applyBorder="1" applyAlignment="1">
      <alignment horizontal="right"/>
    </xf>
    <xf numFmtId="0" fontId="19" fillId="33" borderId="0" xfId="0" applyFont="1" applyFill="1"/>
    <xf numFmtId="0" fontId="25" fillId="33" borderId="0" xfId="0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vertical="center"/>
    </xf>
    <xf numFmtId="0" fontId="24" fillId="33" borderId="0" xfId="0" applyFont="1" applyFill="1" applyBorder="1" applyAlignment="1">
      <alignment horizontal="center" vertical="center"/>
    </xf>
    <xf numFmtId="175" fontId="19" fillId="33" borderId="0" xfId="0" applyNumberFormat="1" applyFont="1" applyFill="1" applyBorder="1" applyAlignment="1">
      <alignment horizontal="center" vertical="center"/>
    </xf>
    <xf numFmtId="1" fontId="16" fillId="33" borderId="12" xfId="43" applyNumberFormat="1" applyFont="1" applyFill="1" applyBorder="1" applyAlignment="1">
      <alignment horizontal="center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Moeda" xfId="43" builtinId="4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Planilha1!$N$27</c:f>
              <c:strCache>
                <c:ptCount val="1"/>
                <c:pt idx="0">
                  <c:v>Valor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Planilha1!$M$28:$M$63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Planilha1!$N$28:$N$63</c:f>
              <c:numCache>
                <c:formatCode>_-[$R$-416]\ * #,##0.00_-;\-[$R$-416]\ * #,##0.00_-;_-[$R$-416]\ * "-"??_-;_-@_-</c:formatCode>
                <c:ptCount val="36"/>
                <c:pt idx="0">
                  <c:v>1077.7832720706285</c:v>
                </c:pt>
                <c:pt idx="1">
                  <c:v>1161.6167815552708</c:v>
                </c:pt>
                <c:pt idx="2">
                  <c:v>1251.9711357167923</c:v>
                </c:pt>
                <c:pt idx="3">
                  <c:v>1349.3535471908256</c:v>
                </c:pt>
                <c:pt idx="4">
                  <c:v>1454.3106812714375</c:v>
                </c:pt>
                <c:pt idx="5">
                  <c:v>1567.431724667995</c:v>
                </c:pt>
                <c:pt idx="6">
                  <c:v>1689.3516929599803</c:v>
                </c:pt>
                <c:pt idx="7">
                  <c:v>1820.7549953164635</c:v>
                </c:pt>
                <c:pt idx="8">
                  <c:v>1962.37927649112</c:v>
                </c:pt>
                <c:pt idx="9">
                  <c:v>2115.0195576601923</c:v>
                </c:pt>
                <c:pt idx="10">
                  <c:v>2279.5326993483759</c:v>
                </c:pt>
                <c:pt idx="11">
                  <c:v>2456.8422114956848</c:v>
                </c:pt>
                <c:pt idx="12">
                  <c:v>2647.9434376670588</c:v>
                </c:pt>
                <c:pt idx="13">
                  <c:v>2853.9091425067513</c:v>
                </c:pt>
                <c:pt idx="14">
                  <c:v>3075.8955338032088</c:v>
                </c:pt>
                <c:pt idx="15">
                  <c:v>3315.1487529698547</c:v>
                </c:pt>
                <c:pt idx="16">
                  <c:v>3573.0118703767139</c:v>
                </c:pt>
                <c:pt idx="17">
                  <c:v>3850.932424801812</c:v>
                </c:pt>
                <c:pt idx="18">
                  <c:v>4150.470549325777</c:v>
                </c:pt>
                <c:pt idx="19">
                  <c:v>4473.3077292851149</c:v>
                </c:pt>
                <c:pt idx="20">
                  <c:v>4821.2562414477452</c:v>
                </c:pt>
                <c:pt idx="21">
                  <c:v>5196.2693273984924</c:v>
                </c:pt>
                <c:pt idx="22">
                  <c:v>5600.4521582437919</c:v>
                </c:pt>
                <c:pt idx="23">
                  <c:v>6036.0736521870076</c:v>
                </c:pt>
                <c:pt idx="24">
                  <c:v>6505.579211313423</c:v>
                </c:pt>
                <c:pt idx="25">
                  <c:v>7011.6044490840404</c:v>
                </c:pt>
                <c:pt idx="26">
                  <c:v>7556.9899855987751</c:v>
                </c:pt>
                <c:pt idx="27">
                  <c:v>8144.7973936836197</c:v>
                </c:pt>
                <c:pt idx="28">
                  <c:v>8778.3263853166609</c:v>
                </c:pt>
                <c:pt idx="29">
                  <c:v>9461.1333348705248</c:v>
                </c:pt>
                <c:pt idx="30">
                  <c:v>10197.051243153252</c:v>
                </c:pt>
                <c:pt idx="31">
                  <c:v>10990.211254317583</c:v>
                </c:pt>
                <c:pt idx="32">
                  <c:v>11845.065846425852</c:v>
                </c:pt>
                <c:pt idx="33">
                  <c:v>12766.413825852904</c:v>
                </c:pt>
                <c:pt idx="34">
                  <c:v>13759.427265835457</c:v>
                </c:pt>
                <c:pt idx="35">
                  <c:v>14829.680540389962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F-4D44-8B08-956B4A87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85440"/>
        <c:axId val="1290708352"/>
      </c:scatterChart>
      <c:valAx>
        <c:axId val="1165385440"/>
        <c:scaling>
          <c:orientation val="minMax"/>
          <c:max val="3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708352"/>
        <c:crosses val="autoZero"/>
        <c:crossBetween val="midCat"/>
      </c:valAx>
      <c:valAx>
        <c:axId val="1290708352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3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8</xdr:row>
      <xdr:rowOff>95250</xdr:rowOff>
    </xdr:from>
    <xdr:to>
      <xdr:col>16</xdr:col>
      <xdr:colOff>228603</xdr:colOff>
      <xdr:row>20</xdr:row>
      <xdr:rowOff>57151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E6C61EC-228D-47F5-92DC-9FEABAB463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85" t="19714" r="17051" b="42436"/>
        <a:stretch/>
      </xdr:blipFill>
      <xdr:spPr>
        <a:xfrm>
          <a:off x="6543675" y="1619250"/>
          <a:ext cx="5619753" cy="2333626"/>
        </a:xfrm>
        <a:prstGeom prst="rect">
          <a:avLst/>
        </a:prstGeom>
      </xdr:spPr>
    </xdr:pic>
    <xdr:clientData/>
  </xdr:twoCellAnchor>
  <xdr:twoCellAnchor>
    <xdr:from>
      <xdr:col>2</xdr:col>
      <xdr:colOff>828676</xdr:colOff>
      <xdr:row>27</xdr:row>
      <xdr:rowOff>47625</xdr:rowOff>
    </xdr:from>
    <xdr:to>
      <xdr:col>11</xdr:col>
      <xdr:colOff>295275</xdr:colOff>
      <xdr:row>47</xdr:row>
      <xdr:rowOff>95251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313EAD-1FB3-40AE-BB32-A410D70A3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ndro\Downloads\Matem&#225;tica%20Financeira%20II%20-%20Gr&#225;ficos%20Juros%20Simples%20e%20Juros%20Compo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mática Financeira II"/>
    </sheetNames>
    <sheetDataSet>
      <sheetData sheetId="0">
        <row r="4">
          <cell r="K4">
            <v>1</v>
          </cell>
          <cell r="L4">
            <v>107</v>
          </cell>
          <cell r="M4">
            <v>107</v>
          </cell>
        </row>
        <row r="5">
          <cell r="K5">
            <v>2</v>
          </cell>
          <cell r="L5">
            <v>114</v>
          </cell>
          <cell r="M5">
            <v>114.49000000000001</v>
          </cell>
        </row>
        <row r="6">
          <cell r="K6">
            <v>3</v>
          </cell>
          <cell r="L6">
            <v>121</v>
          </cell>
          <cell r="M6">
            <v>122.50430000000001</v>
          </cell>
        </row>
        <row r="7">
          <cell r="K7">
            <v>4</v>
          </cell>
          <cell r="L7">
            <v>128</v>
          </cell>
          <cell r="M7">
            <v>131.079601</v>
          </cell>
        </row>
        <row r="8">
          <cell r="K8">
            <v>5</v>
          </cell>
          <cell r="L8">
            <v>135</v>
          </cell>
          <cell r="M8">
            <v>140.25517307000001</v>
          </cell>
        </row>
        <row r="9">
          <cell r="K9">
            <v>6</v>
          </cell>
          <cell r="L9">
            <v>142</v>
          </cell>
          <cell r="M9">
            <v>150.07303518489999</v>
          </cell>
        </row>
        <row r="10">
          <cell r="K10">
            <v>7</v>
          </cell>
          <cell r="L10">
            <v>149</v>
          </cell>
          <cell r="M10">
            <v>160.57814764784302</v>
          </cell>
        </row>
        <row r="11">
          <cell r="K11">
            <v>8</v>
          </cell>
          <cell r="L11">
            <v>156</v>
          </cell>
          <cell r="M11">
            <v>171.81861798319201</v>
          </cell>
        </row>
        <row r="12">
          <cell r="K12">
            <v>9</v>
          </cell>
          <cell r="L12">
            <v>163</v>
          </cell>
          <cell r="M12">
            <v>183.84592124201549</v>
          </cell>
        </row>
        <row r="13">
          <cell r="K13">
            <v>10</v>
          </cell>
          <cell r="L13">
            <v>170</v>
          </cell>
          <cell r="M13">
            <v>196.71513572895657</v>
          </cell>
        </row>
        <row r="14">
          <cell r="K14">
            <v>11</v>
          </cell>
          <cell r="L14">
            <v>177</v>
          </cell>
          <cell r="M14">
            <v>210.48519522998356</v>
          </cell>
        </row>
        <row r="15">
          <cell r="K15">
            <v>12</v>
          </cell>
          <cell r="L15">
            <v>184</v>
          </cell>
          <cell r="M15">
            <v>225.21915889608235</v>
          </cell>
        </row>
        <row r="16">
          <cell r="K16">
            <v>13</v>
          </cell>
          <cell r="L16">
            <v>191</v>
          </cell>
          <cell r="M16">
            <v>240.98450001880815</v>
          </cell>
        </row>
        <row r="17">
          <cell r="K17">
            <v>14</v>
          </cell>
          <cell r="L17">
            <v>198</v>
          </cell>
          <cell r="M17">
            <v>257.85341502012471</v>
          </cell>
        </row>
        <row r="18">
          <cell r="K18">
            <v>15</v>
          </cell>
          <cell r="L18">
            <v>205</v>
          </cell>
          <cell r="M18">
            <v>275.90315407153344</v>
          </cell>
        </row>
        <row r="19">
          <cell r="K19">
            <v>16</v>
          </cell>
          <cell r="L19">
            <v>212</v>
          </cell>
          <cell r="M19">
            <v>295.21637485654077</v>
          </cell>
        </row>
        <row r="20">
          <cell r="K20">
            <v>17</v>
          </cell>
          <cell r="L20">
            <v>219</v>
          </cell>
          <cell r="M20">
            <v>315.8815210964986</v>
          </cell>
        </row>
        <row r="21">
          <cell r="K21">
            <v>18</v>
          </cell>
          <cell r="L21">
            <v>226</v>
          </cell>
          <cell r="M21">
            <v>337.99322757325353</v>
          </cell>
        </row>
        <row r="22">
          <cell r="K22">
            <v>19</v>
          </cell>
          <cell r="L22">
            <v>233.00000000000003</v>
          </cell>
          <cell r="M22">
            <v>361.65275350338129</v>
          </cell>
        </row>
        <row r="23">
          <cell r="K23">
            <v>20</v>
          </cell>
          <cell r="L23">
            <v>240.00000000000003</v>
          </cell>
          <cell r="M23">
            <v>386.96844624861797</v>
          </cell>
        </row>
        <row r="24">
          <cell r="K24">
            <v>21</v>
          </cell>
          <cell r="L24">
            <v>247.00000000000003</v>
          </cell>
          <cell r="M24">
            <v>414.05623748602125</v>
          </cell>
        </row>
        <row r="25">
          <cell r="K25">
            <v>22</v>
          </cell>
          <cell r="L25">
            <v>254.00000000000003</v>
          </cell>
          <cell r="M25">
            <v>443.0401741100427</v>
          </cell>
        </row>
        <row r="26">
          <cell r="K26">
            <v>23</v>
          </cell>
          <cell r="L26">
            <v>261</v>
          </cell>
          <cell r="M26">
            <v>474.05298629774569</v>
          </cell>
        </row>
        <row r="27">
          <cell r="K27">
            <v>24</v>
          </cell>
          <cell r="L27">
            <v>268</v>
          </cell>
          <cell r="M27">
            <v>507.23669533858794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63"/>
  <sheetViews>
    <sheetView tabSelected="1" topLeftCell="B1" workbookViewId="0">
      <selection activeCell="G3" sqref="G3"/>
    </sheetView>
  </sheetViews>
  <sheetFormatPr defaultRowHeight="15" x14ac:dyDescent="0.25"/>
  <cols>
    <col min="1" max="2" width="9.140625" style="1"/>
    <col min="3" max="3" width="14.28515625" style="1" bestFit="1" customWidth="1"/>
    <col min="4" max="4" width="10.5703125" style="1" bestFit="1" customWidth="1"/>
    <col min="5" max="5" width="9.140625" style="1"/>
    <col min="6" max="6" width="20.5703125" style="1" bestFit="1" customWidth="1"/>
    <col min="7" max="7" width="9.140625" style="1" bestFit="1" customWidth="1"/>
    <col min="8" max="8" width="5" style="1" bestFit="1" customWidth="1"/>
    <col min="9" max="13" width="9.140625" style="1"/>
    <col min="14" max="14" width="16.85546875" style="1" bestFit="1" customWidth="1"/>
    <col min="15" max="16384" width="9.140625" style="1"/>
  </cols>
  <sheetData>
    <row r="1" spans="3:17" ht="15.75" thickBot="1" x14ac:dyDescent="0.3"/>
    <row r="2" spans="3:17" ht="15.75" thickBot="1" x14ac:dyDescent="0.3">
      <c r="C2" s="3" t="s">
        <v>7</v>
      </c>
      <c r="D2" s="4">
        <f>D3*(1+D4)^D5</f>
        <v>1025.2831332277851</v>
      </c>
      <c r="E2" s="5"/>
      <c r="F2" s="6" t="s">
        <v>2</v>
      </c>
      <c r="G2" s="7">
        <v>2.5000000000000001E-3</v>
      </c>
      <c r="I2" s="2" t="s">
        <v>8</v>
      </c>
      <c r="J2" s="2"/>
      <c r="K2" s="2"/>
      <c r="L2" s="2"/>
      <c r="M2" s="2"/>
      <c r="N2" s="2"/>
      <c r="O2" s="2"/>
      <c r="P2" s="2"/>
      <c r="Q2" s="2"/>
    </row>
    <row r="3" spans="3:17" ht="15.75" thickTop="1" x14ac:dyDescent="0.25">
      <c r="C3" s="8" t="s">
        <v>6</v>
      </c>
      <c r="D3" s="9">
        <v>1000</v>
      </c>
      <c r="E3" s="5"/>
      <c r="F3" s="10" t="s">
        <v>9</v>
      </c>
      <c r="G3" s="11">
        <f>POWER(1 + G2, 30) - 1</f>
        <v>7.7783272070628628E-2</v>
      </c>
      <c r="I3" s="2"/>
      <c r="J3" s="2"/>
      <c r="K3" s="2"/>
      <c r="L3" s="2"/>
      <c r="M3" s="2"/>
      <c r="N3" s="2"/>
      <c r="O3" s="2"/>
      <c r="P3" s="2"/>
      <c r="Q3" s="2"/>
    </row>
    <row r="4" spans="3:17" x14ac:dyDescent="0.25">
      <c r="C4" s="12" t="s">
        <v>1</v>
      </c>
      <c r="D4" s="13">
        <v>2.5000000000000001E-3</v>
      </c>
      <c r="E4" s="5"/>
      <c r="F4" s="14" t="s">
        <v>3</v>
      </c>
      <c r="G4" s="15">
        <f>POWER(1 + G3, 12) - 1</f>
        <v>1.4568422114956849</v>
      </c>
      <c r="I4" s="2"/>
      <c r="J4" s="2"/>
      <c r="K4" s="2"/>
      <c r="L4" s="2"/>
      <c r="M4" s="2"/>
      <c r="N4" s="2"/>
      <c r="O4" s="2"/>
      <c r="P4" s="2"/>
      <c r="Q4" s="2"/>
    </row>
    <row r="5" spans="3:17" ht="15.75" thickBot="1" x14ac:dyDescent="0.3">
      <c r="C5" s="16" t="s">
        <v>0</v>
      </c>
      <c r="D5" s="17">
        <v>10</v>
      </c>
      <c r="E5" s="5"/>
      <c r="F5" s="14" t="s">
        <v>4</v>
      </c>
      <c r="G5" s="15">
        <f>POWER(1 +G3, 1/30) - 1</f>
        <v>2.4999999999999467E-3</v>
      </c>
      <c r="I5" s="2"/>
      <c r="J5" s="2"/>
      <c r="K5" s="2"/>
      <c r="L5" s="2"/>
      <c r="M5" s="2"/>
      <c r="N5" s="2"/>
      <c r="O5" s="2"/>
      <c r="P5" s="2"/>
      <c r="Q5" s="2"/>
    </row>
    <row r="6" spans="3:17" ht="15.75" thickBot="1" x14ac:dyDescent="0.3">
      <c r="C6" s="5"/>
      <c r="D6" s="5"/>
      <c r="E6" s="5"/>
      <c r="F6" s="18" t="s">
        <v>5</v>
      </c>
      <c r="G6" s="19">
        <f>POWER(1 +G4, 1/12) - 1</f>
        <v>7.7783272070628628E-2</v>
      </c>
      <c r="I6" s="2"/>
      <c r="J6" s="2"/>
      <c r="K6" s="2"/>
      <c r="L6" s="2"/>
      <c r="M6" s="2"/>
      <c r="N6" s="2"/>
      <c r="O6" s="2"/>
      <c r="P6" s="2"/>
      <c r="Q6" s="2"/>
    </row>
    <row r="7" spans="3:17" ht="15.75" thickBot="1" x14ac:dyDescent="0.3">
      <c r="C7" s="3" t="s">
        <v>6</v>
      </c>
      <c r="D7" s="4">
        <f>D8/(1+D9)^D10</f>
        <v>100.00164508433507</v>
      </c>
      <c r="E7" s="5"/>
      <c r="F7" s="5"/>
      <c r="G7" s="5"/>
      <c r="I7" s="2"/>
      <c r="J7" s="2"/>
      <c r="K7" s="2"/>
      <c r="L7" s="2"/>
      <c r="M7" s="2"/>
      <c r="N7" s="2"/>
      <c r="O7" s="2"/>
      <c r="P7" s="2"/>
      <c r="Q7" s="2"/>
    </row>
    <row r="8" spans="3:17" ht="15.75" thickTop="1" x14ac:dyDescent="0.25">
      <c r="C8" s="8" t="s">
        <v>7</v>
      </c>
      <c r="D8" s="9">
        <v>102.53</v>
      </c>
      <c r="E8" s="5"/>
      <c r="F8" s="5"/>
      <c r="G8" s="5"/>
    </row>
    <row r="9" spans="3:17" x14ac:dyDescent="0.25">
      <c r="C9" s="12" t="s">
        <v>1</v>
      </c>
      <c r="D9" s="20">
        <v>2.5000000000000001E-3</v>
      </c>
      <c r="E9" s="5"/>
      <c r="F9" s="5"/>
      <c r="G9" s="5"/>
    </row>
    <row r="10" spans="3:17" ht="15.75" thickBot="1" x14ac:dyDescent="0.3">
      <c r="C10" s="16" t="s">
        <v>0</v>
      </c>
      <c r="D10" s="17">
        <v>10</v>
      </c>
      <c r="E10" s="5"/>
      <c r="F10" s="5"/>
      <c r="G10" s="5"/>
    </row>
    <row r="11" spans="3:17" ht="15.75" thickBot="1" x14ac:dyDescent="0.3">
      <c r="C11" s="5"/>
      <c r="D11" s="5"/>
      <c r="E11" s="5"/>
      <c r="F11" s="5"/>
      <c r="G11" s="5"/>
    </row>
    <row r="12" spans="3:17" ht="15.75" thickBot="1" x14ac:dyDescent="0.3">
      <c r="C12" s="3" t="s">
        <v>1</v>
      </c>
      <c r="D12" s="21">
        <f>(D14/D13)^(1/D15)-1</f>
        <v>2.5016491848370848E-3</v>
      </c>
      <c r="E12" s="5"/>
      <c r="F12" s="5"/>
      <c r="G12" s="5"/>
    </row>
    <row r="13" spans="3:17" ht="15.75" thickTop="1" x14ac:dyDescent="0.25">
      <c r="C13" s="8" t="s">
        <v>6</v>
      </c>
      <c r="D13" s="22">
        <v>100</v>
      </c>
      <c r="E13" s="5"/>
      <c r="F13" s="5"/>
      <c r="G13" s="5"/>
    </row>
    <row r="14" spans="3:17" x14ac:dyDescent="0.25">
      <c r="C14" s="12" t="s">
        <v>7</v>
      </c>
      <c r="D14" s="23">
        <v>102.53</v>
      </c>
      <c r="E14" s="5"/>
      <c r="F14" s="5"/>
      <c r="G14" s="5"/>
    </row>
    <row r="15" spans="3:17" ht="15.75" thickBot="1" x14ac:dyDescent="0.3">
      <c r="C15" s="16" t="s">
        <v>0</v>
      </c>
      <c r="D15" s="17">
        <v>10</v>
      </c>
      <c r="E15" s="5"/>
      <c r="F15" s="5"/>
      <c r="G15" s="5"/>
    </row>
    <row r="16" spans="3:17" ht="15.75" thickBot="1" x14ac:dyDescent="0.3">
      <c r="C16" s="5"/>
      <c r="D16" s="5"/>
      <c r="E16" s="5"/>
      <c r="F16" s="5"/>
      <c r="G16" s="5"/>
    </row>
    <row r="17" spans="3:15" ht="15.75" thickBot="1" x14ac:dyDescent="0.3">
      <c r="C17" s="3" t="s">
        <v>0</v>
      </c>
      <c r="D17" s="47">
        <f>LOG(D19/D18,10)/LOG(1+D20,10)</f>
        <v>10.00658850514592</v>
      </c>
      <c r="E17" s="5"/>
      <c r="F17" s="5"/>
      <c r="G17" s="5"/>
    </row>
    <row r="18" spans="3:15" ht="15.75" thickTop="1" x14ac:dyDescent="0.25">
      <c r="C18" s="8" t="s">
        <v>6</v>
      </c>
      <c r="D18" s="9">
        <v>100</v>
      </c>
      <c r="E18" s="5"/>
      <c r="F18" s="5"/>
      <c r="G18" s="5"/>
    </row>
    <row r="19" spans="3:15" x14ac:dyDescent="0.25">
      <c r="C19" s="12" t="s">
        <v>7</v>
      </c>
      <c r="D19" s="23">
        <v>102.53</v>
      </c>
      <c r="E19" s="5"/>
      <c r="F19" s="5"/>
      <c r="G19" s="5"/>
    </row>
    <row r="20" spans="3:15" ht="15.75" thickBot="1" x14ac:dyDescent="0.3">
      <c r="C20" s="16" t="s">
        <v>1</v>
      </c>
      <c r="D20" s="24">
        <v>2.5000000000000001E-3</v>
      </c>
      <c r="E20" s="5"/>
      <c r="F20" s="5"/>
      <c r="G20" s="5"/>
    </row>
    <row r="26" spans="3:15" ht="18.75" x14ac:dyDescent="0.3">
      <c r="C26" s="26"/>
      <c r="D26" s="45" t="s">
        <v>11</v>
      </c>
      <c r="E26" s="45"/>
      <c r="F26" s="45"/>
      <c r="G26" s="45"/>
      <c r="H26" s="45"/>
      <c r="I26" s="45"/>
      <c r="J26" s="45"/>
      <c r="K26" s="45"/>
      <c r="L26" s="45"/>
      <c r="M26" s="45"/>
      <c r="N26" s="27"/>
      <c r="O26" s="27"/>
    </row>
    <row r="27" spans="3:15" x14ac:dyDescent="0.25">
      <c r="C27" s="26"/>
      <c r="D27" s="44"/>
      <c r="E27" s="29"/>
      <c r="F27" s="28"/>
      <c r="G27" s="26"/>
      <c r="J27" s="30"/>
      <c r="K27" s="31"/>
      <c r="L27" s="26"/>
      <c r="M27" s="43" t="s">
        <v>10</v>
      </c>
      <c r="N27" s="43" t="s">
        <v>12</v>
      </c>
    </row>
    <row r="28" spans="3:15" x14ac:dyDescent="0.25">
      <c r="C28" s="26"/>
      <c r="D28" s="32"/>
      <c r="E28" s="32"/>
      <c r="F28" s="30"/>
      <c r="G28" s="33"/>
      <c r="H28" s="32"/>
      <c r="I28" s="32"/>
      <c r="J28" s="30"/>
      <c r="K28" s="31"/>
      <c r="L28" s="26"/>
      <c r="M28" s="33">
        <f>IF($G$3&lt;=0,"",IF($D$3&lt;=0,"",IF($D$3="","",IF($G$3="","",1))))</f>
        <v>1</v>
      </c>
      <c r="N28" s="46">
        <f>IF($M$28="","",IF($D$3="","",IF($G$3="","",$D$3*(1+$G$3)^M28)))</f>
        <v>1077.7832720706285</v>
      </c>
      <c r="O28" s="25"/>
    </row>
    <row r="29" spans="3:15" x14ac:dyDescent="0.25">
      <c r="C29" s="26"/>
      <c r="D29" s="26"/>
      <c r="E29" s="26"/>
      <c r="F29" s="26"/>
      <c r="G29" s="26"/>
      <c r="H29" s="26"/>
      <c r="I29" s="34"/>
      <c r="J29" s="34"/>
      <c r="K29" s="31"/>
      <c r="L29" s="26"/>
      <c r="M29" s="33">
        <f>IF($G$3&lt;=0,"",IF($D$3&lt;=0,"",IF($D$3="","",IF($G$3="","",M28+1))))</f>
        <v>2</v>
      </c>
      <c r="N29" s="46">
        <f t="shared" ref="N29:N63" si="0">IF($M$28="","",IF($D$3="","",IF($G$3="","",$D$3*(1+$G$3)^M29)))</f>
        <v>1161.6167815552708</v>
      </c>
    </row>
    <row r="30" spans="3:15" ht="15.75" x14ac:dyDescent="0.25">
      <c r="C30" s="26"/>
      <c r="D30" s="35"/>
      <c r="E30" s="35"/>
      <c r="F30" s="35"/>
      <c r="G30" s="35"/>
      <c r="H30" s="35"/>
      <c r="I30" s="35"/>
      <c r="J30" s="35"/>
      <c r="K30" s="35"/>
      <c r="L30" s="26"/>
      <c r="M30" s="33">
        <f t="shared" ref="M30:M63" si="1">IF($G$3&lt;=0,"",IF($D$3&lt;=0,"",IF($D$3="","",IF($G$3="","",M29+1))))</f>
        <v>3</v>
      </c>
      <c r="N30" s="46">
        <f t="shared" si="0"/>
        <v>1251.9711357167923</v>
      </c>
    </row>
    <row r="31" spans="3:15" x14ac:dyDescent="0.25">
      <c r="C31" s="26"/>
      <c r="D31" s="26"/>
      <c r="E31" s="26"/>
      <c r="F31" s="26"/>
      <c r="G31" s="26"/>
      <c r="H31" s="26"/>
      <c r="I31" s="34"/>
      <c r="J31" s="36"/>
      <c r="K31" s="31"/>
      <c r="L31" s="26"/>
      <c r="M31" s="33">
        <f t="shared" si="1"/>
        <v>4</v>
      </c>
      <c r="N31" s="46">
        <f t="shared" si="0"/>
        <v>1349.3535471908256</v>
      </c>
    </row>
    <row r="32" spans="3:15" x14ac:dyDescent="0.25">
      <c r="C32" s="26"/>
      <c r="D32" s="33"/>
      <c r="E32" s="33"/>
      <c r="F32" s="33"/>
      <c r="G32" s="33"/>
      <c r="H32" s="26"/>
      <c r="I32" s="34"/>
      <c r="J32" s="36"/>
      <c r="K32" s="31"/>
      <c r="L32" s="26"/>
      <c r="M32" s="33">
        <f t="shared" si="1"/>
        <v>5</v>
      </c>
      <c r="N32" s="46">
        <f t="shared" si="0"/>
        <v>1454.3106812714375</v>
      </c>
    </row>
    <row r="33" spans="3:14" x14ac:dyDescent="0.25">
      <c r="C33" s="26"/>
      <c r="D33" s="28"/>
      <c r="E33" s="28"/>
      <c r="F33" s="37"/>
      <c r="G33" s="37"/>
      <c r="H33" s="26"/>
      <c r="I33" s="34"/>
      <c r="J33" s="34"/>
      <c r="K33" s="31"/>
      <c r="L33" s="26"/>
      <c r="M33" s="33">
        <f t="shared" si="1"/>
        <v>6</v>
      </c>
      <c r="N33" s="46">
        <f t="shared" si="0"/>
        <v>1567.431724667995</v>
      </c>
    </row>
    <row r="34" spans="3:14" x14ac:dyDescent="0.25">
      <c r="C34" s="26"/>
      <c r="D34" s="26"/>
      <c r="E34" s="26"/>
      <c r="F34" s="26"/>
      <c r="G34" s="26"/>
      <c r="H34" s="26"/>
      <c r="I34" s="34"/>
      <c r="J34" s="34"/>
      <c r="K34" s="31"/>
      <c r="L34" s="26"/>
      <c r="M34" s="33">
        <f t="shared" si="1"/>
        <v>7</v>
      </c>
      <c r="N34" s="46">
        <f t="shared" si="0"/>
        <v>1689.3516929599803</v>
      </c>
    </row>
    <row r="35" spans="3:14" x14ac:dyDescent="0.2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33">
        <f t="shared" si="1"/>
        <v>8</v>
      </c>
      <c r="N35" s="46">
        <f t="shared" si="0"/>
        <v>1820.7549953164635</v>
      </c>
    </row>
    <row r="36" spans="3:14" x14ac:dyDescent="0.2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33">
        <f t="shared" si="1"/>
        <v>9</v>
      </c>
      <c r="N36" s="46">
        <f t="shared" si="0"/>
        <v>1962.37927649112</v>
      </c>
    </row>
    <row r="37" spans="3:14" ht="15.75" x14ac:dyDescent="0.25">
      <c r="C37" s="26"/>
      <c r="D37" s="38"/>
      <c r="E37" s="38"/>
      <c r="F37" s="38"/>
      <c r="G37" s="38"/>
      <c r="H37" s="38"/>
      <c r="I37" s="38"/>
      <c r="J37" s="38"/>
      <c r="K37" s="26"/>
      <c r="L37" s="26"/>
      <c r="M37" s="33">
        <f t="shared" si="1"/>
        <v>10</v>
      </c>
      <c r="N37" s="46">
        <f t="shared" si="0"/>
        <v>2115.0195576601923</v>
      </c>
    </row>
    <row r="38" spans="3:14" x14ac:dyDescent="0.25">
      <c r="C38" s="26"/>
      <c r="D38" s="33"/>
      <c r="E38" s="33"/>
      <c r="F38" s="33"/>
      <c r="G38" s="26"/>
      <c r="H38" s="26"/>
      <c r="I38" s="34"/>
      <c r="J38" s="39"/>
      <c r="K38" s="26"/>
      <c r="L38" s="26"/>
      <c r="M38" s="33">
        <f t="shared" si="1"/>
        <v>11</v>
      </c>
      <c r="N38" s="46">
        <f t="shared" si="0"/>
        <v>2279.5326993483759</v>
      </c>
    </row>
    <row r="39" spans="3:14" x14ac:dyDescent="0.25">
      <c r="C39" s="26"/>
      <c r="D39" s="33"/>
      <c r="E39" s="33"/>
      <c r="F39" s="33"/>
      <c r="G39" s="26"/>
      <c r="H39" s="26"/>
      <c r="I39" s="34"/>
      <c r="J39" s="40"/>
      <c r="K39" s="26"/>
      <c r="L39" s="26"/>
      <c r="M39" s="33">
        <f t="shared" si="1"/>
        <v>12</v>
      </c>
      <c r="N39" s="46">
        <f t="shared" si="0"/>
        <v>2456.8422114956848</v>
      </c>
    </row>
    <row r="40" spans="3:14" x14ac:dyDescent="0.25">
      <c r="C40" s="26"/>
      <c r="D40" s="37"/>
      <c r="E40" s="37"/>
      <c r="F40" s="37"/>
      <c r="G40" s="26"/>
      <c r="H40" s="26"/>
      <c r="I40" s="34"/>
      <c r="J40" s="41"/>
      <c r="K40" s="26"/>
      <c r="L40" s="26"/>
      <c r="M40" s="33">
        <f t="shared" si="1"/>
        <v>13</v>
      </c>
      <c r="N40" s="46">
        <f t="shared" si="0"/>
        <v>2647.9434376670588</v>
      </c>
    </row>
    <row r="41" spans="3:14" x14ac:dyDescent="0.2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33">
        <f t="shared" si="1"/>
        <v>14</v>
      </c>
      <c r="N41" s="46">
        <f t="shared" si="0"/>
        <v>2853.9091425067513</v>
      </c>
    </row>
    <row r="42" spans="3:14" x14ac:dyDescent="0.2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33">
        <f t="shared" si="1"/>
        <v>15</v>
      </c>
      <c r="N42" s="46">
        <f t="shared" si="0"/>
        <v>3075.8955338032088</v>
      </c>
    </row>
    <row r="43" spans="3:14" x14ac:dyDescent="0.2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33">
        <f t="shared" si="1"/>
        <v>16</v>
      </c>
      <c r="N43" s="46">
        <f t="shared" si="0"/>
        <v>3315.1487529698547</v>
      </c>
    </row>
    <row r="44" spans="3:14" x14ac:dyDescent="0.2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33">
        <f t="shared" si="1"/>
        <v>17</v>
      </c>
      <c r="N44" s="46">
        <f t="shared" si="0"/>
        <v>3573.0118703767139</v>
      </c>
    </row>
    <row r="45" spans="3:14" x14ac:dyDescent="0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33">
        <f t="shared" si="1"/>
        <v>18</v>
      </c>
      <c r="N45" s="46">
        <f t="shared" si="0"/>
        <v>3850.932424801812</v>
      </c>
    </row>
    <row r="46" spans="3:14" x14ac:dyDescent="0.2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33">
        <f t="shared" si="1"/>
        <v>19</v>
      </c>
      <c r="N46" s="46">
        <f t="shared" si="0"/>
        <v>4150.470549325777</v>
      </c>
    </row>
    <row r="47" spans="3:14" x14ac:dyDescent="0.2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33">
        <f t="shared" si="1"/>
        <v>20</v>
      </c>
      <c r="N47" s="46">
        <f t="shared" si="0"/>
        <v>4473.3077292851149</v>
      </c>
    </row>
    <row r="48" spans="3:14" x14ac:dyDescent="0.2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3">
        <f t="shared" si="1"/>
        <v>21</v>
      </c>
      <c r="N48" s="46">
        <f t="shared" si="0"/>
        <v>4821.2562414477452</v>
      </c>
    </row>
    <row r="49" spans="3:14" x14ac:dyDescent="0.2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3">
        <f t="shared" si="1"/>
        <v>22</v>
      </c>
      <c r="N49" s="46">
        <f t="shared" si="0"/>
        <v>5196.2693273984924</v>
      </c>
    </row>
    <row r="50" spans="3:14" x14ac:dyDescent="0.2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3">
        <f t="shared" si="1"/>
        <v>23</v>
      </c>
      <c r="N50" s="46">
        <f t="shared" si="0"/>
        <v>5600.4521582437919</v>
      </c>
    </row>
    <row r="51" spans="3:14" x14ac:dyDescent="0.2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3">
        <f t="shared" si="1"/>
        <v>24</v>
      </c>
      <c r="N51" s="46">
        <f t="shared" si="0"/>
        <v>6036.0736521870076</v>
      </c>
    </row>
    <row r="52" spans="3:14" x14ac:dyDescent="0.25"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33">
        <f t="shared" si="1"/>
        <v>25</v>
      </c>
      <c r="N52" s="46">
        <f t="shared" si="0"/>
        <v>6505.579211313423</v>
      </c>
    </row>
    <row r="53" spans="3:14" x14ac:dyDescent="0.25">
      <c r="M53" s="33">
        <f t="shared" si="1"/>
        <v>26</v>
      </c>
      <c r="N53" s="46">
        <f t="shared" si="0"/>
        <v>7011.6044490840404</v>
      </c>
    </row>
    <row r="54" spans="3:14" x14ac:dyDescent="0.25">
      <c r="M54" s="33">
        <f t="shared" si="1"/>
        <v>27</v>
      </c>
      <c r="N54" s="46">
        <f t="shared" si="0"/>
        <v>7556.9899855987751</v>
      </c>
    </row>
    <row r="55" spans="3:14" x14ac:dyDescent="0.25">
      <c r="M55" s="33">
        <f t="shared" si="1"/>
        <v>28</v>
      </c>
      <c r="N55" s="46">
        <f t="shared" si="0"/>
        <v>8144.7973936836197</v>
      </c>
    </row>
    <row r="56" spans="3:14" x14ac:dyDescent="0.25">
      <c r="M56" s="33">
        <f t="shared" si="1"/>
        <v>29</v>
      </c>
      <c r="N56" s="46">
        <f t="shared" si="0"/>
        <v>8778.3263853166609</v>
      </c>
    </row>
    <row r="57" spans="3:14" x14ac:dyDescent="0.25">
      <c r="M57" s="33">
        <f t="shared" si="1"/>
        <v>30</v>
      </c>
      <c r="N57" s="46">
        <f t="shared" si="0"/>
        <v>9461.1333348705248</v>
      </c>
    </row>
    <row r="58" spans="3:14" x14ac:dyDescent="0.25">
      <c r="M58" s="33">
        <f t="shared" si="1"/>
        <v>31</v>
      </c>
      <c r="N58" s="46">
        <f t="shared" si="0"/>
        <v>10197.051243153252</v>
      </c>
    </row>
    <row r="59" spans="3:14" x14ac:dyDescent="0.25">
      <c r="M59" s="33">
        <f t="shared" si="1"/>
        <v>32</v>
      </c>
      <c r="N59" s="46">
        <f t="shared" si="0"/>
        <v>10990.211254317583</v>
      </c>
    </row>
    <row r="60" spans="3:14" x14ac:dyDescent="0.25">
      <c r="M60" s="33">
        <f t="shared" si="1"/>
        <v>33</v>
      </c>
      <c r="N60" s="46">
        <f t="shared" si="0"/>
        <v>11845.065846425852</v>
      </c>
    </row>
    <row r="61" spans="3:14" x14ac:dyDescent="0.25">
      <c r="M61" s="33">
        <f t="shared" si="1"/>
        <v>34</v>
      </c>
      <c r="N61" s="46">
        <f t="shared" si="0"/>
        <v>12766.413825852904</v>
      </c>
    </row>
    <row r="62" spans="3:14" x14ac:dyDescent="0.25">
      <c r="M62" s="33">
        <f t="shared" si="1"/>
        <v>35</v>
      </c>
      <c r="N62" s="46">
        <f t="shared" si="0"/>
        <v>13759.427265835457</v>
      </c>
    </row>
    <row r="63" spans="3:14" x14ac:dyDescent="0.25">
      <c r="M63" s="33">
        <f t="shared" si="1"/>
        <v>36</v>
      </c>
      <c r="N63" s="46">
        <f t="shared" si="0"/>
        <v>14829.680540389962</v>
      </c>
    </row>
  </sheetData>
  <mergeCells count="2">
    <mergeCell ref="I2:Q7"/>
    <mergeCell ref="D26:M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Guerra, Leandro IT</dc:creator>
  <cp:lastModifiedBy>Leandro Guerra</cp:lastModifiedBy>
  <dcterms:created xsi:type="dcterms:W3CDTF">2016-06-20T17:31:10Z</dcterms:created>
  <dcterms:modified xsi:type="dcterms:W3CDTF">2017-08-31T13:54:58Z</dcterms:modified>
</cp:coreProperties>
</file>