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database\"/>
    </mc:Choice>
  </mc:AlternateContent>
  <xr:revisionPtr revIDLastSave="0" documentId="13_ncr:1_{49BD7313-2B31-43CF-9CC8-6EA569CB154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oles" sheetId="3" r:id="rId1"/>
    <sheet name="cities" sheetId="4" r:id="rId2"/>
    <sheet name="users" sheetId="1" r:id="rId3"/>
    <sheet name="hotels" sheetId="2" r:id="rId4"/>
  </sheets>
  <calcPr calcId="191029"/>
  <extLst>
    <ext uri="GoogleSheetsCustomDataVersion2">
      <go:sheetsCustomData xmlns:go="http://customooxmlschemas.google.com/" r:id="rId6" roundtripDataChecksum="m9iXH2hKB2z4Ba/O/TmZNnuSXb1cc/MVMTnPLVgPTEc="/>
    </ext>
  </extLst>
</workbook>
</file>

<file path=xl/calcChain.xml><?xml version="1.0" encoding="utf-8"?>
<calcChain xmlns="http://schemas.openxmlformats.org/spreadsheetml/2006/main">
  <c r="A33" i="2" l="1"/>
  <c r="A41" i="2"/>
  <c r="I23" i="2"/>
  <c r="I23" i="1"/>
  <c r="A23" i="1"/>
  <c r="A24" i="1"/>
  <c r="A25" i="1"/>
  <c r="A26" i="1"/>
  <c r="A15" i="1"/>
  <c r="A16" i="1"/>
  <c r="A17" i="1"/>
  <c r="A18" i="1"/>
  <c r="A19" i="1"/>
  <c r="A20" i="1"/>
  <c r="A21" i="1"/>
  <c r="A22" i="1"/>
  <c r="I19" i="2"/>
  <c r="I20" i="2"/>
  <c r="I21" i="2"/>
  <c r="I22" i="2"/>
  <c r="A22" i="4"/>
  <c r="A28" i="3"/>
  <c r="A23" i="3"/>
  <c r="I15" i="2"/>
  <c r="A39" i="1"/>
  <c r="A30" i="1"/>
  <c r="A35" i="1"/>
  <c r="I25" i="2"/>
  <c r="I26" i="2"/>
  <c r="A25" i="2"/>
  <c r="A26" i="2"/>
  <c r="I19" i="1"/>
  <c r="A27" i="4"/>
  <c r="I16" i="4"/>
  <c r="I20" i="4"/>
  <c r="I19" i="4"/>
  <c r="I18" i="4"/>
  <c r="A18" i="4"/>
  <c r="I17" i="4"/>
  <c r="A17" i="4"/>
  <c r="A16" i="4"/>
  <c r="I15" i="4"/>
  <c r="A15" i="4"/>
  <c r="I14" i="4"/>
  <c r="A14" i="4"/>
  <c r="I13" i="4"/>
  <c r="I12" i="4"/>
  <c r="I17" i="3"/>
  <c r="I18" i="3"/>
  <c r="I19" i="3"/>
  <c r="I16" i="3"/>
  <c r="I15" i="3"/>
  <c r="A17" i="3"/>
  <c r="A18" i="3"/>
  <c r="A19" i="3"/>
  <c r="A16" i="3"/>
  <c r="I21" i="3"/>
  <c r="I20" i="3"/>
  <c r="A15" i="3"/>
  <c r="I14" i="3"/>
  <c r="A14" i="3"/>
  <c r="I13" i="3"/>
  <c r="I12" i="3"/>
  <c r="I31" i="2"/>
  <c r="I30" i="2"/>
  <c r="I29" i="2"/>
  <c r="A29" i="2"/>
  <c r="I28" i="2"/>
  <c r="A28" i="2"/>
  <c r="I27" i="2"/>
  <c r="A27" i="2"/>
  <c r="I24" i="2"/>
  <c r="A24" i="2"/>
  <c r="A22" i="2"/>
  <c r="A21" i="2"/>
  <c r="A19" i="2"/>
  <c r="I18" i="2"/>
  <c r="A18" i="2"/>
  <c r="I17" i="2"/>
  <c r="A17" i="2"/>
  <c r="I16" i="2"/>
  <c r="A16" i="2"/>
  <c r="I14" i="2"/>
  <c r="A14" i="2"/>
  <c r="I13" i="2"/>
  <c r="I12" i="2"/>
  <c r="I13" i="1"/>
  <c r="I15" i="1"/>
  <c r="I12" i="1"/>
  <c r="I28" i="1"/>
  <c r="I27" i="1"/>
  <c r="I26" i="1"/>
  <c r="I25" i="1"/>
  <c r="I24" i="1"/>
  <c r="I22" i="1"/>
  <c r="I21" i="1"/>
  <c r="I20" i="1"/>
  <c r="I18" i="1"/>
  <c r="I17" i="1"/>
  <c r="I16" i="1"/>
  <c r="I14" i="1"/>
  <c r="A14" i="1"/>
</calcChain>
</file>

<file path=xl/sharedStrings.xml><?xml version="1.0" encoding="utf-8"?>
<sst xmlns="http://schemas.openxmlformats.org/spreadsheetml/2006/main" count="322" uniqueCount="83">
  <si>
    <t>テーブル情報</t>
  </si>
  <si>
    <t>システム名</t>
  </si>
  <si>
    <t>作成者</t>
  </si>
  <si>
    <t>IDS 芹澤</t>
  </si>
  <si>
    <t>サブシステム名</t>
  </si>
  <si>
    <t>-</t>
  </si>
  <si>
    <t>作成日</t>
  </si>
  <si>
    <t>スキーマ名</t>
  </si>
  <si>
    <t>更新日</t>
  </si>
  <si>
    <t>論理テーブル名</t>
  </si>
  <si>
    <t>RDBMS</t>
  </si>
  <si>
    <t>物理テーブル名</t>
  </si>
  <si>
    <t>備考</t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</si>
  <si>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</si>
  <si>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</si>
  <si>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</si>
  <si>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</si>
  <si>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</si>
  <si>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</si>
  <si>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</si>
  <si>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ID</t>
  </si>
  <si>
    <t>id</t>
  </si>
  <si>
    <t>Yes</t>
  </si>
  <si>
    <t>AUTO_INCREMENT</t>
  </si>
  <si>
    <t>user_name</t>
  </si>
  <si>
    <t>varchar(255)</t>
  </si>
  <si>
    <t>password</t>
  </si>
  <si>
    <t>datetime</t>
  </si>
  <si>
    <t>1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</si>
  <si>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</si>
  <si>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</si>
  <si>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</si>
  <si>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</si>
  <si>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</si>
  <si>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</si>
  <si>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</si>
  <si>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</si>
  <si>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</si>
  <si>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</si>
  <si>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</si>
  <si>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</si>
  <si>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</si>
  <si>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2025/2/6</t>
  </si>
  <si>
    <t>first_name</t>
  </si>
  <si>
    <t>last_name</t>
  </si>
  <si>
    <t>email</t>
  </si>
  <si>
    <t>address</t>
  </si>
  <si>
    <t>role_id</t>
  </si>
  <si>
    <t>avatar</t>
  </si>
  <si>
    <t>created_at</t>
  </si>
  <si>
    <t>updated_at</t>
  </si>
  <si>
    <t>deleted_at</t>
  </si>
  <si>
    <t>Hotel Management</t>
  </si>
  <si>
    <t>MySQL</t>
  </si>
  <si>
    <t>users</t>
  </si>
  <si>
    <t>1:管理者</t>
  </si>
  <si>
    <t>bigint unsigned</t>
  </si>
  <si>
    <t>FOREIGN KEY</t>
  </si>
  <si>
    <t>user_id</t>
  </si>
  <si>
    <t>city_id</t>
  </si>
  <si>
    <t>hotels</t>
  </si>
  <si>
    <t>roles</t>
  </si>
  <si>
    <t>cities</t>
  </si>
  <si>
    <t>name</t>
  </si>
  <si>
    <t>description</t>
  </si>
  <si>
    <t>name_en</t>
  </si>
  <si>
    <t>name_jp</t>
  </si>
  <si>
    <t>telephone</t>
  </si>
  <si>
    <t>fax</t>
  </si>
  <si>
    <t>company_name</t>
  </si>
  <si>
    <t>tax_code</t>
  </si>
  <si>
    <t>address_1</t>
  </si>
  <si>
    <t>address_2</t>
  </si>
  <si>
    <t>owner_id</t>
  </si>
  <si>
    <t>smallint unsigned</t>
  </si>
  <si>
    <t>tinyint unsigned</t>
  </si>
  <si>
    <t>last_login_at</t>
  </si>
  <si>
    <t>hotel_code</t>
  </si>
  <si>
    <t>yes</t>
  </si>
  <si>
    <t>varchar(8:16)</t>
  </si>
  <si>
    <t>varchar(50)</t>
  </si>
  <si>
    <t>varchar(6)</t>
  </si>
  <si>
    <t>varchar(10:13)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</si>
</sst>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i/>
      <sz val="9"/>
      <color theme="1"/>
      <name val="Meiryo"/>
    </font>
    <font>
      <sz val="9"/>
      <color theme="1"/>
      <name val="Meiryo"/>
    </font>
    <font>
      <b/>
      <sz val="9"/>
      <color theme="1"/>
      <name val="Meiryo"/>
    </font>
    <font>
      <sz val="11"/>
      <name val="Calibri"/>
    </font>
    <font>
      <sz val="9"/>
      <color rgb="FFFF0000"/>
      <name val="Meiryo"/>
    </font>
    <font>
      <sz val="9"/>
      <color theme="1"/>
      <name val="Meiryo"/>
      <family val="2"/>
      <charset val="128"/>
    </font>
    <font>
      <b/>
      <i/>
      <sz val="9"/>
      <color theme="1"/>
      <name val="Meiryo"/>
      <family val="2"/>
      <charset val="128"/>
    </font>
    <font>
      <b/>
      <sz val="9"/>
      <color theme="1"/>
      <name val="Meiryo"/>
      <family val="2"/>
      <charset val="128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EF2CB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15"/>
  </cellStyleXfs>
  <cellXfs count="102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3" fillId="2" borderId="9" xfId="0" applyNumberFormat="1" applyFont="1" applyFill="1" applyBorder="1" applyAlignment="1">
      <alignment vertical="center"/>
    </xf>
    <xf numFmtId="49" fontId="2" fillId="2" borderId="9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4" borderId="25" xfId="0" applyNumberFormat="1" applyFont="1" applyFill="1" applyBorder="1" applyAlignment="1">
      <alignment vertical="center"/>
    </xf>
    <xf numFmtId="49" fontId="5" fillId="4" borderId="26" xfId="0" quotePrefix="1" applyNumberFormat="1" applyFont="1" applyFill="1" applyBorder="1" applyAlignment="1">
      <alignment vertical="center"/>
    </xf>
    <xf numFmtId="49" fontId="2" fillId="0" borderId="27" xfId="0" applyNumberFormat="1" applyFont="1" applyBorder="1" applyAlignment="1">
      <alignment vertical="center"/>
    </xf>
    <xf numFmtId="49" fontId="2" fillId="0" borderId="28" xfId="0" applyNumberFormat="1" applyFont="1" applyBorder="1" applyAlignment="1">
      <alignment vertical="center"/>
    </xf>
    <xf numFmtId="49" fontId="2" fillId="0" borderId="28" xfId="0" quotePrefix="1" applyNumberFormat="1" applyFont="1" applyBorder="1" applyAlignment="1">
      <alignment vertical="center"/>
    </xf>
    <xf numFmtId="49" fontId="2" fillId="4" borderId="27" xfId="0" applyNumberFormat="1" applyFont="1" applyFill="1" applyBorder="1" applyAlignment="1">
      <alignment vertical="center"/>
    </xf>
    <xf numFmtId="49" fontId="2" fillId="0" borderId="27" xfId="0" quotePrefix="1" applyNumberFormat="1" applyFont="1" applyBorder="1" applyAlignment="1">
      <alignment vertical="center"/>
    </xf>
    <xf numFmtId="49" fontId="2" fillId="4" borderId="28" xfId="0" quotePrefix="1" applyNumberFormat="1" applyFont="1" applyFill="1" applyBorder="1" applyAlignment="1">
      <alignment vertical="center"/>
    </xf>
    <xf numFmtId="49" fontId="3" fillId="2" borderId="29" xfId="0" applyNumberFormat="1" applyFont="1" applyFill="1" applyBorder="1" applyAlignment="1">
      <alignment vertical="center"/>
    </xf>
    <xf numFmtId="49" fontId="2" fillId="2" borderId="30" xfId="0" applyNumberFormat="1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49" fontId="2" fillId="0" borderId="32" xfId="0" applyNumberFormat="1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49" fontId="2" fillId="0" borderId="39" xfId="0" applyNumberFormat="1" applyFont="1" applyBorder="1" applyAlignment="1">
      <alignment vertical="center"/>
    </xf>
    <xf numFmtId="49" fontId="2" fillId="0" borderId="37" xfId="0" applyNumberFormat="1" applyFont="1" applyBorder="1" applyAlignment="1">
      <alignment vertical="center"/>
    </xf>
    <xf numFmtId="49" fontId="2" fillId="0" borderId="40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5" fillId="5" borderId="28" xfId="0" quotePrefix="1" applyNumberFormat="1" applyFont="1" applyFill="1" applyBorder="1" applyAlignment="1">
      <alignment vertical="center" shrinkToFit="1"/>
    </xf>
    <xf numFmtId="0" fontId="7" fillId="0" borderId="0" xfId="0" applyFont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4" borderId="27" xfId="0" applyNumberFormat="1" applyFont="1" applyFill="1" applyBorder="1" applyAlignment="1">
      <alignment vertical="center"/>
    </xf>
    <xf numFmtId="0" fontId="3" fillId="2" borderId="43" xfId="0" applyFont="1" applyFill="1" applyBorder="1" applyAlignment="1">
      <alignment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2" fillId="2" borderId="46" xfId="0" applyNumberFormat="1" applyFont="1" applyFill="1" applyBorder="1" applyAlignment="1">
      <alignment vertical="center"/>
    </xf>
    <xf numFmtId="49" fontId="3" fillId="2" borderId="47" xfId="0" applyNumberFormat="1" applyFont="1" applyFill="1" applyBorder="1" applyAlignment="1">
      <alignment vertical="center"/>
    </xf>
    <xf numFmtId="49" fontId="2" fillId="0" borderId="49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6" fillId="0" borderId="50" xfId="0" applyNumberFormat="1" applyFont="1" applyBorder="1" applyAlignment="1">
      <alignment vertical="center"/>
    </xf>
    <xf numFmtId="49" fontId="6" fillId="0" borderId="42" xfId="0" applyNumberFormat="1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49" fontId="2" fillId="0" borderId="51" xfId="0" applyNumberFormat="1" applyFont="1" applyBorder="1" applyAlignment="1">
      <alignment vertical="center"/>
    </xf>
    <xf numFmtId="49" fontId="2" fillId="0" borderId="42" xfId="0" applyNumberFormat="1" applyFont="1" applyBorder="1" applyAlignment="1">
      <alignment vertical="center"/>
    </xf>
    <xf numFmtId="49" fontId="2" fillId="0" borderId="52" xfId="0" applyNumberFormat="1" applyFont="1" applyBorder="1" applyAlignment="1">
      <alignment vertical="center"/>
    </xf>
    <xf numFmtId="49" fontId="6" fillId="0" borderId="39" xfId="0" applyNumberFormat="1" applyFont="1" applyBorder="1" applyAlignment="1">
      <alignment vertical="center"/>
    </xf>
    <xf numFmtId="0" fontId="3" fillId="2" borderId="53" xfId="0" applyFont="1" applyFill="1" applyBorder="1" applyAlignment="1">
      <alignment vertical="center"/>
    </xf>
    <xf numFmtId="49" fontId="3" fillId="2" borderId="54" xfId="0" applyNumberFormat="1" applyFont="1" applyFill="1" applyBorder="1" applyAlignment="1">
      <alignment vertical="center"/>
    </xf>
    <xf numFmtId="49" fontId="3" fillId="2" borderId="55" xfId="0" applyNumberFormat="1" applyFont="1" applyFill="1" applyBorder="1" applyAlignment="1">
      <alignment vertical="center"/>
    </xf>
    <xf numFmtId="49" fontId="2" fillId="2" borderId="56" xfId="0" applyNumberFormat="1" applyFont="1" applyFill="1" applyBorder="1" applyAlignment="1">
      <alignment vertical="center"/>
    </xf>
    <xf numFmtId="49" fontId="3" fillId="2" borderId="57" xfId="0" applyNumberFormat="1" applyFont="1" applyFill="1" applyBorder="1" applyAlignment="1">
      <alignment vertical="center"/>
    </xf>
    <xf numFmtId="49" fontId="8" fillId="2" borderId="4" xfId="0" applyNumberFormat="1" applyFont="1" applyFill="1" applyBorder="1" applyAlignment="1">
      <alignment vertical="center"/>
    </xf>
    <xf numFmtId="49" fontId="6" fillId="0" borderId="52" xfId="0" applyNumberFormat="1" applyFont="1" applyBorder="1" applyAlignment="1">
      <alignment horizontal="left" vertical="center"/>
    </xf>
    <xf numFmtId="49" fontId="6" fillId="0" borderId="58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vertical="center"/>
    </xf>
    <xf numFmtId="49" fontId="6" fillId="0" borderId="15" xfId="0" applyNumberFormat="1" applyFont="1" applyBorder="1" applyAlignment="1">
      <alignment horizontal="left" vertical="center"/>
    </xf>
    <xf numFmtId="49" fontId="6" fillId="0" borderId="52" xfId="0" applyNumberFormat="1" applyFont="1" applyBorder="1" applyAlignment="1">
      <alignment vertical="center"/>
    </xf>
    <xf numFmtId="49" fontId="6" fillId="0" borderId="58" xfId="0" applyNumberFormat="1" applyFont="1" applyBorder="1" applyAlignment="1">
      <alignment vertical="center"/>
    </xf>
    <xf numFmtId="49" fontId="2" fillId="0" borderId="25" xfId="0" applyNumberFormat="1" applyFont="1" applyBorder="1" applyAlignment="1">
      <alignment vertical="center"/>
    </xf>
    <xf numFmtId="0" fontId="3" fillId="2" borderId="59" xfId="0" applyFont="1" applyFill="1" applyBorder="1" applyAlignment="1">
      <alignment vertical="center"/>
    </xf>
    <xf numFmtId="49" fontId="3" fillId="2" borderId="60" xfId="0" applyNumberFormat="1" applyFont="1" applyFill="1" applyBorder="1" applyAlignment="1">
      <alignment vertical="center"/>
    </xf>
    <xf numFmtId="49" fontId="3" fillId="2" borderId="61" xfId="0" applyNumberFormat="1" applyFont="1" applyFill="1" applyBorder="1" applyAlignment="1">
      <alignment vertical="center"/>
    </xf>
    <xf numFmtId="49" fontId="2" fillId="2" borderId="62" xfId="0" applyNumberFormat="1" applyFont="1" applyFill="1" applyBorder="1" applyAlignment="1">
      <alignment vertical="center"/>
    </xf>
    <xf numFmtId="49" fontId="3" fillId="2" borderId="63" xfId="0" applyNumberFormat="1" applyFont="1" applyFill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4" fillId="0" borderId="3" xfId="0" applyFont="1" applyBorder="1"/>
    <xf numFmtId="0" fontId="4" fillId="0" borderId="5" xfId="0" applyFont="1" applyBorder="1"/>
    <xf numFmtId="49" fontId="2" fillId="0" borderId="7" xfId="0" applyNumberFormat="1" applyFont="1" applyBorder="1" applyAlignment="1">
      <alignment vertical="center"/>
    </xf>
    <xf numFmtId="0" fontId="4" fillId="0" borderId="8" xfId="0" applyFont="1" applyBorder="1"/>
    <xf numFmtId="0" fontId="4" fillId="0" borderId="10" xfId="0" applyFont="1" applyBorder="1"/>
    <xf numFmtId="49" fontId="2" fillId="0" borderId="33" xfId="0" applyNumberFormat="1" applyFont="1" applyBorder="1" applyAlignment="1">
      <alignment vertical="center"/>
    </xf>
    <xf numFmtId="0" fontId="4" fillId="0" borderId="34" xfId="0" applyFont="1" applyBorder="1"/>
    <xf numFmtId="49" fontId="8" fillId="2" borderId="45" xfId="0" applyNumberFormat="1" applyFont="1" applyFill="1" applyBorder="1" applyAlignment="1">
      <alignment vertical="center"/>
    </xf>
    <xf numFmtId="0" fontId="4" fillId="0" borderId="46" xfId="0" applyFont="1" applyBorder="1"/>
    <xf numFmtId="49" fontId="3" fillId="2" borderId="55" xfId="0" applyNumberFormat="1" applyFont="1" applyFill="1" applyBorder="1" applyAlignment="1">
      <alignment vertical="center"/>
    </xf>
    <xf numFmtId="0" fontId="4" fillId="0" borderId="56" xfId="0" applyFont="1" applyBorder="1"/>
    <xf numFmtId="0" fontId="6" fillId="0" borderId="7" xfId="0" applyFont="1" applyBorder="1" applyAlignment="1">
      <alignment vertical="center"/>
    </xf>
    <xf numFmtId="49" fontId="3" fillId="3" borderId="11" xfId="0" applyNumberFormat="1" applyFont="1" applyFill="1" applyBorder="1" applyAlignment="1">
      <alignment vertical="center"/>
    </xf>
    <xf numFmtId="0" fontId="4" fillId="0" borderId="12" xfId="0" applyFont="1" applyBorder="1"/>
    <xf numFmtId="0" fontId="4" fillId="0" borderId="13" xfId="0" applyFont="1" applyBorder="1"/>
    <xf numFmtId="49" fontId="2" fillId="3" borderId="14" xfId="0" applyNumberFormat="1" applyFont="1" applyFill="1" applyBorder="1" applyAlignment="1">
      <alignment vertical="top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0" fillId="0" borderId="0" xfId="0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2" fillId="0" borderId="7" xfId="0" applyFont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8" fillId="2" borderId="61" xfId="0" applyNumberFormat="1" applyFont="1" applyFill="1" applyBorder="1" applyAlignment="1">
      <alignment vertical="center"/>
    </xf>
    <xf numFmtId="0" fontId="4" fillId="0" borderId="62" xfId="0" applyFont="1" applyBorder="1"/>
  </cellXfs>
  <cellStyles count="2">
    <cellStyle name="Normal" xfId="0" builtinId="0"/>
    <cellStyle name="Normal 2" xfId="1" xr:uid="{D610F55F-B325-4DC7-BC19-B08D726CB3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09F2-5B33-4ADB-8C66-EEF7EA3F7529}">
  <dimension ref="A1:Z987"/>
  <sheetViews>
    <sheetView topLeftCell="A4" workbookViewId="0">
      <selection activeCell="G20" sqref="G20"/>
    </sheetView>
  </sheetViews>
  <sheetFormatPr defaultColWidth="14.44140625" defaultRowHeight="14.4"/>
  <cols>
    <col min="1" max="1" width="3.44140625" customWidth="1"/>
    <col min="2" max="2" width="23.33203125" customWidth="1"/>
    <col min="3" max="3" width="25.109375" customWidth="1"/>
    <col min="4" max="4" width="13" customWidth="1"/>
    <col min="5" max="5" width="7.33203125" customWidth="1"/>
    <col min="6" max="6" width="18.109375" customWidth="1"/>
    <col min="7" max="7" width="22.5546875" customWidth="1"/>
    <col min="8" max="26" width="12.44140625" customWidth="1"/>
  </cols>
  <sheetData>
    <row r="1" spans="1:26" ht="15.6" thickBo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3"/>
      <c r="B2" s="4" t="s">
        <v>1</v>
      </c>
      <c r="C2" s="73" t="s">
        <v>52</v>
      </c>
      <c r="D2" s="74"/>
      <c r="E2" s="5" t="s">
        <v>2</v>
      </c>
      <c r="F2" s="73" t="s">
        <v>3</v>
      </c>
      <c r="G2" s="7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3"/>
      <c r="B3" s="6" t="s">
        <v>4</v>
      </c>
      <c r="C3" s="76" t="s">
        <v>5</v>
      </c>
      <c r="D3" s="77"/>
      <c r="E3" s="7" t="s">
        <v>6</v>
      </c>
      <c r="F3" s="76" t="s">
        <v>42</v>
      </c>
      <c r="G3" s="7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3"/>
      <c r="B4" s="6" t="s">
        <v>7</v>
      </c>
      <c r="C4" s="76" t="s">
        <v>53</v>
      </c>
      <c r="D4" s="77"/>
      <c r="E4" s="7" t="s">
        <v>8</v>
      </c>
      <c r="F4" s="76" t="s">
        <v>42</v>
      </c>
      <c r="G4" s="7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>
      <c r="A5" s="3"/>
      <c r="B5" s="6" t="s">
        <v>9</v>
      </c>
      <c r="C5" s="76"/>
      <c r="D5" s="77"/>
      <c r="E5" s="8" t="s">
        <v>10</v>
      </c>
      <c r="F5" s="76"/>
      <c r="G5" s="7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>
      <c r="A6" s="3"/>
      <c r="B6" s="6" t="s">
        <v>11</v>
      </c>
      <c r="C6" s="85" t="s">
        <v>61</v>
      </c>
      <c r="D6" s="77"/>
      <c r="E6" s="9"/>
      <c r="F6" s="76"/>
      <c r="G6" s="7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>
      <c r="A7" s="3"/>
      <c r="B7" s="86" t="s">
        <v>12</v>
      </c>
      <c r="C7" s="87"/>
      <c r="D7" s="87"/>
      <c r="E7" s="87"/>
      <c r="F7" s="87"/>
      <c r="G7" s="8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>
      <c r="A8" s="3"/>
      <c r="B8" s="89"/>
      <c r="C8" s="90"/>
      <c r="D8" s="90"/>
      <c r="E8" s="90"/>
      <c r="F8" s="90"/>
      <c r="G8" s="9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>
      <c r="A9" s="3"/>
      <c r="B9" s="92"/>
      <c r="C9" s="93"/>
      <c r="D9" s="93"/>
      <c r="E9" s="93"/>
      <c r="F9" s="93"/>
      <c r="G9" s="9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thickBot="1">
      <c r="A10" s="3"/>
      <c r="B10" s="95"/>
      <c r="C10" s="96"/>
      <c r="D10" s="96"/>
      <c r="E10" s="96"/>
      <c r="F10" s="96"/>
      <c r="G10" s="9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>
      <c r="A11" s="3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thickBot="1">
      <c r="A12" s="1" t="s">
        <v>13</v>
      </c>
      <c r="B12" s="2"/>
      <c r="C12" s="2"/>
      <c r="D12" s="2"/>
      <c r="E12" s="2"/>
      <c r="F12" s="2"/>
      <c r="G12" s="2"/>
      <c r="H12" s="3"/>
      <c r="I12" s="3" t="str">
        <f>"drop table if exists " &amp; C6&amp;";"</f>
        <v>drop table if exists roles;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>
      <c r="A13" s="10" t="s">
        <v>14</v>
      </c>
      <c r="B13" s="11" t="s">
        <v>15</v>
      </c>
      <c r="C13" s="11" t="s">
        <v>16</v>
      </c>
      <c r="D13" s="11" t="s">
        <v>17</v>
      </c>
      <c r="E13" s="11" t="s">
        <v>18</v>
      </c>
      <c r="F13" s="11" t="s">
        <v>19</v>
      </c>
      <c r="G13" s="12" t="s">
        <v>12</v>
      </c>
      <c r="H13" s="3"/>
      <c r="I13" s="3" t="str">
        <f>"create table " &amp; C6 &amp; "("</f>
        <v>create table roles(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>
      <c r="A14" s="13">
        <f t="shared" ref="A14:A19" si="0">ROW()-13</f>
        <v>1</v>
      </c>
      <c r="B14" s="14" t="s">
        <v>20</v>
      </c>
      <c r="C14" s="14" t="s">
        <v>21</v>
      </c>
      <c r="D14" s="15" t="s">
        <v>75</v>
      </c>
      <c r="E14" s="15" t="s">
        <v>22</v>
      </c>
      <c r="F14" s="15"/>
      <c r="G14" s="16" t="s">
        <v>23</v>
      </c>
      <c r="H14" s="3"/>
      <c r="I14" s="3" t="str">
        <f>C14 &amp; " " &amp; D14 &amp; IF(E14="Yes"," not null","") &amp; IF(F14&lt;&gt;""," default " &amp; F14,"") &amp; " comment '" &amp; B14 &amp; "'"</f>
        <v>id tinyint unsigned not null comment 'ID'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>
      <c r="A15" s="13">
        <f t="shared" si="0"/>
        <v>2</v>
      </c>
      <c r="B15" s="17"/>
      <c r="C15" s="39" t="s">
        <v>63</v>
      </c>
      <c r="D15" s="17" t="s">
        <v>25</v>
      </c>
      <c r="E15" s="39" t="s">
        <v>22</v>
      </c>
      <c r="F15" s="17"/>
      <c r="G15" s="18"/>
      <c r="H15" s="3"/>
      <c r="I15" s="3" t="str">
        <f>","&amp;C15 &amp; " " &amp; D15 &amp; IF(E15="Yes"," not null","") &amp; IF(F15&lt;&gt;""," default " &amp; F15,"") &amp; " comment '" &amp; B15 &amp; "'"</f>
        <v>,name varchar(255) not null comment ''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>
      <c r="A16" s="13">
        <f t="shared" si="0"/>
        <v>3</v>
      </c>
      <c r="B16" s="17"/>
      <c r="C16" s="54" t="s">
        <v>64</v>
      </c>
      <c r="D16" s="30" t="s">
        <v>25</v>
      </c>
      <c r="E16" s="54"/>
      <c r="G16" s="19"/>
      <c r="H16" s="3"/>
      <c r="I16" s="3" t="str">
        <f>","&amp;C16 &amp; " " &amp; D16 &amp; IF(E16="Yes"," not null","") &amp; IF(F15&lt;&gt;""," default " &amp; F15,"") &amp; " comment '" &amp; B16 &amp; "'"</f>
        <v>,description varchar(255) comment ''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>
      <c r="A17" s="13">
        <f t="shared" si="0"/>
        <v>4</v>
      </c>
      <c r="B17" s="17"/>
      <c r="C17" s="54" t="s">
        <v>49</v>
      </c>
      <c r="D17" s="54" t="s">
        <v>27</v>
      </c>
      <c r="E17" s="54"/>
      <c r="F17" s="17"/>
      <c r="G17" s="18"/>
      <c r="H17" s="3"/>
      <c r="I17" s="3" t="str">
        <f t="shared" ref="I17:I19" si="1">","&amp;C17 &amp; " " &amp; D17 &amp; IF(E17="Yes"," not null","") &amp; IF(F16&lt;&gt;""," default " &amp; F16,"") &amp; " comment '" &amp; B17 &amp; "'"</f>
        <v>,created_at datetime comment ''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>
      <c r="A18" s="13">
        <f t="shared" si="0"/>
        <v>5</v>
      </c>
      <c r="B18" s="17"/>
      <c r="C18" s="54" t="s">
        <v>50</v>
      </c>
      <c r="D18" s="54" t="s">
        <v>27</v>
      </c>
      <c r="E18" s="54"/>
      <c r="F18" s="17"/>
      <c r="G18" s="18"/>
      <c r="H18" s="3"/>
      <c r="I18" s="3" t="str">
        <f t="shared" si="1"/>
        <v>,updated_at datetime comment ''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6" thickBot="1">
      <c r="A19" s="13">
        <f t="shared" si="0"/>
        <v>6</v>
      </c>
      <c r="B19" s="17"/>
      <c r="C19" s="54" t="s">
        <v>51</v>
      </c>
      <c r="D19" s="54" t="s">
        <v>27</v>
      </c>
      <c r="E19" s="54"/>
      <c r="F19" s="17"/>
      <c r="G19" s="19"/>
      <c r="H19" s="3"/>
      <c r="I19" s="3" t="str">
        <f t="shared" si="1"/>
        <v>,deleted_at datetime comment ''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9"/>
      <c r="B20" s="31"/>
      <c r="C20" s="31"/>
      <c r="D20" s="31"/>
      <c r="E20" s="31"/>
      <c r="F20" s="31"/>
      <c r="G20" s="31"/>
      <c r="H20" s="3"/>
      <c r="I20" s="3" t="str">
        <f>",PRIMARY KEY("&amp;C23&amp;")"</f>
        <v>,PRIMARY KEY(id)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1" t="s">
        <v>29</v>
      </c>
      <c r="B21" s="2"/>
      <c r="C21" s="2"/>
      <c r="D21" s="2"/>
      <c r="E21" s="2"/>
      <c r="F21" s="2"/>
      <c r="G21" s="2"/>
      <c r="H21" s="3"/>
      <c r="I21" s="3" t="str">
        <f>") ENGINE=InnoDB DEFAULT CHARSET =utf8 comment='"&amp;C5&amp;"';"</f>
        <v>) ENGINE=InnoDB DEFAULT CHARSET =utf8 comment='';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0" t="s">
        <v>14</v>
      </c>
      <c r="B22" s="11" t="s">
        <v>30</v>
      </c>
      <c r="C22" s="23" t="s">
        <v>31</v>
      </c>
      <c r="D22" s="24"/>
      <c r="E22" s="60" t="s">
        <v>32</v>
      </c>
      <c r="F22" s="60" t="s">
        <v>33</v>
      </c>
      <c r="G22" s="12" t="s">
        <v>12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5">
        <f>ROW()-22</f>
        <v>1</v>
      </c>
      <c r="B23" s="26" t="s">
        <v>34</v>
      </c>
      <c r="C23" s="79" t="s">
        <v>21</v>
      </c>
      <c r="D23" s="80"/>
      <c r="E23" s="26" t="s">
        <v>22</v>
      </c>
      <c r="F23" s="26" t="s">
        <v>22</v>
      </c>
      <c r="G23" s="2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2"/>
      <c r="C24" s="2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35" t="s">
        <v>35</v>
      </c>
      <c r="B26" s="2"/>
      <c r="C26" s="2"/>
      <c r="D26" s="2"/>
      <c r="E26" s="2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41" t="s">
        <v>14</v>
      </c>
      <c r="B27" s="42" t="s">
        <v>36</v>
      </c>
      <c r="C27" s="43" t="s">
        <v>31</v>
      </c>
      <c r="D27" s="44"/>
      <c r="E27" s="81" t="s">
        <v>37</v>
      </c>
      <c r="F27" s="82"/>
      <c r="G27" s="45" t="s">
        <v>38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50">
        <f>ROW()-27</f>
        <v>1</v>
      </c>
      <c r="B28" s="49" t="s">
        <v>57</v>
      </c>
      <c r="C28" s="48" t="s">
        <v>47</v>
      </c>
      <c r="D28" s="47"/>
      <c r="E28" s="65" t="s">
        <v>54</v>
      </c>
      <c r="F28" s="66"/>
      <c r="G28" s="4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2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35" t="s">
        <v>39</v>
      </c>
      <c r="B30" s="2"/>
      <c r="C30" s="2"/>
      <c r="D30" s="2"/>
      <c r="E30" s="2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55" t="s">
        <v>14</v>
      </c>
      <c r="B31" s="56" t="s">
        <v>36</v>
      </c>
      <c r="C31" s="57" t="s">
        <v>31</v>
      </c>
      <c r="D31" s="58"/>
      <c r="E31" s="83" t="s">
        <v>40</v>
      </c>
      <c r="F31" s="84"/>
      <c r="G31" s="59" t="s">
        <v>41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2"/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2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2"/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2"/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2"/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2"/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2"/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2"/>
      <c r="C987" s="2"/>
      <c r="D987" s="2"/>
      <c r="E987" s="2"/>
      <c r="F987" s="2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</sheetData>
  <mergeCells count="15">
    <mergeCell ref="C23:D23"/>
    <mergeCell ref="E27:F27"/>
    <mergeCell ref="E31:F31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6940-BE6C-4873-A8BE-E3F87DAE414A}">
  <dimension ref="A1:Z986"/>
  <sheetViews>
    <sheetView topLeftCell="A7" workbookViewId="0">
      <selection activeCell="D27" sqref="D27"/>
    </sheetView>
  </sheetViews>
  <sheetFormatPr defaultColWidth="14.44140625" defaultRowHeight="14.4"/>
  <cols>
    <col min="1" max="1" width="3.44140625" customWidth="1"/>
    <col min="2" max="2" width="23.33203125" customWidth="1"/>
    <col min="3" max="3" width="25.109375" customWidth="1"/>
    <col min="4" max="4" width="13" customWidth="1"/>
    <col min="5" max="5" width="7.33203125" customWidth="1"/>
    <col min="6" max="6" width="18.109375" customWidth="1"/>
    <col min="7" max="7" width="22.5546875" customWidth="1"/>
    <col min="8" max="26" width="12.44140625" customWidth="1"/>
  </cols>
  <sheetData>
    <row r="1" spans="1:26" ht="15.6" thickBo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3"/>
      <c r="B2" s="4" t="s">
        <v>1</v>
      </c>
      <c r="C2" s="73" t="s">
        <v>52</v>
      </c>
      <c r="D2" s="74"/>
      <c r="E2" s="5" t="s">
        <v>2</v>
      </c>
      <c r="F2" s="73" t="s">
        <v>3</v>
      </c>
      <c r="G2" s="7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3"/>
      <c r="B3" s="6" t="s">
        <v>4</v>
      </c>
      <c r="C3" s="76" t="s">
        <v>5</v>
      </c>
      <c r="D3" s="77"/>
      <c r="E3" s="7" t="s">
        <v>6</v>
      </c>
      <c r="F3" s="76" t="s">
        <v>42</v>
      </c>
      <c r="G3" s="7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3"/>
      <c r="B4" s="6" t="s">
        <v>7</v>
      </c>
      <c r="C4" s="76" t="s">
        <v>53</v>
      </c>
      <c r="D4" s="77"/>
      <c r="E4" s="7" t="s">
        <v>8</v>
      </c>
      <c r="F4" s="76" t="s">
        <v>42</v>
      </c>
      <c r="G4" s="7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>
      <c r="A5" s="3"/>
      <c r="B5" s="6" t="s">
        <v>9</v>
      </c>
      <c r="C5" s="76"/>
      <c r="D5" s="77"/>
      <c r="E5" s="8" t="s">
        <v>10</v>
      </c>
      <c r="F5" s="76"/>
      <c r="G5" s="7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>
      <c r="A6" s="3"/>
      <c r="B6" s="6" t="s">
        <v>11</v>
      </c>
      <c r="C6" s="85" t="s">
        <v>61</v>
      </c>
      <c r="D6" s="77"/>
      <c r="E6" s="9"/>
      <c r="F6" s="76"/>
      <c r="G6" s="7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>
      <c r="A7" s="3"/>
      <c r="B7" s="86" t="s">
        <v>12</v>
      </c>
      <c r="C7" s="87"/>
      <c r="D7" s="87"/>
      <c r="E7" s="87"/>
      <c r="F7" s="87"/>
      <c r="G7" s="8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>
      <c r="A8" s="3"/>
      <c r="B8" s="89"/>
      <c r="C8" s="90"/>
      <c r="D8" s="90"/>
      <c r="E8" s="90"/>
      <c r="F8" s="90"/>
      <c r="G8" s="9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>
      <c r="A9" s="3"/>
      <c r="B9" s="92"/>
      <c r="C9" s="93"/>
      <c r="D9" s="93"/>
      <c r="E9" s="93"/>
      <c r="F9" s="93"/>
      <c r="G9" s="9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thickBot="1">
      <c r="A10" s="3"/>
      <c r="B10" s="95"/>
      <c r="C10" s="96"/>
      <c r="D10" s="96"/>
      <c r="E10" s="96"/>
      <c r="F10" s="96"/>
      <c r="G10" s="9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>
      <c r="A11" s="3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thickBot="1">
      <c r="A12" s="1" t="s">
        <v>13</v>
      </c>
      <c r="B12" s="2"/>
      <c r="C12" s="2"/>
      <c r="D12" s="2"/>
      <c r="E12" s="2"/>
      <c r="F12" s="2"/>
      <c r="G12" s="2"/>
      <c r="H12" s="3"/>
      <c r="I12" s="3" t="str">
        <f>"drop table if exists " &amp; C6&amp;";"</f>
        <v>drop table if exists roles;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>
      <c r="A13" s="10" t="s">
        <v>14</v>
      </c>
      <c r="B13" s="11" t="s">
        <v>15</v>
      </c>
      <c r="C13" s="11" t="s">
        <v>16</v>
      </c>
      <c r="D13" s="11" t="s">
        <v>17</v>
      </c>
      <c r="E13" s="11" t="s">
        <v>18</v>
      </c>
      <c r="F13" s="11" t="s">
        <v>19</v>
      </c>
      <c r="G13" s="12" t="s">
        <v>12</v>
      </c>
      <c r="H13" s="3"/>
      <c r="I13" s="3" t="str">
        <f>"create table " &amp; C6 &amp; "("</f>
        <v>create table roles(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>
      <c r="A14" s="13">
        <f t="shared" ref="A14:A18" si="0">ROW()-13</f>
        <v>1</v>
      </c>
      <c r="B14" s="14" t="s">
        <v>20</v>
      </c>
      <c r="C14" s="14" t="s">
        <v>21</v>
      </c>
      <c r="D14" s="15" t="s">
        <v>74</v>
      </c>
      <c r="E14" s="15" t="s">
        <v>22</v>
      </c>
      <c r="F14" s="15"/>
      <c r="G14" s="16" t="s">
        <v>23</v>
      </c>
      <c r="H14" s="3"/>
      <c r="I14" s="3" t="str">
        <f>C14 &amp; " " &amp; D14 &amp; IF(E14="Yes"," not null","") &amp; IF(F14&lt;&gt;""," default " &amp; F14,"") &amp; " comment '" &amp; B14 &amp; "'"</f>
        <v>id smallint unsigned not null comment 'ID'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>
      <c r="A15" s="13">
        <f t="shared" si="0"/>
        <v>2</v>
      </c>
      <c r="B15" s="17"/>
      <c r="C15" s="39" t="s">
        <v>63</v>
      </c>
      <c r="D15" s="39" t="s">
        <v>25</v>
      </c>
      <c r="E15" s="39" t="s">
        <v>22</v>
      </c>
      <c r="F15" s="17"/>
      <c r="G15" s="18"/>
      <c r="H15" s="3"/>
      <c r="I15" s="3" t="str">
        <f>","&amp;C15 &amp; " " &amp; D15 &amp; IF(E15="Yes"," not null","") &amp; IF(F15&lt;&gt;""," default " &amp; F15,"") &amp; " comment '" &amp; B15 &amp; "'"</f>
        <v>,name varchar(255) not null comment ''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>
      <c r="A16" s="13">
        <f t="shared" si="0"/>
        <v>3</v>
      </c>
      <c r="B16" s="17"/>
      <c r="C16" s="54" t="s">
        <v>49</v>
      </c>
      <c r="D16" s="54" t="s">
        <v>27</v>
      </c>
      <c r="E16" s="54"/>
      <c r="F16" s="17"/>
      <c r="G16" s="18"/>
      <c r="H16" s="3"/>
      <c r="I16" s="3" t="str">
        <f t="shared" ref="I16:I18" si="1">","&amp;C16 &amp; " " &amp; D16 &amp; IF(E16="Yes"," not null","") &amp; IF(F15&lt;&gt;""," default " &amp; F15,"") &amp; " comment '" &amp; B16 &amp; "'"</f>
        <v>,created_at datetime comment ''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>
      <c r="A17" s="13">
        <f t="shared" si="0"/>
        <v>4</v>
      </c>
      <c r="B17" s="17"/>
      <c r="C17" s="54" t="s">
        <v>50</v>
      </c>
      <c r="D17" s="54" t="s">
        <v>27</v>
      </c>
      <c r="E17" s="54"/>
      <c r="F17" s="17"/>
      <c r="G17" s="18"/>
      <c r="H17" s="3"/>
      <c r="I17" s="3" t="str">
        <f t="shared" si="1"/>
        <v>,updated_at datetime comment ''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6" thickBot="1">
      <c r="A18" s="13">
        <f t="shared" si="0"/>
        <v>5</v>
      </c>
      <c r="B18" s="17"/>
      <c r="C18" s="54" t="s">
        <v>51</v>
      </c>
      <c r="D18" s="54" t="s">
        <v>27</v>
      </c>
      <c r="E18" s="54"/>
      <c r="F18" s="17"/>
      <c r="G18" s="19"/>
      <c r="H18" s="3"/>
      <c r="I18" s="3" t="str">
        <f t="shared" si="1"/>
        <v>,deleted_at datetime comment ''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9"/>
      <c r="B19" s="31"/>
      <c r="C19" s="31"/>
      <c r="D19" s="31"/>
      <c r="E19" s="31"/>
      <c r="F19" s="31"/>
      <c r="G19" s="31"/>
      <c r="H19" s="3"/>
      <c r="I19" s="3" t="str">
        <f>",PRIMARY KEY("&amp;C22&amp;")"</f>
        <v>,PRIMARY KEY(id)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thickBot="1">
      <c r="A20" s="1" t="s">
        <v>29</v>
      </c>
      <c r="B20" s="2"/>
      <c r="C20" s="2"/>
      <c r="D20" s="2"/>
      <c r="E20" s="2"/>
      <c r="F20" s="2"/>
      <c r="G20" s="2"/>
      <c r="H20" s="3"/>
      <c r="I20" s="3" t="str">
        <f>") ENGINE=InnoDB DEFAULT CHARSET =utf8 comment='"&amp;C5&amp;"';"</f>
        <v>) ENGINE=InnoDB DEFAULT CHARSET =utf8 comment='';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0" t="s">
        <v>14</v>
      </c>
      <c r="B21" s="11" t="s">
        <v>30</v>
      </c>
      <c r="C21" s="23" t="s">
        <v>31</v>
      </c>
      <c r="D21" s="24"/>
      <c r="E21" s="60" t="s">
        <v>32</v>
      </c>
      <c r="F21" s="60" t="s">
        <v>33</v>
      </c>
      <c r="G21" s="12" t="s">
        <v>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5">
        <f>ROW()-21</f>
        <v>1</v>
      </c>
      <c r="B22" s="26" t="s">
        <v>34</v>
      </c>
      <c r="C22" s="79" t="s">
        <v>21</v>
      </c>
      <c r="D22" s="80"/>
      <c r="E22" s="26" t="s">
        <v>22</v>
      </c>
      <c r="F22" s="26" t="s">
        <v>22</v>
      </c>
      <c r="G22" s="2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2"/>
      <c r="C24" s="2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35" t="s">
        <v>35</v>
      </c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41" t="s">
        <v>14</v>
      </c>
      <c r="B26" s="42" t="s">
        <v>36</v>
      </c>
      <c r="C26" s="43" t="s">
        <v>31</v>
      </c>
      <c r="D26" s="44"/>
      <c r="E26" s="81" t="s">
        <v>37</v>
      </c>
      <c r="F26" s="82"/>
      <c r="G26" s="45" t="s">
        <v>38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50">
        <f>ROW()-26</f>
        <v>1</v>
      </c>
      <c r="B27" s="49" t="s">
        <v>57</v>
      </c>
      <c r="C27" s="48" t="s">
        <v>59</v>
      </c>
      <c r="D27" s="47"/>
      <c r="E27" s="61" t="s">
        <v>60</v>
      </c>
      <c r="F27" s="62"/>
      <c r="G27" s="4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6"/>
      <c r="B28" s="63"/>
      <c r="C28" s="63"/>
      <c r="D28" s="37"/>
      <c r="E28" s="64"/>
      <c r="F28" s="64"/>
      <c r="G28" s="3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35" t="s">
        <v>39</v>
      </c>
      <c r="B29" s="2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55" t="s">
        <v>14</v>
      </c>
      <c r="B30" s="56" t="s">
        <v>36</v>
      </c>
      <c r="C30" s="57" t="s">
        <v>31</v>
      </c>
      <c r="D30" s="58"/>
      <c r="E30" s="83" t="s">
        <v>40</v>
      </c>
      <c r="F30" s="84"/>
      <c r="G30" s="59" t="s">
        <v>41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2"/>
      <c r="C31" s="2"/>
      <c r="D31" s="2"/>
      <c r="E31" s="2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2"/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2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2"/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2"/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2"/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2"/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2"/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15">
    <mergeCell ref="C22:D22"/>
    <mergeCell ref="E26:F26"/>
    <mergeCell ref="E30:F30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opLeftCell="A10" zoomScaleNormal="100" workbookViewId="0">
      <selection activeCell="C24" sqref="C24"/>
    </sheetView>
  </sheetViews>
  <sheetFormatPr defaultColWidth="14.44140625" defaultRowHeight="15" customHeight="1"/>
  <cols>
    <col min="1" max="1" width="3.44140625" customWidth="1"/>
    <col min="2" max="2" width="23.33203125" customWidth="1"/>
    <col min="3" max="3" width="25.109375" customWidth="1"/>
    <col min="4" max="4" width="15.44140625" customWidth="1"/>
    <col min="5" max="5" width="7.33203125" customWidth="1"/>
    <col min="6" max="6" width="18.109375" customWidth="1"/>
    <col min="7" max="7" width="22.5546875" customWidth="1"/>
    <col min="8" max="26" width="12.4414062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3"/>
      <c r="B2" s="4" t="s">
        <v>1</v>
      </c>
      <c r="C2" s="73" t="s">
        <v>52</v>
      </c>
      <c r="D2" s="74"/>
      <c r="E2" s="5" t="s">
        <v>2</v>
      </c>
      <c r="F2" s="73" t="s">
        <v>3</v>
      </c>
      <c r="G2" s="7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6" t="s">
        <v>4</v>
      </c>
      <c r="C3" s="76" t="s">
        <v>5</v>
      </c>
      <c r="D3" s="77"/>
      <c r="E3" s="7" t="s">
        <v>6</v>
      </c>
      <c r="F3" s="76" t="s">
        <v>42</v>
      </c>
      <c r="G3" s="7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/>
      <c r="B4" s="6" t="s">
        <v>7</v>
      </c>
      <c r="C4" s="76" t="s">
        <v>53</v>
      </c>
      <c r="D4" s="77"/>
      <c r="E4" s="7" t="s">
        <v>8</v>
      </c>
      <c r="F4" s="76" t="s">
        <v>42</v>
      </c>
      <c r="G4" s="7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6" t="s">
        <v>9</v>
      </c>
      <c r="C5" s="76"/>
      <c r="D5" s="77"/>
      <c r="E5" s="8" t="s">
        <v>10</v>
      </c>
      <c r="F5" s="76"/>
      <c r="G5" s="7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6" t="s">
        <v>11</v>
      </c>
      <c r="C6" s="98" t="s">
        <v>54</v>
      </c>
      <c r="D6" s="77"/>
      <c r="E6" s="9"/>
      <c r="F6" s="76"/>
      <c r="G6" s="7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86" t="s">
        <v>12</v>
      </c>
      <c r="C7" s="87"/>
      <c r="D7" s="87"/>
      <c r="E7" s="87"/>
      <c r="F7" s="87"/>
      <c r="G7" s="8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89"/>
      <c r="C8" s="90"/>
      <c r="D8" s="90"/>
      <c r="E8" s="90"/>
      <c r="F8" s="90"/>
      <c r="G8" s="9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92"/>
      <c r="C9" s="93"/>
      <c r="D9" s="93"/>
      <c r="E9" s="93"/>
      <c r="F9" s="93"/>
      <c r="G9" s="9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95"/>
      <c r="C10" s="96"/>
      <c r="D10" s="96"/>
      <c r="E10" s="96"/>
      <c r="F10" s="96"/>
      <c r="G10" s="9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13</v>
      </c>
      <c r="B12" s="2"/>
      <c r="C12" s="2"/>
      <c r="D12" s="2"/>
      <c r="E12" s="2"/>
      <c r="F12" s="2"/>
      <c r="G12" s="2"/>
      <c r="H12" s="3"/>
      <c r="I12" s="3" t="str">
        <f>"drop table if exists " &amp; C6&amp;";"</f>
        <v>drop table if exists users;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0" t="s">
        <v>14</v>
      </c>
      <c r="B13" s="11" t="s">
        <v>15</v>
      </c>
      <c r="C13" s="11" t="s">
        <v>16</v>
      </c>
      <c r="D13" s="11" t="s">
        <v>17</v>
      </c>
      <c r="E13" s="11" t="s">
        <v>18</v>
      </c>
      <c r="F13" s="11" t="s">
        <v>19</v>
      </c>
      <c r="G13" s="12" t="s">
        <v>12</v>
      </c>
      <c r="H13" s="3"/>
      <c r="I13" s="3" t="str">
        <f>"create table " &amp; C6 &amp; "("</f>
        <v>create table users(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3">
        <f t="shared" ref="A14:A26" si="0">ROW()-13</f>
        <v>1</v>
      </c>
      <c r="B14" s="14" t="s">
        <v>20</v>
      </c>
      <c r="C14" s="14" t="s">
        <v>21</v>
      </c>
      <c r="D14" s="15" t="s">
        <v>56</v>
      </c>
      <c r="E14" s="15" t="s">
        <v>22</v>
      </c>
      <c r="F14" s="15"/>
      <c r="G14" s="16" t="s">
        <v>23</v>
      </c>
      <c r="H14" s="3"/>
      <c r="I14" s="3" t="str">
        <f>C14 &amp; " " &amp; D14 &amp; IF(E14="Yes"," not null","") &amp; IF(F14&lt;&gt;""," default " &amp; F14,"") &amp; " comment '" &amp; B14 &amp; "'"</f>
        <v>id bigint unsigned not null comment 'ID'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3">
        <f t="shared" si="0"/>
        <v>2</v>
      </c>
      <c r="B15" s="17"/>
      <c r="C15" s="17" t="s">
        <v>43</v>
      </c>
      <c r="D15" s="17" t="s">
        <v>25</v>
      </c>
      <c r="E15" s="39" t="s">
        <v>22</v>
      </c>
      <c r="F15" s="17"/>
      <c r="G15" s="18"/>
      <c r="H15" s="3"/>
      <c r="I15" s="3" t="str">
        <f>","&amp;C15 &amp; " " &amp; D15 &amp; IF(E15="Yes"," not null","") &amp; IF(F15&lt;&gt;""," default " &amp; F15,"") &amp; " comment '" &amp; B15 &amp; "'"</f>
        <v>,first_name varchar(255) not null comment ''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3">
        <f t="shared" si="0"/>
        <v>3</v>
      </c>
      <c r="B16" s="17"/>
      <c r="C16" s="17" t="s">
        <v>44</v>
      </c>
      <c r="D16" s="17" t="s">
        <v>25</v>
      </c>
      <c r="E16" s="39" t="s">
        <v>22</v>
      </c>
      <c r="F16" s="17"/>
      <c r="G16" s="19"/>
      <c r="H16" s="3"/>
      <c r="I16" s="3" t="str">
        <f t="shared" ref="I16:I26" si="1">","&amp;C16 &amp; " " &amp; D16 &amp; IF(E16="Yes"," not null","") &amp; IF(F16&lt;&gt;""," default " &amp; F16,"") &amp; " comment '" &amp; B16 &amp; "'"</f>
        <v>,last_name varchar(255) not null comment ''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3">
        <f t="shared" si="0"/>
        <v>4</v>
      </c>
      <c r="B17" s="17"/>
      <c r="C17" s="17" t="s">
        <v>24</v>
      </c>
      <c r="D17" s="17" t="s">
        <v>80</v>
      </c>
      <c r="E17" s="39" t="s">
        <v>22</v>
      </c>
      <c r="F17" s="17"/>
      <c r="G17" s="18"/>
      <c r="H17" s="3"/>
      <c r="I17" s="3" t="str">
        <f t="shared" si="1"/>
        <v>,user_name varchar(50) not null comment ''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3">
        <f t="shared" si="0"/>
        <v>5</v>
      </c>
      <c r="B18" s="17"/>
      <c r="C18" s="17" t="s">
        <v>45</v>
      </c>
      <c r="D18" s="20" t="s">
        <v>25</v>
      </c>
      <c r="E18" s="39" t="s">
        <v>22</v>
      </c>
      <c r="F18" s="17"/>
      <c r="G18" s="34"/>
      <c r="H18" s="3"/>
      <c r="I18" s="3" t="str">
        <f t="shared" si="1"/>
        <v>,email varchar(255) not null comment ''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3">
        <f t="shared" si="0"/>
        <v>6</v>
      </c>
      <c r="B19" s="17"/>
      <c r="C19" s="39" t="s">
        <v>26</v>
      </c>
      <c r="D19" s="40" t="s">
        <v>79</v>
      </c>
      <c r="E19" s="39" t="s">
        <v>22</v>
      </c>
      <c r="F19" s="17"/>
      <c r="G19" s="34"/>
      <c r="H19" s="3"/>
      <c r="I19" s="3" t="str">
        <f t="shared" si="1"/>
        <v>,password varchar(8:16) not null comment ''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3">
        <f t="shared" si="0"/>
        <v>7</v>
      </c>
      <c r="B20" s="17"/>
      <c r="C20" s="17" t="s">
        <v>46</v>
      </c>
      <c r="D20" s="17" t="s">
        <v>27</v>
      </c>
      <c r="E20" s="17"/>
      <c r="F20" s="17"/>
      <c r="G20" s="18"/>
      <c r="H20" s="3"/>
      <c r="I20" s="3" t="str">
        <f t="shared" si="1"/>
        <v>,address datetime comment ''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3">
        <f t="shared" si="0"/>
        <v>8</v>
      </c>
      <c r="B21" s="17"/>
      <c r="C21" s="17" t="s">
        <v>47</v>
      </c>
      <c r="D21" s="17" t="s">
        <v>75</v>
      </c>
      <c r="E21" s="39" t="s">
        <v>22</v>
      </c>
      <c r="F21" s="21" t="s">
        <v>28</v>
      </c>
      <c r="G21" s="19" t="s">
        <v>55</v>
      </c>
      <c r="H21" s="3"/>
      <c r="I21" s="3" t="str">
        <f t="shared" si="1"/>
        <v>,role_id tinyint unsigned not null default 1 comment ''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3">
        <f t="shared" si="0"/>
        <v>9</v>
      </c>
      <c r="B22" s="20"/>
      <c r="C22" s="20" t="s">
        <v>48</v>
      </c>
      <c r="D22" s="20" t="s">
        <v>25</v>
      </c>
      <c r="E22" s="20"/>
      <c r="F22" s="20"/>
      <c r="G22" s="22"/>
      <c r="H22" s="3"/>
      <c r="I22" s="3" t="str">
        <f t="shared" si="1"/>
        <v>,avatar varchar(255) comment ''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3">
        <f t="shared" si="0"/>
        <v>10</v>
      </c>
      <c r="B23" s="20"/>
      <c r="C23" s="20" t="s">
        <v>76</v>
      </c>
      <c r="D23" s="20" t="s">
        <v>27</v>
      </c>
      <c r="E23" s="20"/>
      <c r="F23" s="20"/>
      <c r="G23" s="22"/>
      <c r="H23" s="3"/>
      <c r="I23" s="3" t="str">
        <f t="shared" si="1"/>
        <v>,last_login_at datetime comment ''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3">
        <f t="shared" si="0"/>
        <v>11</v>
      </c>
      <c r="B24" s="17"/>
      <c r="C24" s="17" t="s">
        <v>49</v>
      </c>
      <c r="D24" s="17" t="s">
        <v>27</v>
      </c>
      <c r="E24" s="39"/>
      <c r="F24" s="21"/>
      <c r="G24" s="18"/>
      <c r="H24" s="3"/>
      <c r="I24" s="3" t="str">
        <f t="shared" si="1"/>
        <v>,created_at datetime comment ''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3">
        <f t="shared" si="0"/>
        <v>12</v>
      </c>
      <c r="B25" s="17"/>
      <c r="C25" s="17" t="s">
        <v>50</v>
      </c>
      <c r="D25" s="17" t="s">
        <v>27</v>
      </c>
      <c r="E25" s="17"/>
      <c r="F25" s="21"/>
      <c r="G25" s="18"/>
      <c r="H25" s="3"/>
      <c r="I25" s="3" t="str">
        <f t="shared" si="1"/>
        <v>,updated_at datetime comment ''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13">
        <f t="shared" si="0"/>
        <v>13</v>
      </c>
      <c r="B26" s="30"/>
      <c r="C26" s="32" t="s">
        <v>51</v>
      </c>
      <c r="D26" s="32" t="s">
        <v>27</v>
      </c>
      <c r="E26" s="32"/>
      <c r="F26" s="30"/>
      <c r="G26" s="33"/>
      <c r="H26" s="3"/>
      <c r="I26" s="3" t="str">
        <f t="shared" si="1"/>
        <v>,deleted_at datetime comment ''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29"/>
      <c r="B27" s="31"/>
      <c r="C27" s="2"/>
      <c r="D27" s="2"/>
      <c r="E27" s="2"/>
      <c r="F27" s="31"/>
      <c r="G27" s="31"/>
      <c r="H27" s="3"/>
      <c r="I27" s="3" t="str">
        <f>",PRIMARY KEY("&amp;C30&amp;")"</f>
        <v>,PRIMARY KEY(id)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1" t="s">
        <v>29</v>
      </c>
      <c r="B28" s="2"/>
      <c r="C28" s="2"/>
      <c r="D28" s="2"/>
      <c r="E28" s="2"/>
      <c r="F28" s="2"/>
      <c r="G28" s="2"/>
      <c r="H28" s="3"/>
      <c r="I28" s="3" t="str">
        <f>") ENGINE=InnoDB DEFAULT CHARSET =utf8 comment='"&amp;C5&amp;"';"</f>
        <v>) ENGINE=InnoDB DEFAULT CHARSET =utf8 comment='';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0" t="s">
        <v>14</v>
      </c>
      <c r="B29" s="11" t="s">
        <v>30</v>
      </c>
      <c r="C29" s="23" t="s">
        <v>31</v>
      </c>
      <c r="D29" s="24"/>
      <c r="E29" s="11" t="s">
        <v>32</v>
      </c>
      <c r="F29" s="11" t="s">
        <v>33</v>
      </c>
      <c r="G29" s="12" t="s">
        <v>12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25">
        <f>ROW()-29</f>
        <v>1</v>
      </c>
      <c r="B30" s="26" t="s">
        <v>34</v>
      </c>
      <c r="C30" s="79" t="s">
        <v>21</v>
      </c>
      <c r="D30" s="80"/>
      <c r="E30" s="26" t="s">
        <v>22</v>
      </c>
      <c r="F30" s="26" t="s">
        <v>22</v>
      </c>
      <c r="G30" s="2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2"/>
      <c r="C31" s="2"/>
      <c r="D31" s="2"/>
      <c r="E31" s="2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35" t="s">
        <v>35</v>
      </c>
      <c r="B33" s="2"/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41" t="s">
        <v>14</v>
      </c>
      <c r="B34" s="42" t="s">
        <v>36</v>
      </c>
      <c r="C34" s="43" t="s">
        <v>31</v>
      </c>
      <c r="D34" s="44"/>
      <c r="E34" s="81" t="s">
        <v>37</v>
      </c>
      <c r="F34" s="82"/>
      <c r="G34" s="45" t="s">
        <v>38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50">
        <f>ROW()-34</f>
        <v>1</v>
      </c>
      <c r="B35" s="49" t="s">
        <v>57</v>
      </c>
      <c r="C35" s="48" t="s">
        <v>58</v>
      </c>
      <c r="D35" s="47"/>
      <c r="E35" s="65" t="s">
        <v>60</v>
      </c>
      <c r="F35" s="66"/>
      <c r="G35" s="4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35" t="s">
        <v>39</v>
      </c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41" t="s">
        <v>14</v>
      </c>
      <c r="B38" s="42" t="s">
        <v>36</v>
      </c>
      <c r="C38" s="43" t="s">
        <v>31</v>
      </c>
      <c r="D38" s="44"/>
      <c r="E38" s="99" t="s">
        <v>40</v>
      </c>
      <c r="F38" s="82"/>
      <c r="G38" s="45" t="s">
        <v>41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50">
        <f>ROW()-38</f>
        <v>1</v>
      </c>
      <c r="B39" s="48" t="s">
        <v>57</v>
      </c>
      <c r="C39" s="49" t="s">
        <v>47</v>
      </c>
      <c r="D39" s="53"/>
      <c r="E39" s="65" t="s">
        <v>61</v>
      </c>
      <c r="F39" s="66"/>
      <c r="G39" s="5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2"/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2"/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2"/>
      <c r="C987" s="2"/>
      <c r="D987" s="2"/>
      <c r="E987" s="2"/>
      <c r="F987" s="2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2"/>
      <c r="C988" s="2"/>
      <c r="D988" s="2"/>
      <c r="E988" s="2"/>
      <c r="F988" s="2"/>
      <c r="G988" s="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2"/>
      <c r="C989" s="2"/>
      <c r="D989" s="2"/>
      <c r="E989" s="2"/>
      <c r="F989" s="2"/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2"/>
      <c r="C990" s="2"/>
      <c r="D990" s="2"/>
      <c r="E990" s="2"/>
      <c r="F990" s="2"/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2"/>
      <c r="C991" s="2"/>
      <c r="D991" s="2"/>
      <c r="E991" s="2"/>
      <c r="F991" s="2"/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2"/>
      <c r="C992" s="2"/>
      <c r="D992" s="2"/>
      <c r="E992" s="2"/>
      <c r="F992" s="2"/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2"/>
      <c r="C993" s="2"/>
      <c r="D993" s="2"/>
      <c r="E993" s="2"/>
      <c r="F993" s="2"/>
      <c r="G993" s="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2"/>
      <c r="C994" s="2"/>
      <c r="D994" s="2"/>
      <c r="E994" s="2"/>
      <c r="F994" s="2"/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2"/>
      <c r="C995" s="2"/>
      <c r="D995" s="2"/>
      <c r="E995" s="2"/>
      <c r="F995" s="2"/>
      <c r="G995" s="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mergeCells count="15">
    <mergeCell ref="C2:D2"/>
    <mergeCell ref="F2:G2"/>
    <mergeCell ref="C3:D3"/>
    <mergeCell ref="F3:G3"/>
    <mergeCell ref="C4:D4"/>
    <mergeCell ref="F4:G4"/>
    <mergeCell ref="C5:D5"/>
    <mergeCell ref="C6:D6"/>
    <mergeCell ref="C30:D30"/>
    <mergeCell ref="E34:F34"/>
    <mergeCell ref="E38:F38"/>
    <mergeCell ref="F6:G6"/>
    <mergeCell ref="B7:G7"/>
    <mergeCell ref="B8:G10"/>
    <mergeCell ref="F5:G5"/>
  </mergeCells>
  <pageMargins left="0.75" right="0.75" top="1" bottom="1" header="0" footer="0"/>
  <pageSetup paperSize="9" orientation="portrait"/>
  <colBreaks count="1" manualBreakCount="1">
    <brk id="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abSelected="1" topLeftCell="A13" workbookViewId="0">
      <selection activeCell="F28" sqref="F28"/>
    </sheetView>
  </sheetViews>
  <sheetFormatPr defaultColWidth="14.44140625" defaultRowHeight="15" customHeight="1"/>
  <cols>
    <col min="1" max="1" width="3.44140625" customWidth="1"/>
    <col min="2" max="2" width="23.33203125" customWidth="1"/>
    <col min="3" max="3" width="25.109375" customWidth="1"/>
    <col min="4" max="4" width="14.88671875" customWidth="1"/>
    <col min="5" max="5" width="7.33203125" customWidth="1"/>
    <col min="6" max="6" width="18.109375" customWidth="1"/>
    <col min="7" max="7" width="22.5546875" customWidth="1"/>
    <col min="8" max="26" width="12.44140625" customWidth="1"/>
  </cols>
  <sheetData>
    <row r="1" spans="1:26" ht="15.6" thickBo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3"/>
      <c r="B2" s="4" t="s">
        <v>1</v>
      </c>
      <c r="C2" s="73" t="s">
        <v>52</v>
      </c>
      <c r="D2" s="74"/>
      <c r="E2" s="5" t="s">
        <v>2</v>
      </c>
      <c r="F2" s="73" t="s">
        <v>3</v>
      </c>
      <c r="G2" s="7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6" t="s">
        <v>4</v>
      </c>
      <c r="C3" s="76" t="s">
        <v>5</v>
      </c>
      <c r="D3" s="77"/>
      <c r="E3" s="7" t="s">
        <v>6</v>
      </c>
      <c r="F3" s="76" t="s">
        <v>42</v>
      </c>
      <c r="G3" s="7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/>
      <c r="B4" s="6" t="s">
        <v>7</v>
      </c>
      <c r="C4" s="76" t="s">
        <v>53</v>
      </c>
      <c r="D4" s="77"/>
      <c r="E4" s="7" t="s">
        <v>8</v>
      </c>
      <c r="F4" s="76" t="s">
        <v>42</v>
      </c>
      <c r="G4" s="7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6" t="s">
        <v>9</v>
      </c>
      <c r="C5" s="76"/>
      <c r="D5" s="77"/>
      <c r="E5" s="8" t="s">
        <v>10</v>
      </c>
      <c r="F5" s="76"/>
      <c r="G5" s="7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6" t="s">
        <v>11</v>
      </c>
      <c r="C6" s="85" t="s">
        <v>60</v>
      </c>
      <c r="D6" s="77"/>
      <c r="E6" s="9"/>
      <c r="F6" s="76"/>
      <c r="G6" s="7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86" t="s">
        <v>12</v>
      </c>
      <c r="C7" s="87"/>
      <c r="D7" s="87"/>
      <c r="E7" s="87"/>
      <c r="F7" s="87"/>
      <c r="G7" s="8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89"/>
      <c r="C8" s="90"/>
      <c r="D8" s="90"/>
      <c r="E8" s="90"/>
      <c r="F8" s="90"/>
      <c r="G8" s="9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92"/>
      <c r="C9" s="93"/>
      <c r="D9" s="93"/>
      <c r="E9" s="93"/>
      <c r="F9" s="93"/>
      <c r="G9" s="9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thickBot="1">
      <c r="A10" s="3"/>
      <c r="B10" s="95"/>
      <c r="C10" s="96"/>
      <c r="D10" s="96"/>
      <c r="E10" s="96"/>
      <c r="F10" s="96"/>
      <c r="G10" s="9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thickBot="1">
      <c r="A12" s="1" t="s">
        <v>13</v>
      </c>
      <c r="B12" s="2"/>
      <c r="C12" s="2"/>
      <c r="D12" s="2"/>
      <c r="E12" s="2"/>
      <c r="F12" s="2"/>
      <c r="G12" s="2"/>
      <c r="H12" s="3"/>
      <c r="I12" s="3" t="str">
        <f>"drop table if exists " &amp; C6&amp;";"</f>
        <v>drop table if exists hotels;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0" t="s">
        <v>14</v>
      </c>
      <c r="B13" s="11" t="s">
        <v>15</v>
      </c>
      <c r="C13" s="11" t="s">
        <v>16</v>
      </c>
      <c r="D13" s="11" t="s">
        <v>17</v>
      </c>
      <c r="E13" s="11" t="s">
        <v>18</v>
      </c>
      <c r="F13" s="11" t="s">
        <v>19</v>
      </c>
      <c r="G13" s="12" t="s">
        <v>12</v>
      </c>
      <c r="H13" s="3"/>
      <c r="I13" s="3" t="str">
        <f>"create table " &amp; C6 &amp; "("</f>
        <v>create table hotels(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3">
        <f t="shared" ref="A14:A29" si="0">ROW()-13</f>
        <v>1</v>
      </c>
      <c r="B14" s="14" t="s">
        <v>20</v>
      </c>
      <c r="C14" s="14" t="s">
        <v>21</v>
      </c>
      <c r="D14" s="15" t="s">
        <v>56</v>
      </c>
      <c r="E14" s="15" t="s">
        <v>22</v>
      </c>
      <c r="F14" s="15"/>
      <c r="G14" s="16" t="s">
        <v>23</v>
      </c>
      <c r="H14" s="3"/>
      <c r="I14" s="3" t="str">
        <f>C14 &amp; " " &amp; D14 &amp; IF(E14="Yes"," not null","") &amp; IF(F14&lt;&gt;""," default " &amp; F14,"") &amp; " comment '" &amp; B14 &amp; "'"</f>
        <v>id bigint unsigned not null comment 'ID'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8">
        <v>2</v>
      </c>
      <c r="B15" s="67"/>
      <c r="C15" s="67" t="s">
        <v>73</v>
      </c>
      <c r="D15" s="15" t="s">
        <v>56</v>
      </c>
      <c r="E15" s="15" t="s">
        <v>22</v>
      </c>
      <c r="F15" s="15"/>
      <c r="G15" s="16"/>
      <c r="H15" s="3"/>
      <c r="I15" s="3" t="str">
        <f>","&amp;C15 &amp; " " &amp; D15 &amp; IF(E15="Yes"," not null","") &amp; IF(F15&lt;&gt;""," default " &amp; F15,"") &amp; " comment '" &amp; B15 &amp; "'"</f>
        <v>,owner_id bigint unsigned not null comment ''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3">
        <f t="shared" si="0"/>
        <v>3</v>
      </c>
      <c r="B16" s="17"/>
      <c r="C16" s="39" t="s">
        <v>59</v>
      </c>
      <c r="D16" s="17" t="s">
        <v>74</v>
      </c>
      <c r="E16" s="39" t="s">
        <v>78</v>
      </c>
      <c r="F16" s="17"/>
      <c r="G16" s="18"/>
      <c r="H16" s="3"/>
      <c r="I16" s="3" t="str">
        <f>","&amp;C16 &amp; " " &amp; D16 &amp; IF(E16="Yes"," not null","") &amp; IF(F16&lt;&gt;""," default " &amp; F16,"") &amp; " comment '" &amp; B16 &amp; "'"</f>
        <v>,city_id smallint unsigned not null comment ''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3">
        <f t="shared" si="0"/>
        <v>4</v>
      </c>
      <c r="B17" s="17"/>
      <c r="C17" s="39" t="s">
        <v>65</v>
      </c>
      <c r="D17" s="17" t="s">
        <v>25</v>
      </c>
      <c r="E17" s="39" t="s">
        <v>22</v>
      </c>
      <c r="F17" s="17"/>
      <c r="G17" s="19"/>
      <c r="H17" s="3"/>
      <c r="I17" s="3" t="str">
        <f t="shared" ref="I17:I29" si="1">","&amp;C17 &amp; " " &amp; D17 &amp; IF(E17="Yes"," not null","") &amp; IF(F17&lt;&gt;""," default " &amp; F17,"") &amp; " comment '" &amp; B17 &amp; "'"</f>
        <v>,name_en varchar(255) not null comment ''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3">
        <f t="shared" si="0"/>
        <v>5</v>
      </c>
      <c r="B18" s="17"/>
      <c r="C18" s="39" t="s">
        <v>66</v>
      </c>
      <c r="D18" s="17" t="s">
        <v>25</v>
      </c>
      <c r="E18" s="39" t="s">
        <v>22</v>
      </c>
      <c r="F18" s="17"/>
      <c r="G18" s="18"/>
      <c r="H18" s="3"/>
      <c r="I18" s="3" t="str">
        <f t="shared" si="1"/>
        <v>,name_jp varchar(255) not null comment ''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3">
        <f t="shared" si="0"/>
        <v>6</v>
      </c>
      <c r="B19" s="17"/>
      <c r="C19" s="39" t="s">
        <v>67</v>
      </c>
      <c r="D19" s="20" t="s">
        <v>25</v>
      </c>
      <c r="E19" s="39" t="s">
        <v>22</v>
      </c>
      <c r="G19" s="34"/>
      <c r="H19" s="3"/>
      <c r="I19" s="3" t="str">
        <f t="shared" si="1"/>
        <v>,telephone varchar(255) not null comment ''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8">
        <v>6</v>
      </c>
      <c r="B20" s="17"/>
      <c r="C20" s="39" t="s">
        <v>68</v>
      </c>
      <c r="D20" s="40" t="s">
        <v>25</v>
      </c>
      <c r="E20" s="39"/>
      <c r="F20" s="17"/>
      <c r="G20" s="34"/>
      <c r="H20" s="3"/>
      <c r="I20" s="3" t="str">
        <f t="shared" si="1"/>
        <v>,fax varchar(255) comment ''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3">
        <f t="shared" si="0"/>
        <v>8</v>
      </c>
      <c r="B21" s="17"/>
      <c r="C21" s="39" t="s">
        <v>69</v>
      </c>
      <c r="D21" s="17" t="s">
        <v>25</v>
      </c>
      <c r="E21" s="39" t="s">
        <v>22</v>
      </c>
      <c r="F21" s="17"/>
      <c r="G21" s="18"/>
      <c r="H21" s="3"/>
      <c r="I21" s="3" t="str">
        <f t="shared" si="1"/>
        <v>,company_name varchar(255) not null comment ''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3">
        <f t="shared" si="0"/>
        <v>9</v>
      </c>
      <c r="B22" s="17"/>
      <c r="C22" s="39" t="s">
        <v>70</v>
      </c>
      <c r="D22" s="17" t="s">
        <v>82</v>
      </c>
      <c r="E22" s="39"/>
      <c r="F22" s="21"/>
      <c r="G22" s="19"/>
      <c r="H22" s="3"/>
      <c r="I22" s="3" t="str">
        <f t="shared" si="1"/>
        <v>,tax_code varchar(10:13) comment ''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8">
        <v>10</v>
      </c>
      <c r="B23" s="17"/>
      <c r="C23" s="39" t="s">
        <v>77</v>
      </c>
      <c r="D23" s="17" t="s">
        <v>81</v>
      </c>
      <c r="E23" s="39" t="s">
        <v>78</v>
      </c>
      <c r="F23" s="21"/>
      <c r="G23" s="19"/>
      <c r="H23" s="3"/>
      <c r="I23" s="3" t="str">
        <f t="shared" si="1"/>
        <v>,hotel_code varchar(6) not null comment ''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3">
        <f t="shared" si="0"/>
        <v>11</v>
      </c>
      <c r="B24" s="20"/>
      <c r="C24" s="40" t="s">
        <v>45</v>
      </c>
      <c r="D24" s="20" t="s">
        <v>25</v>
      </c>
      <c r="E24" s="40" t="s">
        <v>22</v>
      </c>
      <c r="F24" s="20"/>
      <c r="G24" s="22"/>
      <c r="H24" s="3"/>
      <c r="I24" s="3" t="str">
        <f t="shared" si="1"/>
        <v>,email varchar(255) not null comment ''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3">
        <f t="shared" si="0"/>
        <v>12</v>
      </c>
      <c r="B25" s="20"/>
      <c r="C25" s="40" t="s">
        <v>71</v>
      </c>
      <c r="D25" s="40" t="s">
        <v>25</v>
      </c>
      <c r="E25" s="40" t="s">
        <v>22</v>
      </c>
      <c r="F25" s="20"/>
      <c r="G25" s="22"/>
      <c r="H25" s="3"/>
      <c r="I25" s="3" t="str">
        <f t="shared" si="1"/>
        <v>,address_1 varchar(255) not null comment ''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3">
        <f t="shared" si="0"/>
        <v>13</v>
      </c>
      <c r="B26" s="20"/>
      <c r="C26" s="40" t="s">
        <v>72</v>
      </c>
      <c r="D26" s="40" t="s">
        <v>25</v>
      </c>
      <c r="E26" s="20"/>
      <c r="F26" s="20"/>
      <c r="G26" s="22"/>
      <c r="H26" s="3"/>
      <c r="I26" s="3" t="str">
        <f t="shared" si="1"/>
        <v>,address_2 varchar(255) comment ''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3">
        <f t="shared" si="0"/>
        <v>14</v>
      </c>
      <c r="B27" s="17"/>
      <c r="C27" s="39" t="s">
        <v>49</v>
      </c>
      <c r="D27" s="17" t="s">
        <v>27</v>
      </c>
      <c r="E27" s="39"/>
      <c r="F27" s="21"/>
      <c r="G27" s="18"/>
      <c r="H27" s="3"/>
      <c r="I27" s="3" t="str">
        <f t="shared" si="1"/>
        <v>,created_at datetime comment ''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3">
        <f t="shared" si="0"/>
        <v>15</v>
      </c>
      <c r="B28" s="17"/>
      <c r="C28" s="17" t="s">
        <v>50</v>
      </c>
      <c r="D28" s="17" t="s">
        <v>27</v>
      </c>
      <c r="E28" s="17"/>
      <c r="F28" s="21"/>
      <c r="G28" s="18"/>
      <c r="H28" s="3"/>
      <c r="I28" s="3" t="str">
        <f t="shared" si="1"/>
        <v>,updated_at datetime comment ''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28">
        <f t="shared" si="0"/>
        <v>16</v>
      </c>
      <c r="B29" s="30"/>
      <c r="C29" s="32" t="s">
        <v>51</v>
      </c>
      <c r="D29" s="32" t="s">
        <v>27</v>
      </c>
      <c r="E29" s="32"/>
      <c r="F29" s="30"/>
      <c r="G29" s="33"/>
      <c r="H29" s="3"/>
      <c r="I29" s="3" t="str">
        <f t="shared" si="1"/>
        <v>,deleted_at datetime comment ''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29"/>
      <c r="B30" s="31"/>
      <c r="C30" s="2"/>
      <c r="D30" s="2"/>
      <c r="E30" s="2"/>
      <c r="F30" s="31"/>
      <c r="G30" s="31"/>
      <c r="H30" s="3"/>
      <c r="I30" s="3" t="str">
        <f>",PRIMARY KEY("&amp;C33&amp;")"</f>
        <v>,PRIMARY KEY(id)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1" t="s">
        <v>29</v>
      </c>
      <c r="B31" s="2"/>
      <c r="C31" s="2"/>
      <c r="D31" s="2"/>
      <c r="E31" s="2"/>
      <c r="F31" s="2"/>
      <c r="G31" s="2"/>
      <c r="H31" s="3"/>
      <c r="I31" s="3" t="str">
        <f>") ENGINE=InnoDB DEFAULT CHARSET =utf8 comment='"&amp;C5&amp;"';"</f>
        <v>) ENGINE=InnoDB DEFAULT CHARSET =utf8 comment='';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0" t="s">
        <v>14</v>
      </c>
      <c r="B32" s="11" t="s">
        <v>30</v>
      </c>
      <c r="C32" s="23" t="s">
        <v>31</v>
      </c>
      <c r="D32" s="24"/>
      <c r="E32" s="11" t="s">
        <v>32</v>
      </c>
      <c r="F32" s="11" t="s">
        <v>33</v>
      </c>
      <c r="G32" s="12" t="s">
        <v>12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5">
        <f>ROW()-32</f>
        <v>1</v>
      </c>
      <c r="B33" s="26" t="s">
        <v>34</v>
      </c>
      <c r="C33" s="79" t="s">
        <v>21</v>
      </c>
      <c r="D33" s="80"/>
      <c r="E33" s="26" t="s">
        <v>22</v>
      </c>
      <c r="F33" s="26" t="s">
        <v>22</v>
      </c>
      <c r="G33" s="2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2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2"/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35" t="s">
        <v>35</v>
      </c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68" t="s">
        <v>14</v>
      </c>
      <c r="B37" s="69" t="s">
        <v>36</v>
      </c>
      <c r="C37" s="70" t="s">
        <v>31</v>
      </c>
      <c r="D37" s="71"/>
      <c r="E37" s="100" t="s">
        <v>37</v>
      </c>
      <c r="F37" s="101"/>
      <c r="G37" s="72" t="s">
        <v>38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2"/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35" t="s">
        <v>39</v>
      </c>
      <c r="B39" s="2"/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41" t="s">
        <v>14</v>
      </c>
      <c r="B40" s="42" t="s">
        <v>36</v>
      </c>
      <c r="C40" s="43" t="s">
        <v>31</v>
      </c>
      <c r="D40" s="44"/>
      <c r="E40" s="99" t="s">
        <v>40</v>
      </c>
      <c r="F40" s="82"/>
      <c r="G40" s="45" t="s">
        <v>41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50">
        <f>ROW()-40</f>
        <v>1</v>
      </c>
      <c r="B41" s="48" t="s">
        <v>57</v>
      </c>
      <c r="C41" s="48" t="s">
        <v>59</v>
      </c>
      <c r="D41" s="52"/>
      <c r="E41" s="65" t="s">
        <v>62</v>
      </c>
      <c r="F41" s="66"/>
      <c r="G41" s="4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2"/>
      <c r="C987" s="2"/>
      <c r="D987" s="2"/>
      <c r="E987" s="2"/>
      <c r="F987" s="2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2"/>
      <c r="C988" s="2"/>
      <c r="D988" s="2"/>
      <c r="E988" s="2"/>
      <c r="F988" s="2"/>
      <c r="G988" s="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2"/>
      <c r="C989" s="2"/>
      <c r="D989" s="2"/>
      <c r="E989" s="2"/>
      <c r="F989" s="2"/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2"/>
      <c r="C990" s="2"/>
      <c r="D990" s="2"/>
      <c r="E990" s="2"/>
      <c r="F990" s="2"/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2"/>
      <c r="C991" s="2"/>
      <c r="D991" s="2"/>
      <c r="E991" s="2"/>
      <c r="F991" s="2"/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2"/>
      <c r="C992" s="2"/>
      <c r="D992" s="2"/>
      <c r="E992" s="2"/>
      <c r="F992" s="2"/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2"/>
      <c r="C993" s="2"/>
      <c r="D993" s="2"/>
      <c r="E993" s="2"/>
      <c r="F993" s="2"/>
      <c r="G993" s="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2"/>
      <c r="C994" s="2"/>
      <c r="D994" s="2"/>
      <c r="E994" s="2"/>
      <c r="F994" s="2"/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2"/>
      <c r="C995" s="2"/>
      <c r="D995" s="2"/>
      <c r="E995" s="2"/>
      <c r="F995" s="2"/>
      <c r="G995" s="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2"/>
      <c r="C996" s="2"/>
      <c r="D996" s="2"/>
      <c r="E996" s="2"/>
      <c r="F996" s="2"/>
      <c r="G996" s="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2"/>
      <c r="C997" s="2"/>
      <c r="D997" s="2"/>
      <c r="E997" s="2"/>
      <c r="F997" s="2"/>
      <c r="G997" s="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15">
    <mergeCell ref="C2:D2"/>
    <mergeCell ref="F2:G2"/>
    <mergeCell ref="C3:D3"/>
    <mergeCell ref="F3:G3"/>
    <mergeCell ref="C4:D4"/>
    <mergeCell ref="F4:G4"/>
    <mergeCell ref="C33:D33"/>
    <mergeCell ref="E37:F37"/>
    <mergeCell ref="E40:F40"/>
    <mergeCell ref="C5:D5"/>
    <mergeCell ref="C6:D6"/>
    <mergeCell ref="F6:G6"/>
    <mergeCell ref="B7:G7"/>
    <mergeCell ref="B8:G10"/>
    <mergeCell ref="F5:G5"/>
  </mergeCells>
  <pageMargins left="0.75" right="0.75" top="1" bottom="1" header="0" footer="0"/>
  <pageSetup paperSize="9" orientation="portrait"/>
  <colBreaks count="1" manualBreakCount="1"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roles</vt:lpstr>
      <vt:lpstr>cities</vt:lpstr>
      <vt:lpstr>users</vt:lpstr>
      <vt:lpstr>hotels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芹澤 崇</dc:creator>
  <cp:lastModifiedBy>Huynh Le An</cp:lastModifiedBy>
  <dcterms:created xsi:type="dcterms:W3CDTF">2019-01-16T05:14:42Z</dcterms:created>
  <dcterms:modified xsi:type="dcterms:W3CDTF">2025-02-18T09:51:45Z</dcterms:modified>
</cp:coreProperties>
</file>