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preadsheet" sheetId="1" state="visible" r:id="rId2"/>
    <sheet name="Lege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<sst xmlns="http://schemas.openxmlformats.org/spreadsheetml/2006/main" count="215" uniqueCount="138">
  <si>
    <t xml:space="preserve">example answers in pink (delete)</t>
  </si>
  <si>
    <t xml:space="preserve">John Doe</t>
  </si>
  <si>
    <t xml:space="preserve">JD</t>
  </si>
  <si>
    <t xml:space="preserve">na</t>
  </si>
  <si>
    <t xml:space="preserve">LYS2</t>
  </si>
  <si>
    <t xml:space="preserve">SP</t>
  </si>
  <si>
    <t xml:space="preserve">t0</t>
  </si>
  <si>
    <t xml:space="preserve">yes</t>
  </si>
  <si>
    <t xml:space="preserve">no</t>
  </si>
  <si>
    <t xml:space="preserve">high</t>
  </si>
  <si>
    <t xml:space="preserve">mid</t>
  </si>
  <si>
    <t xml:space="preserve">none</t>
  </si>
  <si>
    <t xml:space="preserve">low</t>
  </si>
  <si>
    <t xml:space="preserve">pass</t>
  </si>
  <si>
    <t xml:space="preserve">date</t>
  </si>
  <si>
    <t xml:space="preserve">person</t>
  </si>
  <si>
    <t xml:space="preserve">initials</t>
  </si>
  <si>
    <t xml:space="preserve">SBY#</t>
  </si>
  <si>
    <t xml:space="preserve">SBY note</t>
  </si>
  <si>
    <t xml:space="preserve">locus</t>
  </si>
  <si>
    <t xml:space="preserve">genotype</t>
  </si>
  <si>
    <t xml:space="preserve">exp</t>
  </si>
  <si>
    <t xml:space="preserve">stage</t>
  </si>
  <si>
    <t xml:space="preserve">desc</t>
  </si>
  <si>
    <t xml:space="preserve">tiffs_avail</t>
  </si>
  <si>
    <t xml:space="preserve">MIP_vid</t>
  </si>
  <si>
    <t xml:space="preserve">z_total</t>
  </si>
  <si>
    <t xml:space="preserve">tp_total</t>
  </si>
  <si>
    <t xml:space="preserve">dual_homozygous</t>
  </si>
  <si>
    <t xml:space="preserve">signal_noise</t>
  </si>
  <si>
    <t xml:space="preserve">signal_bleach</t>
  </si>
  <si>
    <t xml:space="preserve">vizdriftz</t>
  </si>
  <si>
    <t xml:space="preserve">sum_vizdriftxy</t>
  </si>
  <si>
    <t xml:space="preserve">vizdriftxy_start</t>
  </si>
  <si>
    <t xml:space="preserve">vizdriftxy_mid</t>
  </si>
  <si>
    <t xml:space="preserve">vizdriftxy_end</t>
  </si>
  <si>
    <t xml:space="preserve">couldtrim</t>
  </si>
  <si>
    <t xml:space="preserve">shouldtrim</t>
  </si>
  <si>
    <t xml:space="preserve">didtrim</t>
  </si>
  <si>
    <t xml:space="preserve">select_tp_l</t>
  </si>
  <si>
    <t xml:space="preserve">select_tp_h</t>
  </si>
  <si>
    <t xml:space="preserve">available_qc</t>
  </si>
  <si>
    <t xml:space="preserve">label_qc</t>
  </si>
  <si>
    <t xml:space="preserve">signal_qc</t>
  </si>
  <si>
    <t xml:space="preserve">drift_qc</t>
  </si>
  <si>
    <t xml:space="preserve">movie_check</t>
  </si>
  <si>
    <t xml:space="preserve">worth_analyzing</t>
  </si>
  <si>
    <t xml:space="preserve">redotrim</t>
  </si>
  <si>
    <t xml:space="preserve">change_trim</t>
  </si>
  <si>
    <t xml:space="preserve">anaprog</t>
  </si>
  <si>
    <t xml:space="preserve">dist_out_view</t>
  </si>
  <si>
    <t xml:space="preserve">dist_out.mat</t>
  </si>
  <si>
    <t xml:space="preserve">dist_out.csv</t>
  </si>
  <si>
    <t xml:space="preserve">conf_out.mat</t>
  </si>
  <si>
    <t xml:space="preserve">conf_out.csv</t>
  </si>
  <si>
    <t xml:space="preserve">animvid</t>
  </si>
  <si>
    <t xml:space="preserve">cell_obs</t>
  </si>
  <si>
    <t xml:space="preserve">okaycell_num</t>
  </si>
  <si>
    <t xml:space="preserve">dead_all_start_end_livd</t>
  </si>
  <si>
    <t xml:space="preserve">selobj_num</t>
  </si>
  <si>
    <t xml:space="preserve">dead/okay</t>
  </si>
  <si>
    <t xml:space="preserve">dead_qc</t>
  </si>
  <si>
    <t xml:space="preserve">manonetwo</t>
  </si>
  <si>
    <t xml:space="preserve">manspot reps</t>
  </si>
  <si>
    <t xml:space="preserve">okaynum_qc</t>
  </si>
  <si>
    <t xml:space="preserve">complete</t>
  </si>
  <si>
    <t xml:space="preserve">need-distview</t>
  </si>
  <si>
    <t xml:space="preserve">need-distcsv</t>
  </si>
  <si>
    <t xml:space="preserve">need-distmat</t>
  </si>
  <si>
    <t xml:space="preserve">need-confcsv</t>
  </si>
  <si>
    <t xml:space="preserve">need-confmat</t>
  </si>
  <si>
    <t xml:space="preserve">need-ta-mscd</t>
  </si>
  <si>
    <t xml:space="preserve">need-cellobs</t>
  </si>
  <si>
    <t xml:space="preserve">need-cellarea</t>
  </si>
  <si>
    <t xml:space="preserve">anyneeds</t>
  </si>
  <si>
    <t xml:space="preserve">anyfail</t>
  </si>
  <si>
    <t xml:space="preserve">qc</t>
  </si>
  <si>
    <t xml:space="preserve">work_on</t>
  </si>
  <si>
    <t xml:space="preserve">total_qc</t>
  </si>
  <si>
    <t xml:space="preserve">Column</t>
  </si>
  <si>
    <t xml:space="preserve">Description</t>
  </si>
  <si>
    <t xml:space="preserve">The date that the experiment was performed</t>
  </si>
  <si>
    <t xml:space="preserve">The researcher that did the experiment</t>
  </si>
  <si>
    <t xml:space="preserve">The location of the fluorescent tag</t>
  </si>
  <si>
    <t xml:space="preserve">The genotype of the yeast strain; WT, wildtype; SP, spo11 mutant; NU, nup2 mutant</t>
  </si>
  <si>
    <t xml:space="preserve">Experiment number, ordered by date</t>
  </si>
  <si>
    <t xml:space="preserve">The meiotic stage of the timecourse</t>
  </si>
  <si>
    <t xml:space="preserve">Whether the raw image files from the experiment are available</t>
  </si>
  <si>
    <t xml:space="preserve">The number of z-sections acquired during imaging</t>
  </si>
  <si>
    <t xml:space="preserve">The number of timepoints acquired during imaging, tp numbering starts at 0</t>
  </si>
  <si>
    <t xml:space="preserve">Whether a maximum intensity projection (MIP) video was made of the timecourse</t>
  </si>
  <si>
    <t xml:space="preserve">The signal to noise quality based on assessment of the MIP_vid; low, low quality; mid, moderate quality; high, high quality</t>
  </si>
  <si>
    <t xml:space="preserve">The amount of signal bleaching over time based on assessment of the MIP_vid; low, low level of bleaching; mid, moderate level of bleaching; high, high level of bleaching</t>
  </si>
  <si>
    <r>
      <rPr>
        <sz val="12"/>
        <color rgb="FF000000"/>
        <rFont val="Calibri"/>
        <family val="2"/>
        <charset val="1"/>
      </rPr>
      <t xml:space="preserve">Relevant to yeast strain with </t>
    </r>
    <r>
      <rPr>
        <i val="true"/>
        <sz val="12"/>
        <color rgb="FF000000"/>
        <rFont val="Calibri"/>
        <family val="2"/>
        <charset val="1"/>
      </rPr>
      <t xml:space="preserve">tetO/</t>
    </r>
    <r>
      <rPr>
        <sz val="12"/>
        <color rgb="FF000000"/>
        <rFont val="Calibri"/>
        <family val="2"/>
        <charset val="1"/>
      </rPr>
      <t xml:space="preserve">TetR-GFP integrate at multiple locations; yes, cells have too many spots; no, cells have correct number of spots</t>
    </r>
  </si>
  <si>
    <t xml:space="preserve">Drift in the z direction based on assessment of the MIP_vid; low, low level of drift; mid, moderate level of drift; high, high level of drift</t>
  </si>
  <si>
    <t xml:space="preserve">The overall amount of drift in the x or y direction based on assessment of the MIP_vid; low, low level of drift; mid, moderate level of drift; high, high level of drift</t>
  </si>
  <si>
    <t xml:space="preserve">The amount of drift in the x or y direction at the start of the MIP_vid; low, low level of drift; mid, moderate level of drift; high, high level of drift</t>
  </si>
  <si>
    <t xml:space="preserve">The amount of drift in the x or y direction at the middle of the MIP_vid; low, low level of drift; mid, moderate level of drift; high, high level of drift</t>
  </si>
  <si>
    <t xml:space="preserve">The amount of drift in the x or y direction at the end of the MIP_vid; low, low level of drift; mid, moderate level of drift; high, high level of drift</t>
  </si>
  <si>
    <t xml:space="preserve">Decision on whether it would be possible to remove frames from the movie in order to decrease the amount of drift</t>
  </si>
  <si>
    <t xml:space="preserve">Decision on whether it would be worth while to remove frames from the movie in order to decrease the amount of drift</t>
  </si>
  <si>
    <t xml:space="preserve">Whether the movie was trimmed</t>
  </si>
  <si>
    <t xml:space="preserve">The first timepoint of the movie after trimming, tp numbering starts at 1</t>
  </si>
  <si>
    <t xml:space="preserve">The last timepoint of the movie after trimming, tp numbering starts at 1</t>
  </si>
  <si>
    <t xml:space="preserve">Quality control for whether images are available, based on tiffs_avail</t>
  </si>
  <si>
    <t xml:space="preserve">Quality control for whether signal to noise is sufficient, based on signal_noise</t>
  </si>
  <si>
    <t xml:space="preserve">Quality control for whether the fluorescent labelling is correct, based on dual_homozygous</t>
  </si>
  <si>
    <t xml:space="preserve">Quality control for whether the level of drift is low enough, based on sum_vizdriftxy and the combination of vizdriftxy_start, vizdriftxy_mid, and vizdriftxy_end </t>
  </si>
  <si>
    <t xml:space="preserve">Test for whether movie has passed initial quality control, based on available_qc, signal_qc, label_qc, and drift_qc</t>
  </si>
  <si>
    <t xml:space="preserve">Decision on whether the timecourse is worth further analysis based on movie_check</t>
  </si>
  <si>
    <t xml:space="preserve">Decision on whether the trimming decision should be reconsidered, based on worth_analyzing, shouldtrim, and didtrim</t>
  </si>
  <si>
    <t xml:space="preserve">Whether a picture of the cells selected for analysis is available following use of the matlab distance calculation gui</t>
  </si>
  <si>
    <t xml:space="preserve">Whether the summary distance data is available following use of the matlab distance calculation gui</t>
  </si>
  <si>
    <t xml:space="preserve">Whether the raw distance data, including xyz positions, is available following use of the matlab distance calculation gui</t>
  </si>
  <si>
    <t xml:space="preserve">Whether the summary confirmed distance data is available following use of the matlab spot confirmation gui</t>
  </si>
  <si>
    <t xml:space="preserve">Whether the raw confirmed distance data, including xyz positions, is available following use of the matlab spot confirmation gui</t>
  </si>
  <si>
    <t xml:space="preserve">ta_mscd_out</t>
  </si>
  <si>
    <t xml:space="preserve">Whether the mscd data is available following use of the matlab mscd calculation gui</t>
  </si>
  <si>
    <t xml:space="preserve">Whether cell viability observations were made</t>
  </si>
  <si>
    <t xml:space="preserve">The number of objects that were selected in the dist_out_view</t>
  </si>
  <si>
    <t xml:space="preserve">The number of cells deemed to be okay in the field of cells, based on the observations in cell_obs</t>
  </si>
  <si>
    <t xml:space="preserve">The number of cells deemed to be dead in the field of cells, based on the observations in cell_obs, including "dead", "dead start", "dead end", and "living dead"</t>
  </si>
  <si>
    <t xml:space="preserve">The amount of dead cells relative to the number of okay cells</t>
  </si>
  <si>
    <t xml:space="preserve">Quality control for whether the level of dead/okay is sufficient, used cutoff of 0.5, i.e. need twice as many okay cells in a timecourse</t>
  </si>
  <si>
    <t xml:space="preserve">Quality control for whether the number of okay cells is sufficient, used cutoff of 15</t>
  </si>
  <si>
    <t xml:space="preserve">Test for whether movie has passed all quality controls, based on available_qc, signal_qc, label_qc, drift_qc, dead_qc, and okaynum_qc</t>
  </si>
  <si>
    <t xml:space="preserve">Decision on whether the timecourse is should be included in the final dataset, based on complete and anyfail</t>
  </si>
  <si>
    <t xml:space="preserve">Decision on whether all data is available for the quality control assessment, based on anyneeds</t>
  </si>
  <si>
    <t xml:space="preserve">Test for whether all data is available for the quality control assessment, based on change_trim, need-distcsv, need-distmat, need-confcsv, need-confmat, need-ta-mscd, and need-cellobs</t>
  </si>
  <si>
    <t xml:space="preserve">Whether the timecourse should be retrimmed for drift, based on worth_analyzing and "consider trimming" or "unneccessary trim" in redotrim</t>
  </si>
  <si>
    <t xml:space="preserve">Whether a dist view file is lacking, based on worth_analyzing and dist_out_view</t>
  </si>
  <si>
    <t xml:space="preserve">Whether a dist.csv file is lacking, based on worth_analyzing and dist_out.csv</t>
  </si>
  <si>
    <t xml:space="preserve">Whether a dist.mat file is lacking, based on worth_analyzing and dist_out.mat</t>
  </si>
  <si>
    <t xml:space="preserve">Whether a conf.csv file is lacking, based on worth_analyzing and conf_out.csv</t>
  </si>
  <si>
    <t xml:space="preserve">Whether a conf.mat file is lacking, based on worth_analyzing and conf_out.mat</t>
  </si>
  <si>
    <t xml:space="preserve">Whether a ta-mscd analysis is lacking, based on worth_analyzing and ta_mscd_out</t>
  </si>
  <si>
    <t xml:space="preserve">Whether a cell observation analysis is lacking, based on worth_analyzing and cell_obs</t>
  </si>
  <si>
    <t xml:space="preserve">What analysis is required for each timecourse, based on complete, change_trim, need-distview, need-distcsv, need-distmat, need-confcsv, need-confmat, need-ta-mscd, and need-cellobs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</si>
</sst>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M\ YYYY;@"/>
    <numFmt numFmtId="166" formatCode="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99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13.1674418604651"/>
    <col collapsed="false" hidden="false" max="2" min="2" style="2" width="12.553488372093"/>
    <col collapsed="false" hidden="false" max="3" min="3" style="2" width="7.50697674418605"/>
    <col collapsed="false" hidden="false" max="4" min="4" style="2" width="5.90697674418605"/>
    <col collapsed="false" hidden="false" max="5" min="5" style="2" width="9.47441860465116"/>
    <col collapsed="false" hidden="false" max="6" min="6" style="2" width="6.27441860465116"/>
    <col collapsed="false" hidden="false" max="7" min="7" style="2" width="10.093023255814"/>
    <col collapsed="false" hidden="false" max="8" min="8" style="2" width="4.92093023255814"/>
    <col collapsed="false" hidden="false" max="9" min="9" style="2" width="6.02790697674419"/>
    <col collapsed="false" hidden="false" max="10" min="10" style="2" width="11.3209302325581"/>
    <col collapsed="false" hidden="false" max="11" min="11" style="2" width="9.6"/>
    <col collapsed="false" hidden="false" max="12" min="12" style="2" width="8.86046511627907"/>
    <col collapsed="false" hidden="false" max="13" min="13" style="2" width="7.50697674418605"/>
    <col collapsed="false" hidden="false" max="14" min="14" style="2" width="8.73953488372093"/>
    <col collapsed="false" hidden="false" max="15" min="15" style="2" width="16.9813953488372"/>
    <col collapsed="false" hidden="false" max="16" min="16" style="2" width="12.4279069767442"/>
    <col collapsed="false" hidden="false" max="17" min="17" style="2" width="13.293023255814"/>
    <col collapsed="false" hidden="false" max="18" min="18" style="2" width="8.49302325581395"/>
    <col collapsed="false" hidden="false" max="19" min="19" style="2" width="14.4"/>
    <col collapsed="false" hidden="false" max="20" min="20" style="2" width="14.5209302325581"/>
    <col collapsed="false" hidden="false" max="22" min="21" style="2" width="14.0279069767442"/>
    <col collapsed="false" hidden="false" max="23" min="23" style="2" width="10.2139534883721"/>
    <col collapsed="false" hidden="false" max="24" min="24" style="2" width="11.5674418604651"/>
    <col collapsed="false" hidden="false" max="25" min="25" style="2" width="8.49302325581395"/>
    <col collapsed="false" hidden="false" max="26" min="26" style="2" width="11.446511627907"/>
    <col collapsed="false" hidden="false" max="28" min="27" style="2" width="12.0604651162791"/>
    <col collapsed="false" hidden="false" max="29" min="29" style="2" width="8.98139534883721"/>
    <col collapsed="false" hidden="false" max="30" min="30" style="2" width="9.6"/>
    <col collapsed="false" hidden="false" max="31" min="31" style="2" width="8.49302325581395"/>
    <col collapsed="false" hidden="false" max="32" min="32" style="2" width="13.046511627907"/>
    <col collapsed="false" hidden="false" max="33" min="33" style="2" width="16"/>
    <col collapsed="false" hidden="false" max="34" min="34" style="2" width="15.753488372093"/>
    <col collapsed="false" hidden="false" max="35" min="35" style="2" width="12.6744186046512"/>
    <col collapsed="false" hidden="false" max="36" min="36" style="2" width="8.86046511627907"/>
    <col collapsed="false" hidden="false" max="37" min="37" style="2" width="14.0279069767442"/>
    <col collapsed="false" hidden="false" max="38" min="38" style="2" width="12.9209302325581"/>
    <col collapsed="false" hidden="false" max="39" min="39" style="2" width="11.9348837209302"/>
    <col collapsed="false" hidden="false" max="40" min="40" style="2" width="13.1674418604651"/>
    <col collapsed="false" hidden="false" max="41" min="41" style="2" width="12.306976744186"/>
    <col collapsed="false" hidden="false" max="43" min="42" style="2" width="8.73953488372093"/>
    <col collapsed="false" hidden="false" max="44" min="44" style="2" width="13.293023255814"/>
    <col collapsed="false" hidden="false" max="45" min="45" style="2" width="22.3953488372093"/>
    <col collapsed="false" hidden="false" max="46" min="46" style="2" width="12.0604651162791"/>
    <col collapsed="false" hidden="false" max="47" min="47" style="2" width="10.706976744186"/>
    <col collapsed="false" hidden="false" max="48" min="48" style="2" width="9.10697674418605"/>
    <col collapsed="false" hidden="false" max="49" min="49" style="2" width="12.4279069767442"/>
    <col collapsed="false" hidden="false" max="50" min="50" style="2" width="13.7813953488372"/>
    <col collapsed="false" hidden="false" max="51" min="51" style="2" width="12.553488372093"/>
    <col collapsed="false" hidden="false" max="52" min="52" style="2" width="9.84651162790698"/>
    <col collapsed="false" hidden="false" max="53" min="53" style="2" width="14.2744186046512"/>
    <col collapsed="false" hidden="false" max="54" min="54" style="2" width="12.4279069767442"/>
    <col collapsed="false" hidden="false" max="55" min="55" style="2" width="13.5348837209302"/>
    <col collapsed="false" hidden="false" max="56" min="56" style="2" width="12.6744186046512"/>
    <col collapsed="false" hidden="false" max="58" min="57" style="2" width="13.906976744186"/>
    <col collapsed="false" hidden="false" max="59" min="59" style="2" width="12.9209302325581"/>
    <col collapsed="false" hidden="false" max="60" min="60" style="2" width="13.7813953488372"/>
    <col collapsed="false" hidden="false" max="61" min="61" style="2" width="10.093023255814"/>
    <col collapsed="false" hidden="false" max="63" min="62" style="2" width="8.24651162790698"/>
    <col collapsed="false" hidden="false" max="64" min="64" style="2" width="9.47441860465116"/>
    <col collapsed="false" hidden="false" max="65" min="65" style="2" width="8.73953488372093"/>
    <col collapsed="false" hidden="false" max="1019" min="66" style="2" width="11.0744186046512"/>
    <col collapsed="false" hidden="false" max="1025" min="1020" style="0" width="11.0744186046512"/>
  </cols>
  <sheetData>
    <row r="1" s="4" customFormat="true" ht="15" hidden="false" customHeight="false" outlineLevel="0" collapsed="false">
      <c r="A1" s="3" t="s">
        <v>0</v>
      </c>
      <c r="AK1" s="5"/>
      <c r="AL1" s="5"/>
      <c r="AM1" s="5"/>
      <c r="AN1" s="5"/>
      <c r="AO1" s="5"/>
      <c r="AU1" s="6"/>
      <c r="AMF1" s="7"/>
      <c r="AMG1" s="7"/>
      <c r="AMH1" s="7"/>
      <c r="AMI1" s="7"/>
      <c r="AMJ1" s="7"/>
    </row>
    <row r="2" s="4" customFormat="true" ht="15" hidden="false" customHeight="false" outlineLevel="0" collapsed="false">
      <c r="A2" s="8" t="n">
        <v>41060</v>
      </c>
      <c r="B2" s="4" t="s">
        <v>1</v>
      </c>
      <c r="C2" s="4" t="s">
        <v>2</v>
      </c>
      <c r="D2" s="4" t="s">
        <v>3</v>
      </c>
      <c r="E2" s="4" t="s">
        <v>3</v>
      </c>
      <c r="F2" s="4" t="s">
        <v>4</v>
      </c>
      <c r="G2" s="4" t="s">
        <v>5</v>
      </c>
      <c r="H2" s="4" t="n">
        <v>1</v>
      </c>
      <c r="I2" s="4" t="s">
        <v>6</v>
      </c>
      <c r="J2" s="4" t="str">
        <f aca="false">F2&amp;G2&amp;H2&amp;"_"&amp;I2</f>
        <v>LYS2SP1_t0</v>
      </c>
      <c r="K2" s="4" t="s">
        <v>7</v>
      </c>
      <c r="L2" s="4" t="s">
        <v>7</v>
      </c>
      <c r="M2" s="4" t="n">
        <v>35</v>
      </c>
      <c r="N2" s="4" t="n">
        <v>50</v>
      </c>
      <c r="O2" s="4" t="s">
        <v>8</v>
      </c>
      <c r="P2" s="4" t="s">
        <v>9</v>
      </c>
      <c r="Q2" s="4" t="s">
        <v>10</v>
      </c>
      <c r="R2" s="4" t="s">
        <v>11</v>
      </c>
      <c r="S2" s="4" t="s">
        <v>12</v>
      </c>
      <c r="T2" s="4" t="s">
        <v>12</v>
      </c>
      <c r="U2" s="4" t="s">
        <v>12</v>
      </c>
      <c r="V2" s="4" t="s">
        <v>11</v>
      </c>
      <c r="W2" s="4" t="s">
        <v>8</v>
      </c>
      <c r="X2" s="4" t="s">
        <v>8</v>
      </c>
      <c r="Y2" s="4" t="s">
        <v>8</v>
      </c>
      <c r="Z2" s="4" t="s">
        <v>8</v>
      </c>
      <c r="AA2" s="4" t="s">
        <v>8</v>
      </c>
      <c r="AB2" s="4" t="str">
        <f aca="false">IF(K2="no", "fail", "pass")</f>
        <v>pass</v>
      </c>
      <c r="AC2" s="4" t="str">
        <f aca="false">IF(O2="na","na",IF(O2="yes","fail","pass"))</f>
        <v>pass</v>
      </c>
      <c r="AD2" s="4" t="str">
        <f aca="false">IF(P2="low","fail",IF(P2="na","na","pass"))</f>
        <v>pass</v>
      </c>
      <c r="AE2" s="4" t="s">
        <v>13</v>
      </c>
      <c r="AF2" s="4" t="n">
        <f aca="false">OR(AB2="fail",AD2="fail",AC2="fail",AE2="fail")</f>
        <v>0</v>
      </c>
      <c r="AG2" s="4" t="str">
        <f aca="false">IF(AF2=0, "yes", "no")</f>
        <v>yes</v>
      </c>
      <c r="AH2" s="4" t="str">
        <f aca="false">IF(AG2="no", "not worth it", IF(AND(X2="yes",Y2="yes"),"trim was called for", IF(AND(X2="yes",Y2="no"),"consider trimming", IF(AND(X2="no",Y2="yes"),"unneccesary trim", IF(AND(X2="no",Y2="no"),"leave untrimmed")))))</f>
        <v>leave untrimmed</v>
      </c>
      <c r="AI2" s="4" t="str">
        <f aca="false">IF(AH2="consider trimming", "yes",IF(AH2="unneccesary trim","yes","no"))</f>
        <v>no</v>
      </c>
      <c r="AJ2" s="4" t="s">
        <v>7</v>
      </c>
      <c r="AK2" s="5" t="s">
        <v>7</v>
      </c>
      <c r="AL2" s="5" t="s">
        <v>7</v>
      </c>
      <c r="AM2" s="5" t="s">
        <v>7</v>
      </c>
      <c r="AN2" s="5" t="s">
        <v>7</v>
      </c>
      <c r="AO2" s="5" t="s">
        <v>7</v>
      </c>
      <c r="AP2" s="4" t="s">
        <v>7</v>
      </c>
      <c r="AQ2" s="4" t="s">
        <v>7</v>
      </c>
      <c r="AR2" s="4" t="n">
        <v>106</v>
      </c>
      <c r="AS2" s="4" t="n">
        <v>1</v>
      </c>
      <c r="AT2" s="4" t="n">
        <v>115</v>
      </c>
      <c r="AU2" s="6" t="n">
        <f aca="false">IF(AR2="na", "na", SUM(AS2/AR2))</f>
        <v>0.00943396226415094</v>
      </c>
      <c r="AV2" s="4" t="str">
        <f aca="false">IF(AU2="na","na",IF(AU2&gt;0.5,"fail","pass"))</f>
        <v>pass</v>
      </c>
      <c r="AW2" s="4" t="s">
        <v>7</v>
      </c>
      <c r="AX2" s="4" t="s">
        <v>8</v>
      </c>
      <c r="AY2" s="4" t="str">
        <f aca="false">IF(AR2="na","na",IF(AR2&lt;10,"fail","pass"))</f>
        <v>pass</v>
      </c>
      <c r="AZ2" s="4" t="str">
        <f aca="false">IF(BJ2=1, "fail", IF(BI2=0, "yes", "no"))</f>
        <v>yes</v>
      </c>
      <c r="BA2" s="4" t="str">
        <f aca="false">IF(AND(AG2="yes",AK2="yes"),"no", IF(AND(AG2="yes",AK2="no"),"yes", IF(AND(AG2="no",AK2="yes"),"no", IF(AND(AG2="no",AK2="no"),"no"))))</f>
        <v>no</v>
      </c>
      <c r="BB2" s="4" t="str">
        <f aca="false">IF(AND(AG2="yes",AM2="yes"),"no", IF(AND(AG2="yes",AM2="no"),"yes", IF(AND(AG2="no",AM2="yes"),"no", IF(AND(AG2="no",AM2="no"),"no"))))</f>
        <v>no</v>
      </c>
      <c r="BC2" s="4" t="str">
        <f aca="false">IF(AND(AG2="yes",AL2="yes"),"no", IF(AND(AG2="yes",AL2="no"),"yes", IF(AND(AG2="no",AL2="yes"),"no", IF(AND(AG2="no",AL2="no"),"no"))))</f>
        <v>no</v>
      </c>
      <c r="BD2" s="4" t="str">
        <f aca="false">IF(AND(AG2="yes",AO2="yes"),"no", IF(AND(AG2="yes",AO2="no"),"yes", IF(AND(AG2="no",AO2="yes"),"no", IF(AND(AG2="no",AO2="no"),"no"))))</f>
        <v>no</v>
      </c>
      <c r="BE2" s="4" t="str">
        <f aca="false">IF(AND(AG2="yes",AN2="yes"),"no", IF(AND(AG2="yes",AN2="no"),"yes", IF(AND(AG2="no",AN2="yes"),"no", IF(AND(AG2="no",AN2="no"),"no"))))</f>
        <v>no</v>
      </c>
      <c r="BF2" s="4" t="str">
        <f aca="false">IF(AND(AG2="yes",AN2="yes"),"no", IF(AND(AG2="yes",AN2="no"),"yes", IF(AND(AG2="no",AN2="yes"),"no", IF(AND(AG2="no",AN2="no"),"no"))))</f>
        <v>no</v>
      </c>
      <c r="BG2" s="4" t="str">
        <f aca="false">IF(AND(AG2="yes",AQ2="yes"),"no", IF(AND(AG2="yes",AQ2="no"),"yes", IF(AND(AG2="no",AQ2="yes"),"no", IF(AND(AG2="no",AQ2="no"),"no"))))</f>
        <v>no</v>
      </c>
      <c r="BH2" s="4" t="str">
        <f aca="false">IF(AND(AG2="yes",AO2="yes"),"no", IF(AND(AG2="yes",AO2="no"),"yes", IF(AND(AG2="no",AO2="yes"),"no", IF(AND(AG2="no",AO2="no"),"no"))))</f>
        <v>no</v>
      </c>
      <c r="BI2" s="4" t="n">
        <f aca="false">OR(AU2="na", AI2="yes", BB2="yes", BC2="yes", BD2="yes", BE2="yes",BG2="yes")</f>
        <v>0</v>
      </c>
      <c r="BJ2" s="4" t="n">
        <f aca="false">OR(AB2="fail",AD2="fail",AC2="fail",AE2="fail", AV2="fail", AY2="fail")</f>
        <v>0</v>
      </c>
      <c r="BK2" s="4" t="str">
        <f aca="false">IF(AB2="fail", "available", IF(AD2="fail", "signal", IF(AC2="fail", "label", IF(AE2="fail", "drift", IF(AV2="fail", "dead", IF(AY2="fail", "okaynum", "pass"))))))</f>
        <v>pass</v>
      </c>
      <c r="BL2" s="4" t="str">
        <f aca="false">IF(AZ2="yes","done",IF(AG2="no","nothing",IF(AZ2="no",IF(AI2="yes","trim",IF(BA2="yes","dist",IF(BB2="yes","dist",IF(BC2="yes","dist",IF(BD2="yes","conf",IF(BE2="yes","conf",IF(BF2="yes","mscd",IF(BG2="yes","cellobs", IF(BH2="yes", "area", "other"))))))))))))</f>
        <v>done</v>
      </c>
      <c r="BM2" s="4" t="str">
        <f aca="false">IF(AZ2="no", "incomplete", IF(BJ2=0, "pass", "fail"))</f>
        <v>pass</v>
      </c>
      <c r="AMF2" s="7"/>
      <c r="AMG2" s="7"/>
      <c r="AMH2" s="7"/>
      <c r="AMI2" s="7"/>
      <c r="AMJ2" s="7"/>
    </row>
    <row r="3" s="10" customFormat="true" ht="15" hidden="false" customHeight="false" outlineLevel="0" collapsed="false">
      <c r="A3" s="9" t="s">
        <v>14</v>
      </c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10" t="s">
        <v>24</v>
      </c>
      <c r="L3" s="10" t="s">
        <v>25</v>
      </c>
      <c r="M3" s="10" t="s">
        <v>26</v>
      </c>
      <c r="N3" s="10" t="s">
        <v>27</v>
      </c>
      <c r="O3" s="10" t="s">
        <v>28</v>
      </c>
      <c r="P3" s="10" t="s">
        <v>29</v>
      </c>
      <c r="Q3" s="10" t="s">
        <v>30</v>
      </c>
      <c r="R3" s="10" t="s">
        <v>31</v>
      </c>
      <c r="S3" s="10" t="s">
        <v>32</v>
      </c>
      <c r="T3" s="10" t="s">
        <v>33</v>
      </c>
      <c r="U3" s="10" t="s">
        <v>34</v>
      </c>
      <c r="V3" s="10" t="s">
        <v>35</v>
      </c>
      <c r="W3" s="10" t="s">
        <v>36</v>
      </c>
      <c r="X3" s="10" t="s">
        <v>37</v>
      </c>
      <c r="Y3" s="10" t="s">
        <v>38</v>
      </c>
      <c r="Z3" s="10" t="s">
        <v>39</v>
      </c>
      <c r="AA3" s="10" t="s">
        <v>40</v>
      </c>
      <c r="AB3" s="10" t="s">
        <v>41</v>
      </c>
      <c r="AC3" s="10" t="s">
        <v>42</v>
      </c>
      <c r="AD3" s="10" t="s">
        <v>43</v>
      </c>
      <c r="AE3" s="10" t="s">
        <v>44</v>
      </c>
      <c r="AF3" s="10" t="s">
        <v>45</v>
      </c>
      <c r="AG3" s="10" t="s">
        <v>46</v>
      </c>
      <c r="AH3" s="10" t="s">
        <v>47</v>
      </c>
      <c r="AI3" s="10" t="s">
        <v>48</v>
      </c>
      <c r="AJ3" s="10" t="s">
        <v>49</v>
      </c>
      <c r="AK3" s="10" t="s">
        <v>50</v>
      </c>
      <c r="AL3" s="10" t="s">
        <v>51</v>
      </c>
      <c r="AM3" s="10" t="s">
        <v>52</v>
      </c>
      <c r="AN3" s="10" t="s">
        <v>53</v>
      </c>
      <c r="AO3" s="10" t="s">
        <v>54</v>
      </c>
      <c r="AP3" s="10" t="s">
        <v>55</v>
      </c>
      <c r="AQ3" s="10" t="s">
        <v>56</v>
      </c>
      <c r="AR3" s="10" t="s">
        <v>57</v>
      </c>
      <c r="AS3" s="10" t="s">
        <v>58</v>
      </c>
      <c r="AT3" s="10" t="s">
        <v>59</v>
      </c>
      <c r="AU3" s="10" t="s">
        <v>60</v>
      </c>
      <c r="AV3" s="10" t="s">
        <v>61</v>
      </c>
      <c r="AW3" s="10" t="s">
        <v>62</v>
      </c>
      <c r="AX3" s="10" t="s">
        <v>63</v>
      </c>
      <c r="AY3" s="10" t="s">
        <v>64</v>
      </c>
      <c r="AZ3" s="10" t="s">
        <v>65</v>
      </c>
      <c r="BA3" s="10" t="s">
        <v>66</v>
      </c>
      <c r="BB3" s="10" t="s">
        <v>67</v>
      </c>
      <c r="BC3" s="10" t="s">
        <v>68</v>
      </c>
      <c r="BD3" s="10" t="s">
        <v>69</v>
      </c>
      <c r="BE3" s="10" t="s">
        <v>70</v>
      </c>
      <c r="BF3" s="10" t="s">
        <v>71</v>
      </c>
      <c r="BG3" s="10" t="s">
        <v>72</v>
      </c>
      <c r="BH3" s="10" t="s">
        <v>73</v>
      </c>
      <c r="BI3" s="10" t="s">
        <v>74</v>
      </c>
      <c r="BJ3" s="10" t="s">
        <v>75</v>
      </c>
      <c r="BK3" s="10" t="s">
        <v>76</v>
      </c>
      <c r="BL3" s="10" t="s">
        <v>77</v>
      </c>
      <c r="BM3" s="10" t="s">
        <v>78</v>
      </c>
      <c r="AMF3" s="11"/>
      <c r="AMG3" s="11"/>
      <c r="AMH3" s="11"/>
      <c r="AMI3" s="11"/>
      <c r="AMJ3" s="11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2" t="str">
        <f aca="false">F4&amp;G4&amp;H4&amp;"_"&amp;I4</f>
        <v>_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 t="s">
        <v>7</v>
      </c>
      <c r="X4" s="0" t="s">
        <v>7</v>
      </c>
      <c r="Y4" s="0"/>
      <c r="Z4" s="0"/>
      <c r="AA4" s="0"/>
      <c r="AB4" s="2" t="str">
        <f aca="false">IF(K4="no", "fail", "pass")</f>
        <v>pass</v>
      </c>
      <c r="AC4" s="2" t="str">
        <f aca="false">IF(O4="na","na",IF(O4="yes","fail","pass"))</f>
        <v>pass</v>
      </c>
      <c r="AD4" s="2" t="str">
        <f aca="false">IF(P4="low","fail",IF(P4="na","na","pass"))</f>
        <v>pass</v>
      </c>
      <c r="AE4" s="0"/>
      <c r="AF4" s="2" t="n">
        <f aca="false">OR(AB4="fail",AD4="fail",AC4="fail",AE4="fail")</f>
        <v>0</v>
      </c>
      <c r="AG4" s="2" t="str">
        <f aca="false">IF(AF4=0, "yes", "no")</f>
        <v>yes</v>
      </c>
      <c r="AH4" s="2" t="n">
        <f aca="false">IF(AG4="no", "not worth it", IF(AND(X4="yes",Y4="yes"),"trim was called for", IF(AND(X4="yes",Y4="no"),"consider trimming", IF(AND(X4="no",Y4="yes"),"unneccesary trim", IF(AND(X4="no",Y4="no"),"leave untrimmed")))))</f>
        <v>0</v>
      </c>
      <c r="AI4" s="2" t="str">
        <f aca="false">IF(AH4="consider trimming", "yes",IF(AH4="unneccesary trim","yes","no"))</f>
        <v>no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12" t="e">
        <f aca="false">IF(AR4="na", "na", SUM(AS4/AR4))</f>
        <v>#DIV/0!</v>
      </c>
      <c r="AV4" s="2" t="e">
        <f aca="false">IF(AU4="na","na",IF(AU4&gt;0.5,"fail","pass"))</f>
        <v>#DIV/0!</v>
      </c>
      <c r="AW4" s="0"/>
      <c r="AX4" s="0"/>
      <c r="AY4" s="2" t="str">
        <f aca="false">IF(AR4="na","na",IF(AR4&lt;10,"fail","pass"))</f>
        <v>fail</v>
      </c>
      <c r="AZ4" s="2" t="e">
        <f aca="false">IF(BJ4=1, "fail", IF(BI4=0, "yes", "no"))</f>
        <v>#DIV/0!</v>
      </c>
      <c r="BA4" s="2" t="n">
        <f aca="false">IF(AND(AG4="yes",AK4="yes"),"no", IF(AND(AG4="yes",AK4="no"),"yes", IF(AND(AG4="no",AK4="yes"),"no", IF(AND(AG4="no",AK4="no"),"no"))))</f>
        <v>0</v>
      </c>
      <c r="BB4" s="2" t="n">
        <f aca="false">IF(AND(AG4="yes",AM4="yes"),"no", IF(AND(AG4="yes",AM4="no"),"yes", IF(AND(AG4="no",AM4="yes"),"no", IF(AND(AG4="no",AM4="no"),"no"))))</f>
        <v>0</v>
      </c>
      <c r="BC4" s="2" t="n">
        <f aca="false">IF(AND(AG4="yes",AL4="yes"),"no", IF(AND(AG4="yes",AL4="no"),"yes", IF(AND(AG4="no",AL4="yes"),"no", IF(AND(AG4="no",AL4="no"),"no"))))</f>
        <v>0</v>
      </c>
      <c r="BD4" s="2" t="n">
        <f aca="false">IF(AND(AG4="yes",AO4="yes"),"no", IF(AND(AG4="yes",AO4="no"),"yes", IF(AND(AG4="no",AO4="yes"),"no", IF(AND(AG4="no",AO4="no"),"no"))))</f>
        <v>0</v>
      </c>
      <c r="BE4" s="2" t="n">
        <f aca="false">IF(AND(AG4="yes",AN4="yes"),"no", IF(AND(AG4="yes",AN4="no"),"yes", IF(AND(AG4="no",AN4="yes"),"no", IF(AND(AG4="no",AN4="no"),"no"))))</f>
        <v>0</v>
      </c>
      <c r="BF4" s="2" t="n">
        <f aca="false">IF(AND(AG4="yes",AN4="yes"),"no", IF(AND(AG4="yes",AN4="no"),"yes", IF(AND(AG4="no",AN4="yes"),"no", IF(AND(AG4="no",AN4="no"),"no"))))</f>
        <v>0</v>
      </c>
      <c r="BG4" s="2" t="n">
        <f aca="false">IF(AND(AG4="yes",AQ4="yes"),"no", IF(AND(AG4="yes",AQ4="no"),"yes", IF(AND(AG4="no",AQ4="yes"),"no", IF(AND(AG4="no",AQ4="no"),"no"))))</f>
        <v>0</v>
      </c>
      <c r="BH4" s="2" t="n">
        <f aca="false">IF(AND(AG4="yes",AO4="yes"),"no", IF(AND(AG4="yes",AO4="no"),"yes", IF(AND(AG4="no",AO4="yes"),"no", IF(AND(AG4="no",AO4="no"),"no"))))</f>
        <v>0</v>
      </c>
      <c r="BI4" s="2" t="e">
        <f aca="false">OR(AU4="na", AI4="yes", BB4="yes", BC4="yes", BD4="yes", BE4="yes",BG4="yes")</f>
        <v>#DIV/0!</v>
      </c>
      <c r="BJ4" s="2" t="e">
        <f aca="false">OR(AB4="fail",AD4="fail",AC4="fail",AE4="fail", AV4="fail", AY4="fail")</f>
        <v>#DIV/0!</v>
      </c>
      <c r="BK4" s="2" t="e">
        <f aca="false">IF(AB4="fail", "available", IF(AD4="fail", "signal", IF(AC4="fail", "label", IF(AE4="fail", "drift", IF(AV4="fail", "dead", IF(AY4="fail", "okaynum", "pass"))))))</f>
        <v>#DIV/0!</v>
      </c>
      <c r="BL4" s="2" t="e">
        <f aca="false">IF(AZ4="yes","done",IF(AG4="no","nothing",IF(AZ4="no",IF(AI4="yes","trim",IF(BA4="yes","dist",IF(BB4="yes","dist",IF(BC4="yes","dist",IF(BD4="yes","conf",IF(BE4="yes","conf",IF(BF4="yes","mscd",IF(BG4="yes","cellobs", IF(BH4="yes", "area", "other"))))))))))))</f>
        <v>#DIV/0!</v>
      </c>
      <c r="BM4" s="2" t="e">
        <f aca="false">IF(AZ4="no", "incomplete", IF(BJ4=0, "pass", "fail"))</f>
        <v>#DIV/0!</v>
      </c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B15" activeCellId="0" sqref="B15"/>
    </sheetView>
  </sheetViews>
  <sheetFormatPr defaultRowHeight="16"/>
  <cols>
    <col collapsed="false" hidden="false" max="1" min="1" style="0" width="21.6604651162791"/>
    <col collapsed="false" hidden="false" max="2" min="2" style="0" width="161.948837209302"/>
    <col collapsed="false" hidden="false" max="1025" min="3" style="0" width="11.2"/>
  </cols>
  <sheetData>
    <row r="1" customFormat="false" ht="16" hidden="false" customHeight="false" outlineLevel="0" collapsed="false">
      <c r="A1" s="13" t="s">
        <v>79</v>
      </c>
      <c r="B1" s="13" t="s">
        <v>80</v>
      </c>
    </row>
    <row r="2" customFormat="false" ht="16" hidden="false" customHeight="false" outlineLevel="0" collapsed="false">
      <c r="A2" s="13" t="s">
        <v>14</v>
      </c>
      <c r="B2" s="13" t="s">
        <v>81</v>
      </c>
    </row>
    <row r="3" customFormat="false" ht="16" hidden="false" customHeight="false" outlineLevel="0" collapsed="false">
      <c r="A3" s="13" t="s">
        <v>15</v>
      </c>
      <c r="B3" s="13" t="s">
        <v>82</v>
      </c>
    </row>
    <row r="4" customFormat="false" ht="16" hidden="false" customHeight="false" outlineLevel="0" collapsed="false">
      <c r="A4" s="13" t="s">
        <v>19</v>
      </c>
      <c r="B4" s="13" t="s">
        <v>83</v>
      </c>
    </row>
    <row r="5" customFormat="false" ht="16" hidden="false" customHeight="false" outlineLevel="0" collapsed="false">
      <c r="A5" s="13" t="s">
        <v>20</v>
      </c>
      <c r="B5" s="13" t="s">
        <v>84</v>
      </c>
    </row>
    <row r="6" customFormat="false" ht="16" hidden="false" customHeight="false" outlineLevel="0" collapsed="false">
      <c r="A6" s="13" t="s">
        <v>21</v>
      </c>
      <c r="B6" s="13" t="s">
        <v>85</v>
      </c>
    </row>
    <row r="7" customFormat="false" ht="16" hidden="false" customHeight="false" outlineLevel="0" collapsed="false">
      <c r="A7" s="13" t="s">
        <v>22</v>
      </c>
      <c r="B7" s="13" t="s">
        <v>86</v>
      </c>
    </row>
    <row r="8" customFormat="false" ht="16" hidden="false" customHeight="false" outlineLevel="0" collapsed="false">
      <c r="A8" s="13" t="s">
        <v>24</v>
      </c>
      <c r="B8" s="13" t="s">
        <v>87</v>
      </c>
    </row>
    <row r="9" customFormat="false" ht="16" hidden="false" customHeight="false" outlineLevel="0" collapsed="false">
      <c r="A9" s="13" t="s">
        <v>26</v>
      </c>
      <c r="B9" s="13" t="s">
        <v>88</v>
      </c>
    </row>
    <row r="10" customFormat="false" ht="16" hidden="false" customHeight="false" outlineLevel="0" collapsed="false">
      <c r="A10" s="13" t="s">
        <v>27</v>
      </c>
      <c r="B10" s="13" t="s">
        <v>89</v>
      </c>
    </row>
    <row r="11" customFormat="false" ht="16" hidden="false" customHeight="false" outlineLevel="0" collapsed="false">
      <c r="A11" s="13" t="s">
        <v>25</v>
      </c>
      <c r="B11" s="13" t="s">
        <v>90</v>
      </c>
    </row>
    <row r="12" customFormat="false" ht="16" hidden="false" customHeight="false" outlineLevel="0" collapsed="false">
      <c r="A12" s="13" t="s">
        <v>29</v>
      </c>
      <c r="B12" s="13" t="s">
        <v>91</v>
      </c>
    </row>
    <row r="13" customFormat="false" ht="16" hidden="false" customHeight="false" outlineLevel="0" collapsed="false">
      <c r="A13" s="13" t="s">
        <v>30</v>
      </c>
      <c r="B13" s="13" t="s">
        <v>92</v>
      </c>
    </row>
    <row r="14" customFormat="false" ht="16" hidden="false" customHeight="false" outlineLevel="0" collapsed="false">
      <c r="A14" s="13" t="s">
        <v>28</v>
      </c>
      <c r="B14" s="13" t="s">
        <v>93</v>
      </c>
    </row>
    <row r="15" customFormat="false" ht="16" hidden="false" customHeight="false" outlineLevel="0" collapsed="false">
      <c r="A15" s="13" t="s">
        <v>31</v>
      </c>
      <c r="B15" s="13" t="s">
        <v>94</v>
      </c>
    </row>
    <row r="16" customFormat="false" ht="16" hidden="false" customHeight="false" outlineLevel="0" collapsed="false">
      <c r="A16" s="13" t="s">
        <v>32</v>
      </c>
      <c r="B16" s="13" t="s">
        <v>95</v>
      </c>
    </row>
    <row r="17" customFormat="false" ht="16" hidden="false" customHeight="false" outlineLevel="0" collapsed="false">
      <c r="A17" s="13" t="s">
        <v>33</v>
      </c>
      <c r="B17" s="13" t="s">
        <v>96</v>
      </c>
    </row>
    <row r="18" customFormat="false" ht="16" hidden="false" customHeight="false" outlineLevel="0" collapsed="false">
      <c r="A18" s="13" t="s">
        <v>34</v>
      </c>
      <c r="B18" s="13" t="s">
        <v>97</v>
      </c>
    </row>
    <row r="19" customFormat="false" ht="16" hidden="false" customHeight="false" outlineLevel="0" collapsed="false">
      <c r="A19" s="13" t="s">
        <v>35</v>
      </c>
      <c r="B19" s="13" t="s">
        <v>98</v>
      </c>
    </row>
    <row r="20" customFormat="false" ht="16" hidden="false" customHeight="false" outlineLevel="0" collapsed="false">
      <c r="A20" s="13" t="s">
        <v>36</v>
      </c>
      <c r="B20" s="13" t="s">
        <v>99</v>
      </c>
    </row>
    <row r="21" customFormat="false" ht="16" hidden="false" customHeight="false" outlineLevel="0" collapsed="false">
      <c r="A21" s="13" t="s">
        <v>37</v>
      </c>
      <c r="B21" s="13" t="s">
        <v>100</v>
      </c>
    </row>
    <row r="22" customFormat="false" ht="16" hidden="false" customHeight="false" outlineLevel="0" collapsed="false">
      <c r="A22" s="13" t="s">
        <v>38</v>
      </c>
      <c r="B22" s="13" t="s">
        <v>101</v>
      </c>
    </row>
    <row r="23" customFormat="false" ht="16" hidden="false" customHeight="false" outlineLevel="0" collapsed="false">
      <c r="A23" s="13" t="s">
        <v>39</v>
      </c>
      <c r="B23" s="13" t="s">
        <v>102</v>
      </c>
    </row>
    <row r="24" customFormat="false" ht="16" hidden="false" customHeight="false" outlineLevel="0" collapsed="false">
      <c r="A24" s="13" t="s">
        <v>40</v>
      </c>
      <c r="B24" s="13" t="s">
        <v>103</v>
      </c>
    </row>
    <row r="25" customFormat="false" ht="16" hidden="false" customHeight="false" outlineLevel="0" collapsed="false">
      <c r="A25" s="13" t="s">
        <v>41</v>
      </c>
      <c r="B25" s="13" t="s">
        <v>104</v>
      </c>
    </row>
    <row r="26" customFormat="false" ht="16" hidden="false" customHeight="false" outlineLevel="0" collapsed="false">
      <c r="A26" s="13" t="s">
        <v>43</v>
      </c>
      <c r="B26" s="13" t="s">
        <v>105</v>
      </c>
    </row>
    <row r="27" customFormat="false" ht="16" hidden="false" customHeight="false" outlineLevel="0" collapsed="false">
      <c r="A27" s="13" t="s">
        <v>42</v>
      </c>
      <c r="B27" s="13" t="s">
        <v>106</v>
      </c>
    </row>
    <row r="28" customFormat="false" ht="16" hidden="false" customHeight="false" outlineLevel="0" collapsed="false">
      <c r="A28" s="13" t="s">
        <v>44</v>
      </c>
      <c r="B28" s="13" t="s">
        <v>107</v>
      </c>
    </row>
    <row r="29" customFormat="false" ht="16" hidden="false" customHeight="false" outlineLevel="0" collapsed="false">
      <c r="A29" s="13" t="s">
        <v>45</v>
      </c>
      <c r="B29" s="13" t="s">
        <v>108</v>
      </c>
    </row>
    <row r="30" customFormat="false" ht="16" hidden="false" customHeight="false" outlineLevel="0" collapsed="false">
      <c r="A30" s="13" t="s">
        <v>46</v>
      </c>
      <c r="B30" s="13" t="s">
        <v>109</v>
      </c>
    </row>
    <row r="31" customFormat="false" ht="16" hidden="false" customHeight="false" outlineLevel="0" collapsed="false">
      <c r="A31" s="13" t="s">
        <v>47</v>
      </c>
      <c r="B31" s="13" t="s">
        <v>110</v>
      </c>
    </row>
    <row r="32" customFormat="false" ht="16" hidden="false" customHeight="false" outlineLevel="0" collapsed="false">
      <c r="A32" s="13" t="s">
        <v>50</v>
      </c>
      <c r="B32" s="13" t="s">
        <v>111</v>
      </c>
    </row>
    <row r="33" customFormat="false" ht="16" hidden="false" customHeight="false" outlineLevel="0" collapsed="false">
      <c r="A33" s="13" t="s">
        <v>52</v>
      </c>
      <c r="B33" s="13" t="s">
        <v>112</v>
      </c>
    </row>
    <row r="34" customFormat="false" ht="16" hidden="false" customHeight="false" outlineLevel="0" collapsed="false">
      <c r="A34" s="13" t="s">
        <v>51</v>
      </c>
      <c r="B34" s="13" t="s">
        <v>113</v>
      </c>
    </row>
    <row r="35" customFormat="false" ht="16" hidden="false" customHeight="false" outlineLevel="0" collapsed="false">
      <c r="A35" s="13" t="s">
        <v>54</v>
      </c>
      <c r="B35" s="13" t="s">
        <v>114</v>
      </c>
    </row>
    <row r="36" customFormat="false" ht="16" hidden="false" customHeight="false" outlineLevel="0" collapsed="false">
      <c r="A36" s="13" t="s">
        <v>53</v>
      </c>
      <c r="B36" s="13" t="s">
        <v>115</v>
      </c>
    </row>
    <row r="37" customFormat="false" ht="16" hidden="false" customHeight="false" outlineLevel="0" collapsed="false">
      <c r="A37" s="13" t="s">
        <v>116</v>
      </c>
      <c r="B37" s="13" t="s">
        <v>117</v>
      </c>
    </row>
    <row r="38" customFormat="false" ht="16" hidden="false" customHeight="false" outlineLevel="0" collapsed="false">
      <c r="A38" s="13" t="s">
        <v>56</v>
      </c>
      <c r="B38" s="13" t="s">
        <v>118</v>
      </c>
    </row>
    <row r="39" customFormat="false" ht="16" hidden="false" customHeight="false" outlineLevel="0" collapsed="false">
      <c r="A39" s="13" t="s">
        <v>59</v>
      </c>
      <c r="B39" s="13" t="s">
        <v>119</v>
      </c>
    </row>
    <row r="40" customFormat="false" ht="16" hidden="false" customHeight="false" outlineLevel="0" collapsed="false">
      <c r="A40" s="13" t="s">
        <v>57</v>
      </c>
      <c r="B40" s="13" t="s">
        <v>120</v>
      </c>
    </row>
    <row r="41" customFormat="false" ht="16" hidden="false" customHeight="false" outlineLevel="0" collapsed="false">
      <c r="A41" s="13" t="s">
        <v>58</v>
      </c>
      <c r="B41" s="13" t="s">
        <v>121</v>
      </c>
    </row>
    <row r="42" customFormat="false" ht="16" hidden="false" customHeight="false" outlineLevel="0" collapsed="false">
      <c r="A42" s="13" t="s">
        <v>60</v>
      </c>
      <c r="B42" s="13" t="s">
        <v>122</v>
      </c>
    </row>
    <row r="43" customFormat="false" ht="16" hidden="false" customHeight="false" outlineLevel="0" collapsed="false">
      <c r="A43" s="13" t="s">
        <v>61</v>
      </c>
      <c r="B43" s="13" t="s">
        <v>123</v>
      </c>
    </row>
    <row r="44" customFormat="false" ht="16" hidden="false" customHeight="false" outlineLevel="0" collapsed="false">
      <c r="A44" s="13" t="s">
        <v>64</v>
      </c>
      <c r="B44" s="13" t="s">
        <v>124</v>
      </c>
    </row>
    <row r="45" customFormat="false" ht="16" hidden="false" customHeight="false" outlineLevel="0" collapsed="false">
      <c r="A45" s="13" t="s">
        <v>75</v>
      </c>
      <c r="B45" s="13" t="s">
        <v>125</v>
      </c>
    </row>
    <row r="46" customFormat="false" ht="16" hidden="false" customHeight="false" outlineLevel="0" collapsed="false">
      <c r="A46" s="13" t="s">
        <v>78</v>
      </c>
      <c r="B46" s="13" t="s">
        <v>126</v>
      </c>
    </row>
    <row r="47" customFormat="false" ht="16" hidden="false" customHeight="false" outlineLevel="0" collapsed="false">
      <c r="A47" s="13" t="s">
        <v>65</v>
      </c>
      <c r="B47" s="13" t="s">
        <v>127</v>
      </c>
    </row>
    <row r="48" customFormat="false" ht="16" hidden="false" customHeight="false" outlineLevel="0" collapsed="false">
      <c r="A48" s="13" t="s">
        <v>74</v>
      </c>
      <c r="B48" s="13" t="s">
        <v>128</v>
      </c>
    </row>
    <row r="49" customFormat="false" ht="16" hidden="false" customHeight="false" outlineLevel="0" collapsed="false">
      <c r="A49" s="13" t="s">
        <v>48</v>
      </c>
      <c r="B49" s="13" t="s">
        <v>129</v>
      </c>
    </row>
    <row r="50" customFormat="false" ht="16" hidden="false" customHeight="false" outlineLevel="0" collapsed="false">
      <c r="A50" s="13" t="s">
        <v>66</v>
      </c>
      <c r="B50" s="13" t="s">
        <v>130</v>
      </c>
    </row>
    <row r="51" customFormat="false" ht="16" hidden="false" customHeight="false" outlineLevel="0" collapsed="false">
      <c r="A51" s="13" t="s">
        <v>67</v>
      </c>
      <c r="B51" s="13" t="s">
        <v>131</v>
      </c>
    </row>
    <row r="52" customFormat="false" ht="16" hidden="false" customHeight="false" outlineLevel="0" collapsed="false">
      <c r="A52" s="13" t="s">
        <v>68</v>
      </c>
      <c r="B52" s="13" t="s">
        <v>132</v>
      </c>
    </row>
    <row r="53" customFormat="false" ht="16" hidden="false" customHeight="false" outlineLevel="0" collapsed="false">
      <c r="A53" s="13" t="s">
        <v>69</v>
      </c>
      <c r="B53" s="13" t="s">
        <v>133</v>
      </c>
    </row>
    <row r="54" customFormat="false" ht="16" hidden="false" customHeight="false" outlineLevel="0" collapsed="false">
      <c r="A54" s="13" t="s">
        <v>70</v>
      </c>
      <c r="B54" s="13" t="s">
        <v>134</v>
      </c>
    </row>
    <row r="55" customFormat="false" ht="16" hidden="false" customHeight="false" outlineLevel="0" collapsed="false">
      <c r="A55" s="13" t="s">
        <v>71</v>
      </c>
      <c r="B55" s="13" t="s">
        <v>135</v>
      </c>
    </row>
    <row r="56" customFormat="false" ht="16" hidden="false" customHeight="false" outlineLevel="0" collapsed="false">
      <c r="A56" s="13" t="s">
        <v>72</v>
      </c>
      <c r="B56" s="13" t="s">
        <v>136</v>
      </c>
    </row>
    <row r="57" customFormat="false" ht="16" hidden="false" customHeight="false" outlineLevel="0" collapsed="false">
      <c r="A57" s="13" t="s">
        <v>77</v>
      </c>
      <c r="B57" s="13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2017-08-14T19:53:55Z</dcterms:created>
  <dc:creator>Trent Newman</dc:creator>
  <dc:description/>
  <dc:language>en-US</dc:language>
  <cp:lastModifiedBy/>
  <dcterms:modified xsi:type="dcterms:W3CDTF">2019-07-09T21:32:51Z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